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1 - Rekonstrukce k..." sheetId="2" r:id="rId2"/>
    <sheet name="SO 101.2 - Rekonstrukce k..." sheetId="3" r:id="rId3"/>
    <sheet name="SO 102.1 - Rekonstrukce k..." sheetId="4" r:id="rId4"/>
    <sheet name="SO 102.2 - Rekonstrukce k..." sheetId="5" r:id="rId5"/>
    <sheet name="SO 102.3 - Rekonstrukce k..." sheetId="6" r:id="rId6"/>
    <sheet name="SO 103 - Parkovací plocha" sheetId="7" r:id="rId7"/>
    <sheet name="SO 301.1.1 - Splašková ka..." sheetId="8" r:id="rId8"/>
    <sheet name="SO 301.1.2 - Splašková ka..." sheetId="9" r:id="rId9"/>
    <sheet name="SO 301.2.1 - Dešťová kana..." sheetId="10" r:id="rId10"/>
    <sheet name="SO 301.2.2 - Oprava uličn..." sheetId="11" r:id="rId11"/>
    <sheet name="SO 301.3 - Přeložka dešťo..." sheetId="12" r:id="rId12"/>
    <sheet name="SO 301.4 - Přepojení septiku" sheetId="13" r:id="rId13"/>
    <sheet name="SO 401.1 - Rekonstrukce v..." sheetId="14" r:id="rId14"/>
    <sheet name="SO 401.2 - Rekonstrukce v..." sheetId="15" r:id="rId15"/>
    <sheet name="SO 401.3 - Rekonstrukce v..." sheetId="16" r:id="rId16"/>
    <sheet name="SO 402 - Metropolitní síť..." sheetId="17" r:id="rId17"/>
    <sheet name="SO 801 - Náhradní výsadba" sheetId="18" r:id="rId18"/>
    <sheet name="SO 802 - Kácení zeleně" sheetId="19" r:id="rId19"/>
    <sheet name="VON - Vedlejší a ostatní ..." sheetId="20" r:id="rId20"/>
    <sheet name="Seznam figur" sheetId="21" r:id="rId21"/>
    <sheet name="Pokyny pro vyplnění" sheetId="22" r:id="rId22"/>
  </sheets>
  <definedNames>
    <definedName name="_xlnm.Print_Area" localSheetId="0">'Rekapitulace stavby'!$D$4:$AO$36,'Rekapitulace stavby'!$C$42:$AQ$74</definedName>
    <definedName name="_xlnm._FilterDatabase" localSheetId="1" hidden="1">'SO 101.1 - Rekonstrukce k...'!$C$85:$K$351</definedName>
    <definedName name="_xlnm.Print_Area" localSheetId="1">'SO 101.1 - Rekonstrukce k...'!$C$4:$J$39,'SO 101.1 - Rekonstrukce k...'!$C$45:$J$67,'SO 101.1 - Rekonstrukce k...'!$C$73:$K$351</definedName>
    <definedName name="_xlnm._FilterDatabase" localSheetId="2" hidden="1">'SO 101.2 - Rekonstrukce k...'!$C$83:$K$202</definedName>
    <definedName name="_xlnm.Print_Area" localSheetId="2">'SO 101.2 - Rekonstrukce k...'!$C$4:$J$39,'SO 101.2 - Rekonstrukce k...'!$C$45:$J$65,'SO 101.2 - Rekonstrukce k...'!$C$71:$K$202</definedName>
    <definedName name="_xlnm._FilterDatabase" localSheetId="3" hidden="1">'SO 102.1 - Rekonstrukce k...'!$C$85:$K$284</definedName>
    <definedName name="_xlnm.Print_Area" localSheetId="3">'SO 102.1 - Rekonstrukce k...'!$C$4:$J$39,'SO 102.1 - Rekonstrukce k...'!$C$45:$J$67,'SO 102.1 - Rekonstrukce k...'!$C$73:$K$284</definedName>
    <definedName name="_xlnm._FilterDatabase" localSheetId="4" hidden="1">'SO 102.2 - Rekonstrukce k...'!$C$85:$K$321</definedName>
    <definedName name="_xlnm.Print_Area" localSheetId="4">'SO 102.2 - Rekonstrukce k...'!$C$4:$J$39,'SO 102.2 - Rekonstrukce k...'!$C$45:$J$67,'SO 102.2 - Rekonstrukce k...'!$C$73:$K$321</definedName>
    <definedName name="_xlnm._FilterDatabase" localSheetId="5" hidden="1">'SO 102.3 - Rekonstrukce k...'!$C$84:$K$308</definedName>
    <definedName name="_xlnm.Print_Area" localSheetId="5">'SO 102.3 - Rekonstrukce k...'!$C$4:$J$39,'SO 102.3 - Rekonstrukce k...'!$C$45:$J$66,'SO 102.3 - Rekonstrukce k...'!$C$72:$K$308</definedName>
    <definedName name="_xlnm._FilterDatabase" localSheetId="6" hidden="1">'SO 103 - Parkovací plocha'!$C$84:$K$303</definedName>
    <definedName name="_xlnm.Print_Area" localSheetId="6">'SO 103 - Parkovací plocha'!$C$4:$J$39,'SO 103 - Parkovací plocha'!$C$45:$J$66,'SO 103 - Parkovací plocha'!$C$72:$K$303</definedName>
    <definedName name="_xlnm._FilterDatabase" localSheetId="7" hidden="1">'SO 301.1.1 - Splašková ka...'!$C$87:$K$374</definedName>
    <definedName name="_xlnm.Print_Area" localSheetId="7">'SO 301.1.1 - Splašková ka...'!$C$4:$J$39,'SO 301.1.1 - Splašková ka...'!$C$45:$J$69,'SO 301.1.1 - Splašková ka...'!$C$75:$K$374</definedName>
    <definedName name="_xlnm._FilterDatabase" localSheetId="8" hidden="1">'SO 301.1.2 - Splašková ka...'!$C$87:$K$311</definedName>
    <definedName name="_xlnm.Print_Area" localSheetId="8">'SO 301.1.2 - Splašková ka...'!$C$4:$J$39,'SO 301.1.2 - Splašková ka...'!$C$45:$J$69,'SO 301.1.2 - Splašková ka...'!$C$75:$K$311</definedName>
    <definedName name="_xlnm._FilterDatabase" localSheetId="9" hidden="1">'SO 301.2.1 - Dešťová kana...'!$C$89:$K$382</definedName>
    <definedName name="_xlnm.Print_Area" localSheetId="9">'SO 301.2.1 - Dešťová kana...'!$C$4:$J$39,'SO 301.2.1 - Dešťová kana...'!$C$45:$J$71,'SO 301.2.1 - Dešťová kana...'!$C$77:$K$382</definedName>
    <definedName name="_xlnm._FilterDatabase" localSheetId="10" hidden="1">'SO 301.2.2 - Oprava uličn...'!$C$85:$K$216</definedName>
    <definedName name="_xlnm.Print_Area" localSheetId="10">'SO 301.2.2 - Oprava uličn...'!$C$4:$J$39,'SO 301.2.2 - Oprava uličn...'!$C$45:$J$67,'SO 301.2.2 - Oprava uličn...'!$C$73:$K$216</definedName>
    <definedName name="_xlnm._FilterDatabase" localSheetId="11" hidden="1">'SO 301.3 - Přeložka dešťo...'!$C$86:$K$265</definedName>
    <definedName name="_xlnm.Print_Area" localSheetId="11">'SO 301.3 - Přeložka dešťo...'!$C$4:$J$39,'SO 301.3 - Přeložka dešťo...'!$C$45:$J$68,'SO 301.3 - Přeložka dešťo...'!$C$74:$K$265</definedName>
    <definedName name="_xlnm._FilterDatabase" localSheetId="12" hidden="1">'SO 301.4 - Přepojení septiku'!$C$87:$K$321</definedName>
    <definedName name="_xlnm.Print_Area" localSheetId="12">'SO 301.4 - Přepojení septiku'!$C$4:$J$39,'SO 301.4 - Přepojení septiku'!$C$45:$J$69,'SO 301.4 - Přepojení septiku'!$C$75:$K$321</definedName>
    <definedName name="_xlnm._FilterDatabase" localSheetId="13" hidden="1">'SO 401.1 - Rekonstrukce v...'!$C$88:$K$192</definedName>
    <definedName name="_xlnm.Print_Area" localSheetId="13">'SO 401.1 - Rekonstrukce v...'!$C$4:$J$39,'SO 401.1 - Rekonstrukce v...'!$C$45:$J$70,'SO 401.1 - Rekonstrukce v...'!$C$76:$K$192</definedName>
    <definedName name="_xlnm._FilterDatabase" localSheetId="14" hidden="1">'SO 401.2 - Rekonstrukce v...'!$C$90:$K$236</definedName>
    <definedName name="_xlnm.Print_Area" localSheetId="14">'SO 401.2 - Rekonstrukce v...'!$C$4:$J$39,'SO 401.2 - Rekonstrukce v...'!$C$45:$J$72,'SO 401.2 - Rekonstrukce v...'!$C$78:$K$236</definedName>
    <definedName name="_xlnm._FilterDatabase" localSheetId="15" hidden="1">'SO 401.3 - Rekonstrukce v...'!$C$87:$K$165</definedName>
    <definedName name="_xlnm.Print_Area" localSheetId="15">'SO 401.3 - Rekonstrukce v...'!$C$4:$J$39,'SO 401.3 - Rekonstrukce v...'!$C$45:$J$69,'SO 401.3 - Rekonstrukce v...'!$C$75:$K$165</definedName>
    <definedName name="_xlnm._FilterDatabase" localSheetId="16" hidden="1">'SO 402 - Metropolitní síť...'!$C$92:$K$196</definedName>
    <definedName name="_xlnm.Print_Area" localSheetId="16">'SO 402 - Metropolitní síť...'!$C$4:$J$39,'SO 402 - Metropolitní síť...'!$C$45:$J$74,'SO 402 - Metropolitní síť...'!$C$80:$K$196</definedName>
    <definedName name="_xlnm._FilterDatabase" localSheetId="17" hidden="1">'SO 801 - Náhradní výsadba'!$C$81:$K$181</definedName>
    <definedName name="_xlnm.Print_Area" localSheetId="17">'SO 801 - Náhradní výsadba'!$C$4:$J$39,'SO 801 - Náhradní výsadba'!$C$45:$J$63,'SO 801 - Náhradní výsadba'!$C$69:$K$181</definedName>
    <definedName name="_xlnm._FilterDatabase" localSheetId="18" hidden="1">'SO 802 - Kácení zeleně'!$C$81:$K$126</definedName>
    <definedName name="_xlnm.Print_Area" localSheetId="18">'SO 802 - Kácení zeleně'!$C$4:$J$39,'SO 802 - Kácení zeleně'!$C$45:$J$63,'SO 802 - Kácení zeleně'!$C$69:$K$126</definedName>
    <definedName name="_xlnm._FilterDatabase" localSheetId="19" hidden="1">'VON - Vedlejší a ostatní ...'!$C$82:$K$110</definedName>
    <definedName name="_xlnm.Print_Area" localSheetId="19">'VON - Vedlejší a ostatní ...'!$C$4:$J$39,'VON - Vedlejší a ostatní ...'!$C$45:$J$64,'VON - Vedlejší a ostatní ...'!$C$70:$K$110</definedName>
    <definedName name="_xlnm.Print_Area" localSheetId="20">'Seznam figur'!$C$4:$G$370</definedName>
    <definedName name="_xlnm.Print_Area" localSheetId="21">'Pokyny pro vyplnění'!$B$2:$K$71,'Pokyny pro vyplnění'!$B$74:$K$118,'Pokyny pro vyplnění'!$B$121:$K$190,'Pokyny pro vyplnění'!$B$198:$K$218</definedName>
    <definedName name="_xlnm.Print_Titles" localSheetId="0">'Rekapitulace stavby'!$52:$52</definedName>
    <definedName name="_xlnm.Print_Titles" localSheetId="1">'SO 101.1 - Rekonstrukce k...'!$85:$85</definedName>
    <definedName name="_xlnm.Print_Titles" localSheetId="2">'SO 101.2 - Rekonstrukce k...'!$83:$83</definedName>
    <definedName name="_xlnm.Print_Titles" localSheetId="3">'SO 102.1 - Rekonstrukce k...'!$85:$85</definedName>
    <definedName name="_xlnm.Print_Titles" localSheetId="4">'SO 102.2 - Rekonstrukce k...'!$85:$85</definedName>
    <definedName name="_xlnm.Print_Titles" localSheetId="5">'SO 102.3 - Rekonstrukce k...'!$84:$84</definedName>
    <definedName name="_xlnm.Print_Titles" localSheetId="6">'SO 103 - Parkovací plocha'!$84:$84</definedName>
    <definedName name="_xlnm.Print_Titles" localSheetId="7">'SO 301.1.1 - Splašková ka...'!$87:$87</definedName>
    <definedName name="_xlnm.Print_Titles" localSheetId="8">'SO 301.1.2 - Splašková ka...'!$87:$87</definedName>
    <definedName name="_xlnm.Print_Titles" localSheetId="9">'SO 301.2.1 - Dešťová kana...'!$89:$89</definedName>
    <definedName name="_xlnm.Print_Titles" localSheetId="10">'SO 301.2.2 - Oprava uličn...'!$85:$85</definedName>
    <definedName name="_xlnm.Print_Titles" localSheetId="11">'SO 301.3 - Přeložka dešťo...'!$86:$86</definedName>
    <definedName name="_xlnm.Print_Titles" localSheetId="12">'SO 301.4 - Přepojení septiku'!$87:$87</definedName>
    <definedName name="_xlnm.Print_Titles" localSheetId="13">'SO 401.1 - Rekonstrukce v...'!$88:$88</definedName>
    <definedName name="_xlnm.Print_Titles" localSheetId="14">'SO 401.2 - Rekonstrukce v...'!$90:$90</definedName>
    <definedName name="_xlnm.Print_Titles" localSheetId="15">'SO 401.3 - Rekonstrukce v...'!$87:$87</definedName>
    <definedName name="_xlnm.Print_Titles" localSheetId="16">'SO 402 - Metropolitní síť...'!$92:$92</definedName>
    <definedName name="_xlnm.Print_Titles" localSheetId="17">'SO 801 - Náhradní výsadba'!$81:$81</definedName>
    <definedName name="_xlnm.Print_Titles" localSheetId="18">'SO 802 - Kácení zeleně'!$81:$81</definedName>
    <definedName name="_xlnm.Print_Titles" localSheetId="19">'VON - Vedlejší a ostatní ...'!$82:$82</definedName>
    <definedName name="_xlnm.Print_Titles" localSheetId="20">'Seznam figur'!$9:$9</definedName>
  </definedNames>
  <calcPr fullCalcOnLoad="1"/>
</workbook>
</file>

<file path=xl/sharedStrings.xml><?xml version="1.0" encoding="utf-8"?>
<sst xmlns="http://schemas.openxmlformats.org/spreadsheetml/2006/main" count="36506" uniqueCount="3288">
  <si>
    <t>Export Komplet</t>
  </si>
  <si>
    <t>VZ</t>
  </si>
  <si>
    <t>2.0</t>
  </si>
  <si>
    <t>ZAMOK</t>
  </si>
  <si>
    <t>False</t>
  </si>
  <si>
    <t>{8e2c7d1a-2c86-4e59-bc98-031985487316}</t>
  </si>
  <si>
    <t>0,01</t>
  </si>
  <si>
    <t>21</t>
  </si>
  <si>
    <t>15</t>
  </si>
  <si>
    <t>REKAPITULACE STAVBY</t>
  </si>
  <si>
    <t>v ---  níže se nacházejí doplnkové a pomocné údaje k sestavám  --- v</t>
  </si>
  <si>
    <t>Návod na vyplnění</t>
  </si>
  <si>
    <t>0,001</t>
  </si>
  <si>
    <t>Kód:</t>
  </si>
  <si>
    <t>18_051</t>
  </si>
  <si>
    <t>Měnit lze pouze buňky se žlutým podbarvením!
1) v Rekapitulaci stavby vyplňte údaje o Uchazeči (přenesou se do ostatních sestav i v jiných listech)
2) na vybraných listech vyplňte v sestavě Soupis prací ceny u položek</t>
  </si>
  <si>
    <t>Stavba:</t>
  </si>
  <si>
    <t>Revitalizace veřejného prostranství panelového sídliště Březiny IV. etapa</t>
  </si>
  <si>
    <t>KSO:</t>
  </si>
  <si>
    <t/>
  </si>
  <si>
    <t>CC-CZ:</t>
  </si>
  <si>
    <t>Místo:</t>
  </si>
  <si>
    <t>Březiny</t>
  </si>
  <si>
    <t>Datum:</t>
  </si>
  <si>
    <t>15. 4. 2019</t>
  </si>
  <si>
    <t>Zadavatel:</t>
  </si>
  <si>
    <t>IČ:</t>
  </si>
  <si>
    <t>Statutární město Děčín</t>
  </si>
  <si>
    <t>DIČ:</t>
  </si>
  <si>
    <t>Uchazeč:</t>
  </si>
  <si>
    <t>Vyplň údaj</t>
  </si>
  <si>
    <t>Projektant:</t>
  </si>
  <si>
    <t>AZ Consult spol. s r.o.</t>
  </si>
  <si>
    <t>True</t>
  </si>
  <si>
    <t>Zpracovatel:</t>
  </si>
  <si>
    <t>Lucie Wojčiková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</si>
  <si>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</si>
  <si>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</si>
  <si>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</si>
  <si>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</si>
  <si>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</si>
  <si>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</si>
  <si>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</si>
  <si>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</si>
  <si>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</si>
  <si>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</si>
  <si>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</si>
  <si>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</si>
  <si>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</si>
  <si>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</si>
  <si>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</si>
  <si>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</si>
  <si>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</si>
  <si>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</si>
  <si>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</si>
  <si>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</si>
  <si>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</si>
  <si>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</si>
  <si>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</si>
  <si>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</si>
  <si>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</si>
  <si>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</si>
  <si>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</si>
  <si>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</si>
  <si>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</si>
  <si>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</si>
  <si>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</si>
  <si>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</si>
  <si>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</si>
  <si>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</si>
  <si>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</si>
  <si>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</si>
  <si>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</si>
  <si>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</si>
  <si>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</si>
  <si>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</si>
  <si>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</si>
  <si>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101.1</t>
  </si>
  <si>
    <t>Rekonstrukce komunikace 01 - ulice Za Sadem</t>
  </si>
  <si>
    <t>STA</t>
  </si>
  <si>
    <t>1</t>
  </si>
  <si>
    <t>{5ef87aef-7712-4fee-8be3-34f933122b21}</t>
  </si>
  <si>
    <t>2</t>
  </si>
  <si>
    <t>SO 101.2</t>
  </si>
  <si>
    <t>Rekonstrukce komunikace 01 - odbočka ulice Za Sadem</t>
  </si>
  <si>
    <t>{a5d3f515-7c76-4951-a707-0c77375e6056}</t>
  </si>
  <si>
    <t>SO 102.1</t>
  </si>
  <si>
    <t>Rekonstrukce komunikace 02 - bezejmenná ulice - část 1</t>
  </si>
  <si>
    <t>{e4098e81-ed6f-4f79-84af-580099fdb7ac}</t>
  </si>
  <si>
    <t>SO 102.2</t>
  </si>
  <si>
    <t>Rekonstrukce komunikace 02 - odbočka Bezejmenné ulice</t>
  </si>
  <si>
    <t>{2ca318ef-4b4f-4d35-ad32-94fe162a4479}</t>
  </si>
  <si>
    <t>SO 102.3</t>
  </si>
  <si>
    <t>Rekonstrukce komunikace 02 - bezejmenná ulice - část 2</t>
  </si>
  <si>
    <t>{fd657ccb-1a67-4ef6-9134-c6aafca17335}</t>
  </si>
  <si>
    <t>SO 103</t>
  </si>
  <si>
    <t>Parkovací plocha</t>
  </si>
  <si>
    <t>{5137a879-42fe-411c-8da1-db5a59fdcf94}</t>
  </si>
  <si>
    <t>SO 301.1.1</t>
  </si>
  <si>
    <t>Splašková kanalizace - ulice Za Sadem</t>
  </si>
  <si>
    <t>ING</t>
  </si>
  <si>
    <t>{d81d1378-2bee-45c2-b34d-7b7ece889cba}</t>
  </si>
  <si>
    <t>827 21 5</t>
  </si>
  <si>
    <t>SO 301.1.2</t>
  </si>
  <si>
    <t>Splašková kanalizace - Bezejmenná ulice</t>
  </si>
  <si>
    <t>{d78b3b7e-f8d0-4358-9269-f56e3cb6b308}</t>
  </si>
  <si>
    <t>SO 301.2.1</t>
  </si>
  <si>
    <t>Dešťová kanalizace - ulice Za Sadem</t>
  </si>
  <si>
    <t>{0255e2a6-0658-4863-8be4-796298f7484c}</t>
  </si>
  <si>
    <t>827 21 1</t>
  </si>
  <si>
    <t>SO 301.2.2</t>
  </si>
  <si>
    <t>Oprava uliční vpusti</t>
  </si>
  <si>
    <t>{db14b869-f6f4-46a0-aa86-b2307869e940}</t>
  </si>
  <si>
    <t>SO 301.3</t>
  </si>
  <si>
    <t>Přeložka dešťové kanalizace</t>
  </si>
  <si>
    <t>{229ac758-5117-446f-b949-483bd7480abe}</t>
  </si>
  <si>
    <t>SO 301.4</t>
  </si>
  <si>
    <t>Přepojení septiku</t>
  </si>
  <si>
    <t>{74159928-3183-43c7-88aa-072b1a24dc6b}</t>
  </si>
  <si>
    <t>SO 401.1</t>
  </si>
  <si>
    <t>Rekonstrukce veřejného osvětlení - ul. Za Sadem</t>
  </si>
  <si>
    <t>{fb17fef2-8a52-458e-be9e-d77e88453a97}</t>
  </si>
  <si>
    <t>SO 401.2</t>
  </si>
  <si>
    <t>Rekonstrukce veřejného osvětlení - ul. Bezejmenná - část 1</t>
  </si>
  <si>
    <t>{a54407df-b70d-47e4-92b6-792a2f17f373}</t>
  </si>
  <si>
    <t>SO 401.3</t>
  </si>
  <si>
    <t>Rekonstrukce veřejného osvětlení - ul. Bezejmenná - část 2</t>
  </si>
  <si>
    <t>{011873a5-b0aa-4029-8f99-2078cd45744b}</t>
  </si>
  <si>
    <t>SO 402</t>
  </si>
  <si>
    <t>Metropolitní síť do DDM</t>
  </si>
  <si>
    <t>{80579efd-78ec-4dc6-b7ae-a8b0f850a1ad}</t>
  </si>
  <si>
    <t>SO 801</t>
  </si>
  <si>
    <t>Náhradní výsadba</t>
  </si>
  <si>
    <t>{2bf99b1f-fc06-4b5d-85f5-6d8950babcb2}</t>
  </si>
  <si>
    <t>SO 802</t>
  </si>
  <si>
    <t>Kácení zeleně</t>
  </si>
  <si>
    <t>{198a2e5c-bf78-4781-8dd7-5e1c9dfa3644}</t>
  </si>
  <si>
    <t>VON</t>
  </si>
  <si>
    <t>Vedlejší a ostatní náklady</t>
  </si>
  <si>
    <t>{9f769bb7-0ac9-48b0-aaae-8d6e7126e459}</t>
  </si>
  <si>
    <t>KRYCÍ LIST SOUPISU PRACÍ</t>
  </si>
  <si>
    <t>Objekt:</t>
  </si>
  <si>
    <t>SO 101.1 - Rekonstrukce komunikace 01 - ulice Za Sadem</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</si>
  <si>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</si>
  <si>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</si>
  <si>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</si>
  <si>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</si>
  <si>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</si>
  <si>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</si>
  <si>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</si>
  <si>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</si>
  <si>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9 - Ostatní konstrukce a práce bourací,přesun hmot,lešení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</si>
  <si>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</si>
  <si>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</si>
  <si>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</si>
  <si>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</si>
  <si>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</si>
  <si>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</si>
  <si>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</si>
  <si>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</si>
  <si>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</si>
  <si>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</si>
  <si>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</si>
  <si>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</si>
  <si>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</si>
  <si>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</si>
  <si>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</si>
  <si>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</si>
  <si>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</si>
  <si>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</si>
  <si>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</si>
  <si>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</si>
  <si>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113106187</t>
  </si>
  <si>
    <t>Rozebrání dlažeb a dílců vozovek a ploch s přemístěním hmot na skládku na vzdálenost do 3 m nebo s naložením na dopravní prostředek, s jakoukoliv výplní spár strojně plochy jednotlivě do 50 m2 ze zámkové dlažby s ložem z kameniva</t>
  </si>
  <si>
    <t>m2</t>
  </si>
  <si>
    <t>CS ÚRS 2019 01</t>
  </si>
  <si>
    <t>4</t>
  </si>
  <si>
    <t>-408782287</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</si>
  <si>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</si>
  <si>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</si>
  <si>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</si>
  <si>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8,5 "skladba B</t>
  </si>
  <si>
    <t>113107222</t>
  </si>
  <si>
    <t>Odstranění podkladů nebo krytů strojně plochy jednotlivě přes 200 m2 s přemístěním hmot na skládku na vzdálenost do 20 m nebo s naložením na dopravní prostředek z kameniva hrubého drceného, o tl. vrstvy přes 100 do 200 mm</t>
  </si>
  <si>
    <t>-1172750607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</si>
  <si>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</si>
  <si>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"skladba A - 2x ŠD tl. 150mm</t>
  </si>
  <si>
    <t>(1226,89*1,27)-486,2-61,59 "jen komunikace vč. rozšíření</t>
  </si>
  <si>
    <t>486,2+61,59 "nad výkopem kanalizace</t>
  </si>
  <si>
    <t>(1226,89*1,28)-486,2-61,59 "jen komunikace vč. rozšíření</t>
  </si>
  <si>
    <t>8,1 "nad výkopem kanalizace ul. Kosmonautů</t>
  </si>
  <si>
    <t>Součet</t>
  </si>
  <si>
    <t>3</t>
  </si>
  <si>
    <t>113107242</t>
  </si>
  <si>
    <t>Odstranění podkladů nebo krytů strojně plochy jednotlivě přes 200 m2 s přemístěním hmot na skládku na vzdálenost do 20 m nebo s naložením na dopravní prostředek živičných, o tl. vrstvy přes 50 do 100 mm</t>
  </si>
  <si>
    <t>-2037374718</t>
  </si>
  <si>
    <t xml:space="preserve">"skladba A </t>
  </si>
  <si>
    <t>"podkladní vrstva tl. 70mm</t>
  </si>
  <si>
    <t xml:space="preserve">(1226,89*1,13)-486,2-61,59 "jen komunikace vč. rozšíření </t>
  </si>
  <si>
    <t>"napojení vrstvev na stávající komunikaci</t>
  </si>
  <si>
    <t>(14,1+23,59)*0,5 "podkladní vrstva 50%</t>
  </si>
  <si>
    <t>8,1*0,5 "nad výkopem kanalizace</t>
  </si>
  <si>
    <t>113107243</t>
  </si>
  <si>
    <t>Odstranění podkladů nebo krytů strojně plochy jednotlivě přes 200 m2 s přemístěním hmot na skládku na vzdálenost do 20 m nebo s naložením na dopravní prostředek živičných, o tl. vrstvy přes 100 do 150 mm</t>
  </si>
  <si>
    <t>1042359789</t>
  </si>
  <si>
    <t>(486,2+61,59)*3 "recyklát v celkové tl. 410mm</t>
  </si>
  <si>
    <t>5</t>
  </si>
  <si>
    <t>113107322</t>
  </si>
  <si>
    <t>Odstranění podkladů nebo krytů strojně plochy jednotlivě do 50 m2 s přemístěním hmot na skládku na vzdálenost do 3 m nebo s naložením na dopravní prostředek z kameniva hrubého drceného, o tl. vrstvy přes 100 do 200 mm</t>
  </si>
  <si>
    <t>1934229282</t>
  </si>
  <si>
    <t>6</t>
  </si>
  <si>
    <t>113154332</t>
  </si>
  <si>
    <t>Frézování živičného podkladu nebo krytu s naložením na dopravní prostředek plochy přes 1 000 do 10 000 m2 bez překážek v trase pruhu šířky přes 1 m do 2 m, tloušťky vrstvy 40 mm</t>
  </si>
  <si>
    <t>-941719354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</si>
  <si>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</si>
  <si>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"skladba A</t>
  </si>
  <si>
    <t>"obrusná vrstva</t>
  </si>
  <si>
    <t>(1085,45+141,44)-486,2-61,59 "jen komunikace</t>
  </si>
  <si>
    <t>14,1+23,59 "obrusná vrstva</t>
  </si>
  <si>
    <t>7</t>
  </si>
  <si>
    <t>121101101</t>
  </si>
  <si>
    <t>Sejmutí ornice nebo lesní půdy s vodorovným přemístěním na hromady v místě upotřebení nebo na dočasné či trvalé skládky se složením, na vzdálenost do 50 m</t>
  </si>
  <si>
    <t>m3</t>
  </si>
  <si>
    <t>642964477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</si>
  <si>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</si>
  <si>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"ornice bude použita zpět</t>
  </si>
  <si>
    <t>(25,24+25,48+13,84+17,78+152,07+6,21+11,77+10,59+25,10+1,79+27,77+11,72+4,53+6,60+35,67+56,45+(30,0-8,5))*0,1</t>
  </si>
  <si>
    <t>8</t>
  </si>
  <si>
    <t>122101101</t>
  </si>
  <si>
    <t>Odkopávky a prokopávky nezapažené s přehozením výkopku na vzdálenost do 3 m nebo s naložením na dopravní prostředek v horninách tř. 1 a 2 do 100 m3</t>
  </si>
  <si>
    <t>-2134168563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</si>
  <si>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</si>
  <si>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"aktivní zóna - 30% v hornině tř.2</t>
  </si>
  <si>
    <t>(1226,89*1,07*0,5)*0,3 "skladba A</t>
  </si>
  <si>
    <t>(30,00*0,5)*0,3 "skladba B</t>
  </si>
  <si>
    <t>66,57*0,3 "odkopávky původního terénu</t>
  </si>
  <si>
    <t>9</t>
  </si>
  <si>
    <t>122201101</t>
  </si>
  <si>
    <t>Odkopávky a prokopávky nezapažené s přehozením výkopku na vzdálenost do 3 m nebo s naložením na dopravní prostředek v hornině tř. 3 do 100 m3</t>
  </si>
  <si>
    <t>-769262720</t>
  </si>
  <si>
    <t>"aktivní zóna - 40% v hornině tř.3</t>
  </si>
  <si>
    <t>(1226,89*1,07*0,5)*0,4 "skladba A</t>
  </si>
  <si>
    <t>(30,00*0,5)*0,4 "skladba B</t>
  </si>
  <si>
    <t>66,57*0,4 "odkopávky původního terénu</t>
  </si>
  <si>
    <t>10</t>
  </si>
  <si>
    <t>122201109</t>
  </si>
  <si>
    <t>Odkopávky a prokopávky nezapažené s přehozením výkopku na vzdálenost do 3 m nebo s naložením na dopravní prostředek v hornině tř. 3 Příplatek k cenám za lepivost horniny tř. 3</t>
  </si>
  <si>
    <t>-254065951</t>
  </si>
  <si>
    <t>295,182*0,2 'Přepočtené koeficientem množství</t>
  </si>
  <si>
    <t>11</t>
  </si>
  <si>
    <t>122301102</t>
  </si>
  <si>
    <t>Odkopávky a prokopávky nezapažené s přehozením výkopku na vzdálenost do 3 m nebo s naložením na dopravní prostředek v hornině tř. 4 přes 100 do 1 000 m3</t>
  </si>
  <si>
    <t>1892827519</t>
  </si>
  <si>
    <t>"aktivní zóna - 30% v hornině tř.4</t>
  </si>
  <si>
    <t>12</t>
  </si>
  <si>
    <t>122301109</t>
  </si>
  <si>
    <t>Odkopávky a prokopávky nezapažené s přehozením výkopku na vzdálenost do 3 m nebo s naložením na dopravní prostředek v hornině tř. 4 Příplatek k cenám za lepivost horniny tř. 4</t>
  </si>
  <si>
    <t>1176732306</t>
  </si>
  <si>
    <t>221,387*0,1 'Přepočtené koeficientem množství</t>
  </si>
  <si>
    <t>13</t>
  </si>
  <si>
    <t>162401102</t>
  </si>
  <si>
    <t>Vodorovné přemístění výkopku nebo sypaniny po suchu na obvyklém dopravním prostředku, bez naložení výkopku, avšak se složením bez rozhrnutí z horniny tř. 1 až 4 na vzdálenost přes 1 500 do 2 000 m</t>
  </si>
  <si>
    <t>-635584457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</si>
  <si>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</si>
  <si>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 a zpět</t>
  </si>
  <si>
    <t>(432,62*0,1)*2 "ornice</t>
  </si>
  <si>
    <t>66,57*2 "dorovnání terénu pod ohumusováním</t>
  </si>
  <si>
    <t>14</t>
  </si>
  <si>
    <t>162701105</t>
  </si>
  <si>
    <t>Vodorovné přemístění výkopku nebo sypaniny po suchu na obvyklém dopravním prostředku, bez naložení výkopku, avšak se složením bez rozhrnutí z horniny tř. 1 až 4 na vzdálenost přes 9 000 do 10 000 m</t>
  </si>
  <si>
    <t>1084804593</t>
  </si>
  <si>
    <t>"zbytek ornice na skládku</t>
  </si>
  <si>
    <t>45,411-(432,62*0,1)</t>
  </si>
  <si>
    <t>"zbytek výkopku na skládku</t>
  </si>
  <si>
    <t>656,39+15,00 "aktivní zóna</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</si>
  <si>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</si>
  <si>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</si>
  <si>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-947156397</t>
  </si>
  <si>
    <t>673,539*3 'Přepočtené koeficientem množství</t>
  </si>
  <si>
    <t>16</t>
  </si>
  <si>
    <t>167101101</t>
  </si>
  <si>
    <t>Nakládání, skládání a překládání neulehlého výkopku nebo sypaniny nakládání, množství do 100 m3, z hornin tř. 1 až 4</t>
  </si>
  <si>
    <t>1690286586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</si>
  <si>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</si>
  <si>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(432,62*0,1) "ornice</t>
  </si>
  <si>
    <t>66,57 "dorovnání terénu pod ohumusováním</t>
  </si>
  <si>
    <t>17</t>
  </si>
  <si>
    <t>171101111</t>
  </si>
  <si>
    <t>Uložení sypaniny do násypů s rozprostřením sypaniny ve vrstvách a s hrubým urovnáním zhutněných s uzavřením povrchu násypu z hornin nesoudržných sypkých s relativní ulehlostí I(d) 0,9 nebo v aktivní zóně</t>
  </si>
  <si>
    <t>1575370320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</si>
  <si>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</si>
  <si>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1226,89*1,07*0,5 "skladba A</t>
  </si>
  <si>
    <t>30,00*0,5 "skladba B</t>
  </si>
  <si>
    <t>18</t>
  </si>
  <si>
    <t>M</t>
  </si>
  <si>
    <t>583312021</t>
  </si>
  <si>
    <t>materiál vhodný do aktivní zóny nenamrzavý dle TP 146 a ČSN 73 6133</t>
  </si>
  <si>
    <t>t</t>
  </si>
  <si>
    <t>-1702470127</t>
  </si>
  <si>
    <t>671,386*1,8 'Přepočtené koeficientem množství</t>
  </si>
  <si>
    <t>19</t>
  </si>
  <si>
    <t>171201201</t>
  </si>
  <si>
    <t>Uložení sypaniny na skládky</t>
  </si>
  <si>
    <t>-1340046476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</si>
  <si>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</si>
  <si>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"meziskládka</t>
  </si>
  <si>
    <t>20</t>
  </si>
  <si>
    <t>171201211.</t>
  </si>
  <si>
    <t>Poplatek za uložení stavebního odpadu na skládce (skládkovné) zeminy a kameniva zatříděného do Katalogu odpadů pod kódem 170 504.</t>
  </si>
  <si>
    <t>833636176</t>
  </si>
  <si>
    <t xml:space="preserve">Poznámka k souboru cen:
1. Ceny uvedené v souboru cen lze po dohodě upravit podle místních podmínek.
</t>
  </si>
  <si>
    <t>673,539*1,8 'Přepočtené koeficientem množství</t>
  </si>
  <si>
    <t>174101101</t>
  </si>
  <si>
    <t>Zásyp sypaninou z jakékoliv horniny s uložením výkopku ve vrstvách se zhutněním jam, šachet, rýh nebo kolem objektů v těchto vykopávkách</t>
  </si>
  <si>
    <t>1601169426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</si>
  <si>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</si>
  <si>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"dorovnání terénu pod ohumusováním</t>
  </si>
  <si>
    <t>66,57 "zpětné použití výkopku</t>
  </si>
  <si>
    <t>22</t>
  </si>
  <si>
    <t>181301101</t>
  </si>
  <si>
    <t>Rozprostření a urovnání ornice v rovině nebo ve svahu sklonu do 1:5 při souvislé ploše do 500 m2, tl. vrstvy do 100 mm</t>
  </si>
  <si>
    <t>1410463703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</si>
  <si>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</si>
  <si>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"zpětné použití ornice</t>
  </si>
  <si>
    <t>25,24+25,48+13,84+17,78+152,07+6,21+11,77+10,59+25,10+1,79+27,77+11,72+4,53+6,60+35,67+56,46</t>
  </si>
  <si>
    <t>23</t>
  </si>
  <si>
    <t>181411131</t>
  </si>
  <si>
    <t>Založení trávníku na půdě předem připravené plochy do 1000 m2 výsevem včetně utažení parkového v rovině nebo na svahu do 1:5</t>
  </si>
  <si>
    <t>-1580860143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</si>
  <si>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</si>
  <si>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t>
  </si>
  <si>
    <t>00572410</t>
  </si>
  <si>
    <t>osivo směs travní parková</t>
  </si>
  <si>
    <t>kg</t>
  </si>
  <si>
    <t>-1948214032</t>
  </si>
  <si>
    <t>432,62*0,015 'Přepočtené koeficientem množství</t>
  </si>
  <si>
    <t>25</t>
  </si>
  <si>
    <t>23020010R</t>
  </si>
  <si>
    <t xml:space="preserve">Montáž chrániček podélně půlených </t>
  </si>
  <si>
    <t>m</t>
  </si>
  <si>
    <t>64</t>
  </si>
  <si>
    <t>840855212</t>
  </si>
  <si>
    <t>55,0 "vedení CETIN</t>
  </si>
  <si>
    <t>26</t>
  </si>
  <si>
    <t>1383579</t>
  </si>
  <si>
    <t>Úložný materiál Chráničky Pevné CHRANICKA DELENA  06110/2 CA</t>
  </si>
  <si>
    <t>256</t>
  </si>
  <si>
    <t>1020528531</t>
  </si>
  <si>
    <t>27</t>
  </si>
  <si>
    <t>TO.001</t>
  </si>
  <si>
    <t>Ohebná dvouplášťová chránička kabelů DN 160mm</t>
  </si>
  <si>
    <t>-625477070</t>
  </si>
  <si>
    <t xml:space="preserve"> Svislé a kompletní konstrukce</t>
  </si>
  <si>
    <t>28</t>
  </si>
  <si>
    <t>339921133</t>
  </si>
  <si>
    <t>Osazování palisád betonových v řadě se zabetonováním výšky palisády přes 1000 do 1500 mm</t>
  </si>
  <si>
    <t>-617774474</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</si>
  <si>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</si>
  <si>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29</t>
  </si>
  <si>
    <t>59228426</t>
  </si>
  <si>
    <t>palisáda betonová tyčová přírodní 120x180x1200mm</t>
  </si>
  <si>
    <t>kus</t>
  </si>
  <si>
    <t>896257423</t>
  </si>
  <si>
    <t>23,5593220338983*5,9 'Přepočtené koeficientem množství</t>
  </si>
  <si>
    <t>Komunikace pozemní</t>
  </si>
  <si>
    <t>30</t>
  </si>
  <si>
    <t>564762111</t>
  </si>
  <si>
    <t>Podklad nebo kryt z vibrovaného štěrku VŠ s rozprostřením, vlhčením a zhutněním, po zhutnění tl. 200 mm</t>
  </si>
  <si>
    <t>2113568123</t>
  </si>
  <si>
    <t>3,0 "štěrková plocha - vjezd na pozemek</t>
  </si>
  <si>
    <t>31</t>
  </si>
  <si>
    <t>564851111</t>
  </si>
  <si>
    <t>Podklad ze štěrkodrti ŠD s rozprostřením a zhutněním, po zhutnění tl. 150 mm</t>
  </si>
  <si>
    <t>-436524872</t>
  </si>
  <si>
    <t>1226,89*1,27</t>
  </si>
  <si>
    <t>1226,89*1,28</t>
  </si>
  <si>
    <t>8,1*2 "nad výkopem kanalizace napojovací vrstvy</t>
  </si>
  <si>
    <t>32</t>
  </si>
  <si>
    <t>564861111</t>
  </si>
  <si>
    <t>Podklad ze štěrkodrti ŠD s rozprostřením a zhutněním, po zhutnění tl. 200 mm</t>
  </si>
  <si>
    <t>-1522949768</t>
  </si>
  <si>
    <t>30,00*0,825 "skladba B</t>
  </si>
  <si>
    <t>33</t>
  </si>
  <si>
    <t>564931412</t>
  </si>
  <si>
    <t>Podklad nebo podsyp z asfaltového recyklátu s rozprostřením a zhutněním, po zhutnění tl. 100 mm</t>
  </si>
  <si>
    <t>364157238</t>
  </si>
  <si>
    <t>30,00*0,95 "skladba B</t>
  </si>
  <si>
    <t>34</t>
  </si>
  <si>
    <t>565155121</t>
  </si>
  <si>
    <t>Asfaltový beton vrstva podkladní ACP 16 (obalované kamenivo střednězrnné - OKS) s rozprostřením a zhutněním v pruhu šířky přes 3 m, po zhutnění tl. 70 mm</t>
  </si>
  <si>
    <t>-224556195</t>
  </si>
  <si>
    <t xml:space="preserve">Poznámka k souboru cen:
1. ČSN EN 13108-1 připouští pro ACP 16 pouze tl. 50 až 80 mm.
</t>
  </si>
  <si>
    <t>1226,89*1,13 "skladba A</t>
  </si>
  <si>
    <t>(14,1+23,59)*0,5 "napojení vrstev na stávající komunikaci</t>
  </si>
  <si>
    <t>8,1*0,5 "nad výkopem kanalizace napojovací vrstvy</t>
  </si>
  <si>
    <t>35</t>
  </si>
  <si>
    <t>573111111</t>
  </si>
  <si>
    <t>Postřik infiltrační PI z asfaltu silničního s posypem kamenivem, v množství 0,60 kg/m2</t>
  </si>
  <si>
    <t>1003837777</t>
  </si>
  <si>
    <t>(14,1+23,59)*0,5 "napojení vrstev na stávající komunikaci 50%</t>
  </si>
  <si>
    <t>36</t>
  </si>
  <si>
    <t>573211106</t>
  </si>
  <si>
    <t>Postřik spojovací PS bez posypu kamenivem z asfaltu silničního, v množství 0,20 kg/m2</t>
  </si>
  <si>
    <t>-413564626</t>
  </si>
  <si>
    <t xml:space="preserve">1085,45+141,44 "skladba A </t>
  </si>
  <si>
    <t>14,1+23,59 "napojení vrstev na stávající komunikaci</t>
  </si>
  <si>
    <t>37</t>
  </si>
  <si>
    <t>573411104</t>
  </si>
  <si>
    <t>Jednoduchý nátěr JN s posypem kamenivem a se zaválcováním z asfaltu silničního, v množství 1,50 kg/m2</t>
  </si>
  <si>
    <t>973397172</t>
  </si>
  <si>
    <t>"čerpání v případě pojezdu recyklátu v zimním období</t>
  </si>
  <si>
    <t>115,0 "svah od napojení na ul. Kosmonautů</t>
  </si>
  <si>
    <t>38</t>
  </si>
  <si>
    <t>573452112</t>
  </si>
  <si>
    <t>Dvojitý nátěr DN s posypem kamenivem a se zaválcováním z emulze silniční, v množství 2,0 kg/m2</t>
  </si>
  <si>
    <t>-315314109</t>
  </si>
  <si>
    <t xml:space="preserve">Poznámka k souboru cen:
1. Pokud není dvojitý nátěr prováděn v jednom časovém sledu, je považován za 2 jednoduché nátěry.
</t>
  </si>
  <si>
    <t>30,0 "skladba B</t>
  </si>
  <si>
    <t>39</t>
  </si>
  <si>
    <t>577134121</t>
  </si>
  <si>
    <t>Asfaltový beton vrstva obrusná ACO 11 (ABS) s rozprostřením a se zhutněním z nemodifikovaného asfaltu v pruhu šířky přes 3 m tř. I, po zhutnění tl. 40 mm</t>
  </si>
  <si>
    <t>1510650428</t>
  </si>
  <si>
    <t xml:space="preserve">Poznámka k souboru cen:
1. ČSN EN 13108-1 připouští pro ACO 11 pouze tl. 35 až 50 mm.
</t>
  </si>
  <si>
    <t>Ostatní konstrukce a práce bourací,přesun hmot,lešení</t>
  </si>
  <si>
    <t>40</t>
  </si>
  <si>
    <t>914111111</t>
  </si>
  <si>
    <t>Montáž svislé dopravní značky základní velikosti do 1 m2 objímkami na sloupky nebo konzoly</t>
  </si>
  <si>
    <t>-328704260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</si>
  <si>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</si>
  <si>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"nové značení</t>
  </si>
  <si>
    <t>1 "P6</t>
  </si>
  <si>
    <t>41</t>
  </si>
  <si>
    <t>40444052</t>
  </si>
  <si>
    <t>značka dopravní svislá STOP FeZn NK P6 700mm</t>
  </si>
  <si>
    <t>-1649372768</t>
  </si>
  <si>
    <t>42</t>
  </si>
  <si>
    <t>914511111</t>
  </si>
  <si>
    <t>Montáž sloupku dopravních značek délky do 3,5 m do betonového základu</t>
  </si>
  <si>
    <t>-256965369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</si>
  <si>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</si>
  <si>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43</t>
  </si>
  <si>
    <t>40445225</t>
  </si>
  <si>
    <t>sloupek pro dopravní značku Zn D 60mm v 3,5m</t>
  </si>
  <si>
    <t>-1994909177</t>
  </si>
  <si>
    <t>44</t>
  </si>
  <si>
    <t>919112213</t>
  </si>
  <si>
    <t>Řezání dilatačních spár v živičném krytu vytvoření komůrky pro těsnící zálivku šířky 10 mm, hloubky 25 mm</t>
  </si>
  <si>
    <t>1126617182</t>
  </si>
  <si>
    <t xml:space="preserve">Poznámka k souboru cen:
1. V cenách jsou započteny i náklady na vyčištění spár po řezání.
</t>
  </si>
  <si>
    <t>(6,61+6,09+3,25+3,25)*2 "mezi asfaltem a žlabem</t>
  </si>
  <si>
    <t>45</t>
  </si>
  <si>
    <t>919121112</t>
  </si>
  <si>
    <t>Utěsnění dilatačních spár zálivkou za studena v cementobetonovém nebo živičném krytu včetně adhezního nátěru s těsnicím profilem pod zálivkou, pro komůrky šířky 10 mm, hloubky 25 mm</t>
  </si>
  <si>
    <t>179560905</t>
  </si>
  <si>
    <t xml:space="preserve">Poznámka k souboru cen:
1. V cenách jsou započteny i náklady na vyčištění spár před těsněním a zalitím a náklady na impregnaci, těsnění a zalití spár včetně dodání hmot.
</t>
  </si>
  <si>
    <t>46</t>
  </si>
  <si>
    <t>919732211</t>
  </si>
  <si>
    <t>Styčná pracovní spára při napojení nového živičného povrchu na stávající se zalitím za tepla modifikovanou asfaltovou hmotou s posypem vápenným hydrátem šířky do 15 mm, hloubky do 25 mm včetně prořezání spáry</t>
  </si>
  <si>
    <t>1935115758</t>
  </si>
  <si>
    <t xml:space="preserve">Poznámka k souboru cen:
1. V cenách jsou započteny i náklady na vyčištění spár, na impregnaci a zalití spár včetně dodání hmot.
</t>
  </si>
  <si>
    <t>25,98+14,0</t>
  </si>
  <si>
    <t>47</t>
  </si>
  <si>
    <t>919735111</t>
  </si>
  <si>
    <t>Řezání stávajícího živičného krytu nebo podkladu hloubky do 50 mm</t>
  </si>
  <si>
    <t>-1472791343</t>
  </si>
  <si>
    <t xml:space="preserve">Poznámka k souboru cen:
1. V cenách jsou započteny i náklady na spotřebu vody.
</t>
  </si>
  <si>
    <t>15,98+10,0 "tl. 40mm</t>
  </si>
  <si>
    <t>48</t>
  </si>
  <si>
    <t>919735112</t>
  </si>
  <si>
    <t>Řezání stávajícího živičného krytu nebo podkladu hloubky přes 50 do 100 mm</t>
  </si>
  <si>
    <t>-1417653804</t>
  </si>
  <si>
    <t>14,0 "tl. 70mm</t>
  </si>
  <si>
    <t>49</t>
  </si>
  <si>
    <t>919735113</t>
  </si>
  <si>
    <t>Řezání stávajícího živičného krytu nebo podkladu hloubky přes 100 do 150 mm</t>
  </si>
  <si>
    <t>1182019754</t>
  </si>
  <si>
    <t>701,0 "hrany výkopů pro kanalizaci</t>
  </si>
  <si>
    <t>66</t>
  </si>
  <si>
    <t>935112111</t>
  </si>
  <si>
    <t>Osazení betonového příkopového žlabu s vyplněním a zatřením spár cementovou maltou s ložem tl. 100 mm z betonu prostého z betonových příkopových tvárnic šířky do 500 mm</t>
  </si>
  <si>
    <t>-1118648906</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</si>
  <si>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</si>
  <si>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65</t>
  </si>
  <si>
    <t>5922705R</t>
  </si>
  <si>
    <t>žlabovka příkopová betonová 250x200x100mm</t>
  </si>
  <si>
    <t>-562560373</t>
  </si>
  <si>
    <t>50</t>
  </si>
  <si>
    <t>935113111R</t>
  </si>
  <si>
    <t>Osazení odvodňovacího žlabu s krycím roštem polymerbetonového šířky do 200 mm vč. obetonování beton C 25/30 XF3</t>
  </si>
  <si>
    <t>991462355</t>
  </si>
  <si>
    <t xml:space="preserve">Poznámka k souboru cen:
1. V cenách jsou započteny i náklady na předepsané obetonování a lože z betonu.
2. V cenách nejsou započteny náklady na odvodňovací žlab s příslušenstvím; tyto náklady se oceňují ve specifikaci.
</t>
  </si>
  <si>
    <t>3,25 "žlab č.1</t>
  </si>
  <si>
    <t>6,3 "žlab č.2</t>
  </si>
  <si>
    <t>51</t>
  </si>
  <si>
    <t>592270R</t>
  </si>
  <si>
    <t>odvodňovací polymerbetonový žlab 1000x200x265 mm, třída zatížení D400</t>
  </si>
  <si>
    <t>1633448970</t>
  </si>
  <si>
    <t>3 "žlab č.1</t>
  </si>
  <si>
    <t>6 "žlab č.2</t>
  </si>
  <si>
    <t>52</t>
  </si>
  <si>
    <t>5624145R</t>
  </si>
  <si>
    <t>čelní stěna plná začátek/konec žlabu, tl. 20mm, polymerbeton, s ochrannou hranou</t>
  </si>
  <si>
    <t>-65202935</t>
  </si>
  <si>
    <t>2 "žlab č.1</t>
  </si>
  <si>
    <t>2 "žlab č.2</t>
  </si>
  <si>
    <t>53</t>
  </si>
  <si>
    <t>562414R</t>
  </si>
  <si>
    <t>vpusť DN 200, š. 235mm, v. 670mm, d. 0,5m, polymerbeton, integrované těsnění, třída zatížení D400</t>
  </si>
  <si>
    <t>-1013234539</t>
  </si>
  <si>
    <t>1 "žlab č.1</t>
  </si>
  <si>
    <t>1 "žlab č.2</t>
  </si>
  <si>
    <t>54</t>
  </si>
  <si>
    <t>5624100R</t>
  </si>
  <si>
    <t>rošt mřížkový, š.200mm, d.0,5m, pozink, zatížení D400</t>
  </si>
  <si>
    <t>-1239837997</t>
  </si>
  <si>
    <t>55</t>
  </si>
  <si>
    <t>562410R</t>
  </si>
  <si>
    <t>rošt mřížkový, š.200mm, d.1m, pozink, zatížení D400</t>
  </si>
  <si>
    <t>392224250</t>
  </si>
  <si>
    <t>56</t>
  </si>
  <si>
    <t>966006132</t>
  </si>
  <si>
    <t>Odstranění dopravních nebo orientačních značek se sloupkem s uložením hmot na vzdálenost do 20 m nebo s naložením na dopravní prostředek, se zásypem jam a jeho zhutněním s betonovou patkou</t>
  </si>
  <si>
    <t>1536362202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</si>
  <si>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</si>
  <si>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"zrušené značení</t>
  </si>
  <si>
    <t>1"P4</t>
  </si>
  <si>
    <t>997</t>
  </si>
  <si>
    <t>Přesun sutě</t>
  </si>
  <si>
    <t>57</t>
  </si>
  <si>
    <t>997221551</t>
  </si>
  <si>
    <t>Vodorovná doprava suti bez naložení, ale se složením a s hrubým urovnáním ze sypkých materiálů, na vzdálenost do 1 km</t>
  </si>
  <si>
    <t>-253702917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</si>
  <si>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</si>
  <si>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909,634+2,465 "drcené kamenivo</t>
  </si>
  <si>
    <t>130,252 "frézka</t>
  </si>
  <si>
    <t>58</t>
  </si>
  <si>
    <t>997221559</t>
  </si>
  <si>
    <t>Vodorovná doprava suti bez naložení, ale se složením a s hrubým urovnáním Příplatek k ceně za každý další i započatý 1 km přes 1 km</t>
  </si>
  <si>
    <t>1633780334</t>
  </si>
  <si>
    <t>1042,351*12 'Přepočtené koeficientem množství</t>
  </si>
  <si>
    <t>59</t>
  </si>
  <si>
    <t>997221561</t>
  </si>
  <si>
    <t>Vodorovná doprava suti bez naložení, ale se složením a s hrubým urovnáním z kusových materiálů, na vzdálenost do 1 km</t>
  </si>
  <si>
    <t>181226529</t>
  </si>
  <si>
    <t>2,508 "dlažba</t>
  </si>
  <si>
    <t>310,042 "živičné</t>
  </si>
  <si>
    <t>519,305 "recyklát</t>
  </si>
  <si>
    <t>60</t>
  </si>
  <si>
    <t>997221569</t>
  </si>
  <si>
    <t>1745822934</t>
  </si>
  <si>
    <t>831,855*12 'Přepočtené koeficientem množství</t>
  </si>
  <si>
    <t>61</t>
  </si>
  <si>
    <t>997221815.</t>
  </si>
  <si>
    <t>Poplatek za uložení stavebního odpadu na skládce (skládkovné) z prostého betonu zatříděného do Katalogu odpadů pod kódem 170 101.</t>
  </si>
  <si>
    <t>-1797460356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</si>
  <si>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</si>
  <si>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62</t>
  </si>
  <si>
    <t>997221845.</t>
  </si>
  <si>
    <t>Poplatek za uložení stavebního odpadu na skládce (skládkovné) asfaltového bez obsahu dehtu zatříděného do Katalogu odpadů pod kódem 170 302.</t>
  </si>
  <si>
    <t>-1090217507</t>
  </si>
  <si>
    <t>63</t>
  </si>
  <si>
    <t>997221855.</t>
  </si>
  <si>
    <t>-396009838</t>
  </si>
  <si>
    <t>998</t>
  </si>
  <si>
    <t>Přesun hmot</t>
  </si>
  <si>
    <t>998225111</t>
  </si>
  <si>
    <t>Přesun hmot pro komunikace s krytem z kameniva, monolitickým betonovým nebo živičným dopravní vzdálenost do 200 m jakékoliv délky objektu</t>
  </si>
  <si>
    <t>-952084162</t>
  </si>
  <si>
    <t xml:space="preserve">Poznámka k souboru cen:
1. Ceny lze použít i pro plochy letišť s krytem monolitickým betonovým nebo živičným.
</t>
  </si>
  <si>
    <t>SO 101.2 - Rekonstrukce komunikace 01 - odbočka ulice Za Sadem</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</si>
  <si>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</si>
  <si>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</si>
  <si>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419596989</t>
  </si>
  <si>
    <t>"viz. výkres D.1.2.1</t>
  </si>
  <si>
    <t>"skladba B</t>
  </si>
  <si>
    <t>140,06*1,1 "ŠD tl. 200mm</t>
  </si>
  <si>
    <t>113107182</t>
  </si>
  <si>
    <t>Odstranění podkladů nebo krytů strojně plochy jednotlivě přes 50 m2 do 200 m2 s přemístěním hmot na skládku na vzdálenost do 20 m nebo s naložením na dopravní prostředek živičných, o tl. vrstvy přes 50 do 100 mm</t>
  </si>
  <si>
    <t>1502686754</t>
  </si>
  <si>
    <t>140,06*1,1 "R-materiál tl. 100mm</t>
  </si>
  <si>
    <t>1301961367</t>
  </si>
  <si>
    <t>51,33*0,1*1,1</t>
  </si>
  <si>
    <t>338227975</t>
  </si>
  <si>
    <t>"v hornině 2 - 30%</t>
  </si>
  <si>
    <t>(140,06*1,1*0,5)*0,3 "aktivní zóna</t>
  </si>
  <si>
    <t>(0,23*20,0)*0,3 "odkopávka původního terénu</t>
  </si>
  <si>
    <t>-1372630672</t>
  </si>
  <si>
    <t>"v hornině 3 - 40%</t>
  </si>
  <si>
    <t>(140,06*1,1*0,5)*0,4 "aktivní zóna</t>
  </si>
  <si>
    <t>(0,23*20,0)*0,4 "odkopávka původního terénu</t>
  </si>
  <si>
    <t>986797340</t>
  </si>
  <si>
    <t>32,653*0,2 'Přepočtené koeficientem množství</t>
  </si>
  <si>
    <t>122301101</t>
  </si>
  <si>
    <t>Odkopávky a prokopávky nezapažené s přehozením výkopku na vzdálenost do 3 m nebo s naložením na dopravní prostředek v hornině tř. 4 do 100 m3</t>
  </si>
  <si>
    <t>2019625731</t>
  </si>
  <si>
    <t>2105209237</t>
  </si>
  <si>
    <t>24,49*0,2 'Přepočtené koeficientem množství</t>
  </si>
  <si>
    <t>-422179284</t>
  </si>
  <si>
    <t>0,699*2 "dorovnání terénu pod ohumusováním</t>
  </si>
  <si>
    <t>-420148774</t>
  </si>
  <si>
    <t>(77,033+4,6)-0,699 "odkopávky</t>
  </si>
  <si>
    <t>5,646 "ornice</t>
  </si>
  <si>
    <t>-454504114</t>
  </si>
  <si>
    <t>86,58*3 'Přepočtené koeficientem množství</t>
  </si>
  <si>
    <t>-1683664182</t>
  </si>
  <si>
    <t>0,699</t>
  </si>
  <si>
    <t>699527642</t>
  </si>
  <si>
    <t>140,06*1,1*0,5</t>
  </si>
  <si>
    <t>1281318884</t>
  </si>
  <si>
    <t>77,033*1,8 'Přepočtené koeficientem množství</t>
  </si>
  <si>
    <t>1840740594</t>
  </si>
  <si>
    <t>meziskládka - zpětné použití výkopku</t>
  </si>
  <si>
    <t>0,699 "dorovnání terénu pod ohumusováním</t>
  </si>
  <si>
    <t>1251015030</t>
  </si>
  <si>
    <t>86,58*1,8 'Přepočtené koeficientem množství</t>
  </si>
  <si>
    <t>180950825</t>
  </si>
  <si>
    <t>"viz. výkres D.1.5</t>
  </si>
  <si>
    <t>(0,007+0,008)*46,6 "zpětné použití výkopku</t>
  </si>
  <si>
    <t>-1872546352</t>
  </si>
  <si>
    <t>"dokup nové ornice</t>
  </si>
  <si>
    <t>33,50+14,40+3,30+0,13</t>
  </si>
  <si>
    <t>10364101</t>
  </si>
  <si>
    <t>zemina pro terénní úpravy -  ornice</t>
  </si>
  <si>
    <t>1587313081</t>
  </si>
  <si>
    <t>51,33*1,8 'Přepočtené koeficientem množství</t>
  </si>
  <si>
    <t>1220487569</t>
  </si>
  <si>
    <t>1159169813</t>
  </si>
  <si>
    <t>51,33*0,015 'Přepočtené koeficientem množství</t>
  </si>
  <si>
    <t>-1553009488</t>
  </si>
  <si>
    <t xml:space="preserve">140,06*1,1 "skladba B </t>
  </si>
  <si>
    <t>894838958</t>
  </si>
  <si>
    <t>2118685845</t>
  </si>
  <si>
    <t>140,06 "skladba B</t>
  </si>
  <si>
    <t>1465414479</t>
  </si>
  <si>
    <t>44,679 "drcené kamenivo</t>
  </si>
  <si>
    <t>1870331613</t>
  </si>
  <si>
    <t>44,679*12 'Přepočtené koeficientem množství</t>
  </si>
  <si>
    <t>852004884</t>
  </si>
  <si>
    <t>33,895 "živičné</t>
  </si>
  <si>
    <t>-1442354403</t>
  </si>
  <si>
    <t>33,895*12 'Přepočtené koeficientem množství</t>
  </si>
  <si>
    <t>1081803572</t>
  </si>
  <si>
    <t>106441286</t>
  </si>
  <si>
    <t>1728390863</t>
  </si>
  <si>
    <t>SO 102.1 - Rekonstrukce komunikace 02 - bezejmenná ulice - část 1</t>
  </si>
  <si>
    <t xml:space="preserve">    4 - Vodorovné konstrukce</t>
  </si>
  <si>
    <t>421872613</t>
  </si>
  <si>
    <t>"skladba A - komunikace, ŠD tl. 150mm</t>
  </si>
  <si>
    <t>(1786,46*1,04)-385,74-1,2 "jen komunikace vč. rozšíření</t>
  </si>
  <si>
    <t>385,74+1,2 "nad výkopem kanalizace</t>
  </si>
  <si>
    <t>(1786,46*1,02)-385,74-1,2 "jen komunikace vč. rozšíření</t>
  </si>
  <si>
    <t>300484045</t>
  </si>
  <si>
    <t>"skladba A - komunikace</t>
  </si>
  <si>
    <t>(1786,46*1,01) -385,74-1,2 "jen komunikace vč. rozšíření</t>
  </si>
  <si>
    <t>-869818711</t>
  </si>
  <si>
    <t>(385,74+1,2)*3 "recyklát v celkové tl. 410mm</t>
  </si>
  <si>
    <t>113107342</t>
  </si>
  <si>
    <t>Odstranění podkladů nebo krytů strojně plochy jednotlivě do 50 m2 s přemístěním hmot na skládku na vzdálenost do 3 m nebo s naložením na dopravní prostředek živičných, o tl. vrstvy přes 50 do 100 mm</t>
  </si>
  <si>
    <t>-1229403792</t>
  </si>
  <si>
    <t>13,30*0,5 "napojení vrstev na stávající komunikaci 50%</t>
  </si>
  <si>
    <t>809585489</t>
  </si>
  <si>
    <t xml:space="preserve">1786,46-385,74-1,2 "jen komunikace </t>
  </si>
  <si>
    <t>13,30 "napojení vrstev na stávající komunikaci</t>
  </si>
  <si>
    <t>-939524893</t>
  </si>
  <si>
    <t>212,84*0,1</t>
  </si>
  <si>
    <t>122101102</t>
  </si>
  <si>
    <t>Odkopávky a prokopávky nezapažené s přehozením výkopku na vzdálenost do 3 m nebo s naložením na dopravní prostředek v horninách tř. 1 a 2 přes 100 do 1 000 m3</t>
  </si>
  <si>
    <t>-1028917743</t>
  </si>
  <si>
    <t>(1786,46*0,5)*0,3 "aktivní zóna</t>
  </si>
  <si>
    <t>(0,048*26,0)*0,3 "odkopávka pod ohumusováním</t>
  </si>
  <si>
    <t>122201102</t>
  </si>
  <si>
    <t>Odkopávky a prokopávky nezapažené s přehozením výkopku na vzdálenost do 3 m nebo s naložením na dopravní prostředek v hornině tř. 3 přes 100 do 1 000 m3</t>
  </si>
  <si>
    <t>371183121</t>
  </si>
  <si>
    <t>(1786,46*0,5)*0,4 "aktivní zóna</t>
  </si>
  <si>
    <t>(0,048*26,0)*0,4 "odkopávka pod ohumusováním</t>
  </si>
  <si>
    <t>934145794</t>
  </si>
  <si>
    <t>357,791*0,2 'Přepočtené koeficientem množství</t>
  </si>
  <si>
    <t>1918435958</t>
  </si>
  <si>
    <t>"v hornině 4 - 30%</t>
  </si>
  <si>
    <t>747033815</t>
  </si>
  <si>
    <t>268,343*0,2 'Přepočtené koeficientem množství</t>
  </si>
  <si>
    <t>-1319388554</t>
  </si>
  <si>
    <t>21,284*2 "ornice bude použita zpět</t>
  </si>
  <si>
    <t>1,248*2 "dorovnání terénu pod ohumusováním</t>
  </si>
  <si>
    <t>170847641</t>
  </si>
  <si>
    <t>893,230 "aktivní zóna</t>
  </si>
  <si>
    <t>-93359553</t>
  </si>
  <si>
    <t>893,23*3 'Přepočtené koeficientem množství</t>
  </si>
  <si>
    <t>-1871101598</t>
  </si>
  <si>
    <t>21,284 "ornice bude použita zpět</t>
  </si>
  <si>
    <t>1,25 "dorovnání terénu pod ohumusováním</t>
  </si>
  <si>
    <t>557770886</t>
  </si>
  <si>
    <t>1786,46*0,5 "skladba A</t>
  </si>
  <si>
    <t>1219774691</t>
  </si>
  <si>
    <t>893,23*1,8 'Přepočtené koeficientem množství</t>
  </si>
  <si>
    <t>-854567213</t>
  </si>
  <si>
    <t>-1309728894</t>
  </si>
  <si>
    <t>973028275</t>
  </si>
  <si>
    <t>0,048*26,0 "zpětné použití výkopku</t>
  </si>
  <si>
    <t>968497840</t>
  </si>
  <si>
    <t>212,84</t>
  </si>
  <si>
    <t>1567306761</t>
  </si>
  <si>
    <t>-644969098</t>
  </si>
  <si>
    <t>212,84*0,015 'Přepočtené koeficientem množství</t>
  </si>
  <si>
    <t>-1984193384</t>
  </si>
  <si>
    <t>28,5 "vedení CETIN</t>
  </si>
  <si>
    <t>2105718539</t>
  </si>
  <si>
    <t>-2012910186</t>
  </si>
  <si>
    <t>Vodorovné konstrukce</t>
  </si>
  <si>
    <t>45131777R</t>
  </si>
  <si>
    <t>Podklad nebo lože pod dlažbu (přídlažbu) v ploše vodorovné nebo ve sklonu do 1:5, tloušťky od 50 do 100 mm z betonu prostého C 25/30 XF3</t>
  </si>
  <si>
    <t>102800588</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</si>
  <si>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</si>
  <si>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16,50 "lože pod krajnici z žulových kostek</t>
  </si>
  <si>
    <t>-1341256212</t>
  </si>
  <si>
    <t>1905,03*1,04</t>
  </si>
  <si>
    <t>1905,03*1,02</t>
  </si>
  <si>
    <t>-1378029641</t>
  </si>
  <si>
    <t>1905,03*1,01 "skladba A - komunikace</t>
  </si>
  <si>
    <t>1154683522</t>
  </si>
  <si>
    <t>-390478802</t>
  </si>
  <si>
    <t>1905,03 "skladba A - komunikace</t>
  </si>
  <si>
    <t>-759709902</t>
  </si>
  <si>
    <t>59451111R</t>
  </si>
  <si>
    <t>Dlažba nebo přídlažba z lomového kamene lomařsky upraveného rigolového v ploše vodorovné nebo ve sklonu tl. do 250 mm, bez vyplnění spár, s provedením lože tl. 50 mm z betonu C 25/30 XF3</t>
  </si>
  <si>
    <t>1731742752</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</si>
  <si>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</si>
  <si>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16,5 "krajnice 0,2400-0,2732</t>
  </si>
  <si>
    <t>597661111</t>
  </si>
  <si>
    <t>Rigol dlážděný do lože z betonu prostého tl. 100 mm, s vyplněním a zatřením spár cementovou maltou z dlažebních kostek drobných</t>
  </si>
  <si>
    <t>-1059408128</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</si>
  <si>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</si>
  <si>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"žulové kostky 10cm</t>
  </si>
  <si>
    <t>6,35+8,97 "odvodňovací příkop délky 28,9m</t>
  </si>
  <si>
    <t>470647615</t>
  </si>
  <si>
    <t>1 "IP4b</t>
  </si>
  <si>
    <t>40445477</t>
  </si>
  <si>
    <t>značka dopravní svislá retroreflexní fólie tř 1 FeZn prolis 500x500mm</t>
  </si>
  <si>
    <t>75606480</t>
  </si>
  <si>
    <t>-1652506514</t>
  </si>
  <si>
    <t>1429375492</t>
  </si>
  <si>
    <t>1929178033</t>
  </si>
  <si>
    <t>18,65+11,65+20,80</t>
  </si>
  <si>
    <t>-1975136579</t>
  </si>
  <si>
    <t>18,65 "tl. 40mm</t>
  </si>
  <si>
    <t>482653641</t>
  </si>
  <si>
    <t>11,65 "tl. 70mm</t>
  </si>
  <si>
    <t>666066359</t>
  </si>
  <si>
    <t>9,0+3,7+8,1</t>
  </si>
  <si>
    <t>503,0 "hrany výkopů pro kanalizaci</t>
  </si>
  <si>
    <t>-179530235</t>
  </si>
  <si>
    <t>1067,231 "drcené kamenivo</t>
  </si>
  <si>
    <t>185,375 "frézka</t>
  </si>
  <si>
    <t>-1306876475</t>
  </si>
  <si>
    <t>1252,606*12 'Přepočtené koeficientem množství</t>
  </si>
  <si>
    <t>-1027859377</t>
  </si>
  <si>
    <t>396,952+1,463 "živičné</t>
  </si>
  <si>
    <t>366,819 "recyklát</t>
  </si>
  <si>
    <t>-670279120</t>
  </si>
  <si>
    <t>765,234*12 'Přepočtené koeficientem množství</t>
  </si>
  <si>
    <t>1860456706</t>
  </si>
  <si>
    <t>-2110168971</t>
  </si>
  <si>
    <t>-187575308</t>
  </si>
  <si>
    <t>SO 102.2 - Rekonstrukce komunikace 02 - odbočka Bezejmenné ulice</t>
  </si>
  <si>
    <t xml:space="preserve">    3 - Svislé a kompletní konstrukce</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</si>
  <si>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</si>
  <si>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</si>
  <si>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-434259167</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</si>
  <si>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</si>
  <si>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 xml:space="preserve">49,33+2,90+11,68+5,97+21,83 "skladba C </t>
  </si>
  <si>
    <t>1288099673</t>
  </si>
  <si>
    <t>"skladba C</t>
  </si>
  <si>
    <t>91,71 "ŠD v tl. 150mm</t>
  </si>
  <si>
    <t>91,71 "ŠD v tl. 200mm</t>
  </si>
  <si>
    <t>-1904595138</t>
  </si>
  <si>
    <t>"skladba A - ŠD v tl. 150mm</t>
  </si>
  <si>
    <t xml:space="preserve">822,98*1,05 </t>
  </si>
  <si>
    <t xml:space="preserve">822,98*1,04 </t>
  </si>
  <si>
    <t>1071248991</t>
  </si>
  <si>
    <t>822,98*1,01 "skladba A - podkladní vrstva tl. 70mm</t>
  </si>
  <si>
    <t>14,89*0,5 "napojení vrstev na stávající komunikace - podkladní vrstva 50%</t>
  </si>
  <si>
    <t>113154232</t>
  </si>
  <si>
    <t>Frézování živičného podkladu nebo krytu s naložením na dopravní prostředek plochy přes 500 do 1 000 m2 bez překážek v trase pruhu šířky přes 1 m do 2 m, tloušťky vrstvy 40 mm</t>
  </si>
  <si>
    <t>1458943531</t>
  </si>
  <si>
    <t>822,98 "skladba A - obrusná vrstva</t>
  </si>
  <si>
    <t>14,89 "napojení vrstev na stávající komunikace - obrusná vrstva</t>
  </si>
  <si>
    <t>-986928215</t>
  </si>
  <si>
    <t>(73,60+14,90)*0,1*1,1 "ornice bude použita zpět</t>
  </si>
  <si>
    <t>2117422435</t>
  </si>
  <si>
    <t>(822,98*0,5)*0,3 "skladba A</t>
  </si>
  <si>
    <t>(91,71*0,5)*0,3 "skladba C</t>
  </si>
  <si>
    <t>20,0*0,3 "odkopávky původního terénu</t>
  </si>
  <si>
    <t>-1357814126</t>
  </si>
  <si>
    <t>(822,98*0,5)*0,4 "skladba A</t>
  </si>
  <si>
    <t>20,0*0,4 "odkopávky původního terénu</t>
  </si>
  <si>
    <t>-157702300</t>
  </si>
  <si>
    <t>186,353*0,2 'Přepočtené koeficientem množství</t>
  </si>
  <si>
    <t>1144807825</t>
  </si>
  <si>
    <t>-1553236660</t>
  </si>
  <si>
    <t>143,204*0,2 'Přepočtené koeficientem množství</t>
  </si>
  <si>
    <t>1075070927</t>
  </si>
  <si>
    <t>97,35*0,1*2 "ornice bude použita zpět</t>
  </si>
  <si>
    <t>4,0*2 "dorovnání terénu pod ohumusováním</t>
  </si>
  <si>
    <t>286547332</t>
  </si>
  <si>
    <t>"na skládku</t>
  </si>
  <si>
    <t>411,49+27,513 "aktivní zóna</t>
  </si>
  <si>
    <t>20,0-4,0 "odkopávky</t>
  </si>
  <si>
    <t>-1938653138</t>
  </si>
  <si>
    <t>455,003*3 'Přepočtené koeficientem množství</t>
  </si>
  <si>
    <t>70660858</t>
  </si>
  <si>
    <t>"z meziskládky</t>
  </si>
  <si>
    <t>97,35*0,1 "ornice</t>
  </si>
  <si>
    <t>4,0 "dorovnání terénu pod ohumusováním</t>
  </si>
  <si>
    <t>-72693295</t>
  </si>
  <si>
    <t>822,98*0,5 "skladba A</t>
  </si>
  <si>
    <t>91,71*0,5 "skladba C</t>
  </si>
  <si>
    <t>1588282489</t>
  </si>
  <si>
    <t>457,345*1,8 'Přepočtené koeficientem množství</t>
  </si>
  <si>
    <t>1541290784</t>
  </si>
  <si>
    <t>-533391469</t>
  </si>
  <si>
    <t>455,003*1,8 'Přepočtené koeficientem množství</t>
  </si>
  <si>
    <t>1566608023</t>
  </si>
  <si>
    <t>0,04*100,0 "zpětné použití výkopku</t>
  </si>
  <si>
    <t>-1891477151</t>
  </si>
  <si>
    <t>73,60+14,90 "zpětné použití ornice</t>
  </si>
  <si>
    <t>-1010955070</t>
  </si>
  <si>
    <t>73,60+14,90</t>
  </si>
  <si>
    <t>-2059917105</t>
  </si>
  <si>
    <t>88,5*0,015 'Přepočtené koeficientem množství</t>
  </si>
  <si>
    <t>Svislé a kompletní konstrukce</t>
  </si>
  <si>
    <t>339921132</t>
  </si>
  <si>
    <t>Osazování palisád betonových v řadě se zabetonováním výšky palisády přes 500 do 1000 mm</t>
  </si>
  <si>
    <t>-1061834942</t>
  </si>
  <si>
    <t>0,38+43,4</t>
  </si>
  <si>
    <t>59228426R</t>
  </si>
  <si>
    <t>palisáda betonová tyčová přírodní 120x180x800mm</t>
  </si>
  <si>
    <t>-330161005</t>
  </si>
  <si>
    <t>46,441*5,9 'Přepočtené koeficientem množství</t>
  </si>
  <si>
    <t>1221989386</t>
  </si>
  <si>
    <t>822,98*1,05</t>
  </si>
  <si>
    <t>822,98*1,04</t>
  </si>
  <si>
    <t>91,71 "skladba C</t>
  </si>
  <si>
    <t>-382817277</t>
  </si>
  <si>
    <t>1852927368</t>
  </si>
  <si>
    <t>822,98*1,01 "skladba A</t>
  </si>
  <si>
    <t>14,89*0,5 "napojení vrstev na stávající komunikaci 50%</t>
  </si>
  <si>
    <t>453243759</t>
  </si>
  <si>
    <t>610148374</t>
  </si>
  <si>
    <t xml:space="preserve">822,98 "skladba A </t>
  </si>
  <si>
    <t>14,89 "napojení vrstev na stávající komunikaci</t>
  </si>
  <si>
    <t>1454252678</t>
  </si>
  <si>
    <t>596211211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</si>
  <si>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</si>
  <si>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-1544853456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</si>
  <si>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</si>
  <si>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49,33+2,90+11,68+5,97+21,83 "skladba C</t>
  </si>
  <si>
    <t>59245020</t>
  </si>
  <si>
    <t>dlažba skladebná betonová 200x100x80mm přírodní</t>
  </si>
  <si>
    <t>576164564</t>
  </si>
  <si>
    <t xml:space="preserve">91,710 "skladba C </t>
  </si>
  <si>
    <t>91,71*1,02 'Přepočtené koeficientem množství</t>
  </si>
  <si>
    <t>368104505</t>
  </si>
  <si>
    <t>"zpětné osazeni stávající značky</t>
  </si>
  <si>
    <t>1 "B12</t>
  </si>
  <si>
    <t>1 "E13</t>
  </si>
  <si>
    <t>1 "P4</t>
  </si>
  <si>
    <t>-1072099660</t>
  </si>
  <si>
    <t>1 "B12+E13</t>
  </si>
  <si>
    <t>40445256</t>
  </si>
  <si>
    <t>svorka upínací na sloupek dopravní značky D 60mm</t>
  </si>
  <si>
    <t>-1424524125</t>
  </si>
  <si>
    <t>3*2</t>
  </si>
  <si>
    <t>916131213R</t>
  </si>
  <si>
    <t>Osazení silničního obrubníku betonového se zřízením lože, s vyplněním a zatřením spár cementovou maltou stojatého s boční opěrou z betonu prostého, do lože z betonu prostého C 25/30 XF3</t>
  </si>
  <si>
    <t>-931370927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</si>
  <si>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</si>
  <si>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54,0+1,0+34+1,0+13,8+1,0+4,0+1,0+25,0+0,8 "nájezdová obruba</t>
  </si>
  <si>
    <t>59217029</t>
  </si>
  <si>
    <t>obrubník betonový silniční nájezdový 1000x150x150mm</t>
  </si>
  <si>
    <t>-116962547</t>
  </si>
  <si>
    <t>916231213R</t>
  </si>
  <si>
    <t>Osazení chodníkového obrubníku betonového se zřízením lože, s vyplněním a zatřením spár cementovou maltou stojatého s boční opěrou z betonu prostého, do lože z betonu prostého C 16/20</t>
  </si>
  <si>
    <t>1687829286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</si>
  <si>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</si>
  <si>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59217002</t>
  </si>
  <si>
    <t>obrubník betonový zahradní šedý 1000x50x200mm</t>
  </si>
  <si>
    <t>-1331239457</t>
  </si>
  <si>
    <t>1094709855</t>
  </si>
  <si>
    <t>54,0+34+13,8+4,0+25,0 "podél obrub</t>
  </si>
  <si>
    <t>-2096896976</t>
  </si>
  <si>
    <t>-325064216</t>
  </si>
  <si>
    <t>16,87+14,89+4,0</t>
  </si>
  <si>
    <t>325908757</t>
  </si>
  <si>
    <t>16,87 "tl. 40mm</t>
  </si>
  <si>
    <t>-1406959505</t>
  </si>
  <si>
    <t>14,89 "tl. 70mm</t>
  </si>
  <si>
    <t>-928166477</t>
  </si>
  <si>
    <t>935112111R</t>
  </si>
  <si>
    <t>Osazení betonového příkopového žlabu s vyplněním a zatřením spár cementovou maltou s ložem tl. 100 mm z betonu prostého C 25/30 XF3 z betonových příkopových tvárnic šířky do 500 mm</t>
  </si>
  <si>
    <t>1274543003</t>
  </si>
  <si>
    <t>36,75</t>
  </si>
  <si>
    <t>žlabovka příkopová betonová 500x300x100mm</t>
  </si>
  <si>
    <t>-674124888</t>
  </si>
  <si>
    <t>962042321</t>
  </si>
  <si>
    <t>Bourání zdiva z betonu prostého nadzákladového objemu přes 1 m3</t>
  </si>
  <si>
    <t>-2005177549</t>
  </si>
  <si>
    <t xml:space="preserve">Poznámka k souboru cen:
1. Bourání pilířů o průřezu přes 0,36 m2 se oceňuje cenami -2320 a - 2321 jako bourání zdiva nadzákladového z betonu prostého.
</t>
  </si>
  <si>
    <t>0,2*1*41,5 "bourání zídky</t>
  </si>
  <si>
    <t>1763423810</t>
  </si>
  <si>
    <t>"ponechané značení - zpětné použití materiálu</t>
  </si>
  <si>
    <t xml:space="preserve">1 "B12 </t>
  </si>
  <si>
    <t>966006211</t>
  </si>
  <si>
    <t>Odstranění (demontáž) svislých dopravních značek s odklizením materiálu na skládku na vzdálenost do 20 m nebo s naložením na dopravní prostředek ze sloupů, sloupků nebo konzol</t>
  </si>
  <si>
    <t>1697720328</t>
  </si>
  <si>
    <t xml:space="preserve">Poznámka k souboru cen:
1. Přemístění demontovaných značek na vzdálenost přes 20 m se oceňuje cenami souborů cen 997 22-1 Vodorovná doprava vybouraných hmot.
</t>
  </si>
  <si>
    <t xml:space="preserve">"ponechané značení </t>
  </si>
  <si>
    <t>1 "E13 - zpětné použití materiálu</t>
  </si>
  <si>
    <t>-530891486</t>
  </si>
  <si>
    <t>53,192+498,808 "drcené kamenivo</t>
  </si>
  <si>
    <t>86,301 "frézka</t>
  </si>
  <si>
    <t>-1976063700</t>
  </si>
  <si>
    <t>638,301*12 'Přepočtené koeficientem množství</t>
  </si>
  <si>
    <t>-1536583404</t>
  </si>
  <si>
    <t>184,504 "živičné</t>
  </si>
  <si>
    <t>23,845 "dlažba</t>
  </si>
  <si>
    <t>18,260 "zídka</t>
  </si>
  <si>
    <t>-1166121826</t>
  </si>
  <si>
    <t>226,609*12 'Přepočtené koeficientem množství</t>
  </si>
  <si>
    <t>-1537347098</t>
  </si>
  <si>
    <t>-2008459535</t>
  </si>
  <si>
    <t>1220133425</t>
  </si>
  <si>
    <t>1772545766</t>
  </si>
  <si>
    <t>SO 102.3 - Rekonstrukce komunikace 02 - bezejmenná ulice - část 2</t>
  </si>
  <si>
    <t>113106186</t>
  </si>
  <si>
    <t>Rozebrání dlažeb a dílců vozovek a ploch s přemístěním hmot na skládku na vzdálenost do 3 m nebo s naložením na dopravní prostředek, s jakoukoliv výplní spár strojně plochy jednotlivě do 50 m2 z drobných kostek nebo odseků s ložem ze živice</t>
  </si>
  <si>
    <t>-924019467</t>
  </si>
  <si>
    <t>"kamenný žlab délky 53,0m</t>
  </si>
  <si>
    <t>1,75+9,2 "kostku budou použity zpět</t>
  </si>
  <si>
    <t>(546,46*1,04)-2,2 "jen komunikace vč. rozšíření</t>
  </si>
  <si>
    <t>2,2 "nad výkopem kanalizace</t>
  </si>
  <si>
    <t>(546,46*1,02)-2,2 "jen komunikace vč. rozšíření</t>
  </si>
  <si>
    <t>(546,46*1,01)-2,2 "jen komunikace vč. rozšíření</t>
  </si>
  <si>
    <t>22,19*0,5 "napojení vrstev na stávající komunikaci 50%</t>
  </si>
  <si>
    <t>113107343</t>
  </si>
  <si>
    <t>Odstranění podkladů nebo krytů strojně plochy jednotlivě do 50 m2 s přemístěním hmot na skládku na vzdálenost do 3 m nebo s naložením na dopravní prostředek živičných, o tl. vrstvy přes 100 do 150 mm</t>
  </si>
  <si>
    <t>-1167226204</t>
  </si>
  <si>
    <t>2,2*3 "recyklát v celkové tl. 410mm</t>
  </si>
  <si>
    <t>546,46-2,2 "jen komunikace</t>
  </si>
  <si>
    <t>22,19 "napojení vrstev na stávající komunikaci</t>
  </si>
  <si>
    <t>82,50*0,1</t>
  </si>
  <si>
    <t>(546,46*0,5)*0,3 "aktivní zóna</t>
  </si>
  <si>
    <t>(546,46*0,5)*0,4 "aktivní zóna</t>
  </si>
  <si>
    <t>109,292*0,2 'Přepočtené koeficientem množství</t>
  </si>
  <si>
    <t>81,969*0,2 'Přepočtené koeficientem množství</t>
  </si>
  <si>
    <t>8,250*2 "ornice bude použita zpět</t>
  </si>
  <si>
    <t>273,230 "aktivní zóna</t>
  </si>
  <si>
    <t>273,23*3 'Přepočtené koeficientem množství</t>
  </si>
  <si>
    <t>8,250 "ornice bude použita zpět</t>
  </si>
  <si>
    <t>546,46*0,5 "skladba A</t>
  </si>
  <si>
    <t>273,23*1,8 'Přepočtené koeficientem množství</t>
  </si>
  <si>
    <t>82,5</t>
  </si>
  <si>
    <t>82,5*0,015 'Přepočtené koeficientem množství</t>
  </si>
  <si>
    <t>546,46*1,04</t>
  </si>
  <si>
    <t>546,46*1,02</t>
  </si>
  <si>
    <t>546,46*1,01 "skladba A - komunikace</t>
  </si>
  <si>
    <t>546,46 "skladba A - komunikace</t>
  </si>
  <si>
    <t>59766111R</t>
  </si>
  <si>
    <t>Rigol dlážděný do lože z betonu prostého tl. 100 mm, s vyplněním a zatřením spár cementovou maltou</t>
  </si>
  <si>
    <t>1184114227</t>
  </si>
  <si>
    <t>obnova kamenného žlabu, délka 53,0m</t>
  </si>
  <si>
    <t>1,75+9,2 "žula - zpětné použití materiálu</t>
  </si>
  <si>
    <t>1 "B24b</t>
  </si>
  <si>
    <t>1 "B24a</t>
  </si>
  <si>
    <t>40445478</t>
  </si>
  <si>
    <t>značka dopravní svislá retroreflexní fólie tř 1 FeZn prolis D 700mm</t>
  </si>
  <si>
    <t>-1954625215</t>
  </si>
  <si>
    <t>-1535768924</t>
  </si>
  <si>
    <t>-141111672</t>
  </si>
  <si>
    <t>(3,95+4,07)*2 "podél žlabu</t>
  </si>
  <si>
    <t>-404767579</t>
  </si>
  <si>
    <t>919551012</t>
  </si>
  <si>
    <t>Zřízení propustků a hospodářských přejezdů z trub plastových do DN 400</t>
  </si>
  <si>
    <t>-721361266</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</si>
  <si>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</si>
  <si>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2,0+1,5 "vjezdy k RD</t>
  </si>
  <si>
    <t>28611197</t>
  </si>
  <si>
    <t>trubka kanalizační PPKGEM 160x4,9x2000 mm SN10</t>
  </si>
  <si>
    <t>674603112</t>
  </si>
  <si>
    <t>23,0+9,62+13,30</t>
  </si>
  <si>
    <t>23,0 "tl. 40mm</t>
  </si>
  <si>
    <t>9,62 "tl. 70mm</t>
  </si>
  <si>
    <t>13,30</t>
  </si>
  <si>
    <t>-1562128272</t>
  </si>
  <si>
    <t>4 "žlab č.1</t>
  </si>
  <si>
    <t>695553755</t>
  </si>
  <si>
    <t>5922700R</t>
  </si>
  <si>
    <t>odvodňovací polymerbetonový žlab 1000x200x265 mm se svislým odtokem DN 200</t>
  </si>
  <si>
    <t>848670412</t>
  </si>
  <si>
    <t>188827856</t>
  </si>
  <si>
    <t>588991767</t>
  </si>
  <si>
    <t>1526243782</t>
  </si>
  <si>
    <t>326,455 "drcené kamenivo</t>
  </si>
  <si>
    <t>58,571 "frézka</t>
  </si>
  <si>
    <t>385,026*12 'Přepočtené koeficientem množství</t>
  </si>
  <si>
    <t>121,424+2,441 "živičné</t>
  </si>
  <si>
    <t>2,086 "recyklát</t>
  </si>
  <si>
    <t>125,951*12 'Přepočtené koeficientem množství</t>
  </si>
  <si>
    <t>997221571</t>
  </si>
  <si>
    <t>Vodorovná doprava vybouraných hmot bez naložení, ale se složením a s hrubým urovnáním na vzdálenost do 1 km</t>
  </si>
  <si>
    <t>-1639365100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</si>
  <si>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</si>
  <si>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4,249*2 "kamenný žlab - kostky</t>
  </si>
  <si>
    <t>997221579</t>
  </si>
  <si>
    <t>Vodorovná doprava vybouraných hmot bez naložení, ale se složením a s hrubým urovnáním na vzdálenost Příplatek k ceně za každý další i započatý 1 km přes 1 km</t>
  </si>
  <si>
    <t>-163859128</t>
  </si>
  <si>
    <t>997221611</t>
  </si>
  <si>
    <t>Nakládání na dopravní prostředky pro vodorovnou dopravu suti</t>
  </si>
  <si>
    <t>1455180883</t>
  </si>
  <si>
    <t xml:space="preserve">Poznámka k souboru cen:
1. Ceny lze použít i pro překládání při lomené dopravě.
2. Ceny nelze použít při dopravě po železnici, po vodě nebo neobvyklými dopravními prostředky.
</t>
  </si>
  <si>
    <t>2,068 "recyklát</t>
  </si>
  <si>
    <t>SO 103 - Parkovací plocha</t>
  </si>
  <si>
    <t>HSV -  Práce a dodávky HSV</t>
  </si>
  <si>
    <t xml:space="preserve"> Práce a dodávky HSV</t>
  </si>
  <si>
    <t>113107161</t>
  </si>
  <si>
    <t>Odstranění podkladů nebo krytů strojně plochy jednotlivě přes 50 m2 do 200 m2 s přemístěním hmot na skládku na vzdálenost do 20 m nebo s naložením na dopravní prostředek z kameniva hrubého drceného, o tl. vrstvy do 100 mm</t>
  </si>
  <si>
    <t>669499793</t>
  </si>
  <si>
    <t>"chodník</t>
  </si>
  <si>
    <t>62,26 "ŠD tl. 100mm</t>
  </si>
  <si>
    <t>496922588</t>
  </si>
  <si>
    <t>"parkovací plocha</t>
  </si>
  <si>
    <t>109,84*2 "2x ŠD tl. 150mm</t>
  </si>
  <si>
    <t>113107175</t>
  </si>
  <si>
    <t>Odstranění podkladů nebo krytů strojně plochy jednotlivě přes 50 m2 do 200 m2 s přemístěním hmot na skládku na vzdálenost do 20 m nebo s naložením na dopravní prostředek z betonu vyztuženého sítěmi, o tl. vrstvy do 100 mm</t>
  </si>
  <si>
    <t>1692149876</t>
  </si>
  <si>
    <t>62,26 "beton tl. 100</t>
  </si>
  <si>
    <t>113107177</t>
  </si>
  <si>
    <t>Odstranění podkladů nebo krytů strojně plochy jednotlivě přes 50 m2 do 200 m2 s přemístěním hmot na skládku na vzdálenost do 20 m nebo s naložením na dopravní prostředek z betonu vyztuženého sítěmi, o tl. vrstvy přes 150 do 300 mm</t>
  </si>
  <si>
    <t>-418577825</t>
  </si>
  <si>
    <t>109,84 "beton tl. 170mm</t>
  </si>
  <si>
    <t>113107181</t>
  </si>
  <si>
    <t>Odstranění podkladů nebo krytů strojně plochy jednotlivě přes 50 m2 do 200 m2 s přemístěním hmot na skládku na vzdálenost do 20 m nebo s naložením na dopravní prostředek živičných, o tl. vrstvy do 50 mm</t>
  </si>
  <si>
    <t>-994674995</t>
  </si>
  <si>
    <t>62,26 "obrusná vrtva tl. 40mm</t>
  </si>
  <si>
    <t>113201112</t>
  </si>
  <si>
    <t>Vytrhání obrub s vybouráním lože, s přemístěním hmot na skládku na vzdálenost do 3 m nebo s naložením na dopravní prostředek silničních ležatých</t>
  </si>
  <si>
    <t>-794103130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</si>
  <si>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</si>
  <si>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17,52 "silniční obruby - obruby budou zpět osazeny</t>
  </si>
  <si>
    <t>852826854</t>
  </si>
  <si>
    <t>(28,02+7,31)*0,1</t>
  </si>
  <si>
    <t>2008806049</t>
  </si>
  <si>
    <t>(109,84*0,5)*0,3 "skladba C</t>
  </si>
  <si>
    <t>(7,31*0,3)*0,3 "skladba D</t>
  </si>
  <si>
    <t>(62,26*0,3)*0,3 "skladba E</t>
  </si>
  <si>
    <t>0,042*(27,38+19,33)*0,3 "odkopávka pod ohumusováním</t>
  </si>
  <si>
    <t>-723661614</t>
  </si>
  <si>
    <t>(109,84*0,5)*0,4 "skladba C</t>
  </si>
  <si>
    <t>(7,31*0,3)*0,4 "skladba D</t>
  </si>
  <si>
    <t>(62,26*0,3)*0,4 "skladba E</t>
  </si>
  <si>
    <t>0,042*(27,38+19,33)*0,4 "odkopávka pod ohumusováním</t>
  </si>
  <si>
    <t>298468543</t>
  </si>
  <si>
    <t>31,101*0,2 'Přepočtené koeficientem množství</t>
  </si>
  <si>
    <t>-1570712182</t>
  </si>
  <si>
    <t>-2065961587</t>
  </si>
  <si>
    <t>23,326*0,2 'Přepočtené koeficientem množství</t>
  </si>
  <si>
    <t>-215884641</t>
  </si>
  <si>
    <t>(28,02*0,1)*2 "ornice</t>
  </si>
  <si>
    <t>0,042*(27,38+19,33)*2  "dorovnání terénu pod ohumusováním</t>
  </si>
  <si>
    <t>606548881</t>
  </si>
  <si>
    <t xml:space="preserve">3,533-(28,02*0,1) </t>
  </si>
  <si>
    <t>23,326+31,101+23,326-1,96</t>
  </si>
  <si>
    <t>643916998</t>
  </si>
  <si>
    <t>76,524*3 'Přepočtené koeficientem množství</t>
  </si>
  <si>
    <t>933750422</t>
  </si>
  <si>
    <t>28,02*0,1 "ornice</t>
  </si>
  <si>
    <t>0,042*(27,38+19,33)  "dorovnání terénu pod ohumusováním</t>
  </si>
  <si>
    <t>863197332</t>
  </si>
  <si>
    <t>"skladba C - parkovací plocha</t>
  </si>
  <si>
    <t>109,84*0,5</t>
  </si>
  <si>
    <t>"skaldba D - kom. pro pěší - zatravňovací dlažba</t>
  </si>
  <si>
    <t>7,31*0,3</t>
  </si>
  <si>
    <t>"skaldba E - kom. pro pěší - zámková dlažba</t>
  </si>
  <si>
    <t>62,26*0,3</t>
  </si>
  <si>
    <t>1713954137</t>
  </si>
  <si>
    <t>75,791*1,8 'Přepočtené koeficientem množství</t>
  </si>
  <si>
    <t>-1790026467</t>
  </si>
  <si>
    <t>28,02*0,1 "zpětné použití ornice</t>
  </si>
  <si>
    <t>767055796</t>
  </si>
  <si>
    <t>3,533-(28,02*0,1)  "ornice</t>
  </si>
  <si>
    <t>23,326+31,101+23,326-1,96 "odkopávky</t>
  </si>
  <si>
    <t>-1114866386</t>
  </si>
  <si>
    <t>0,042*(27,38+19,33) "zpětné použití výkopku</t>
  </si>
  <si>
    <t>-863819752</t>
  </si>
  <si>
    <t>5,88+8,68+13,46 "zpětné použití ornice</t>
  </si>
  <si>
    <t>-238353176</t>
  </si>
  <si>
    <t>1275644437</t>
  </si>
  <si>
    <t>28,02*0,015 'Přepočtené koeficientem množství</t>
  </si>
  <si>
    <t>-478448902</t>
  </si>
  <si>
    <t>26,0 "vedení ČEZ</t>
  </si>
  <si>
    <t>-1821812934</t>
  </si>
  <si>
    <t>-1392096790</t>
  </si>
  <si>
    <t>99,45+10,39 "skladba C - parkovací plocha</t>
  </si>
  <si>
    <t>7,31 "skladba D - kom. pro pěší - zatrav. dlažba</t>
  </si>
  <si>
    <t>62,26 "skladba E - kom. pro pěší - zámková dlažba</t>
  </si>
  <si>
    <t>-157003652</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</si>
  <si>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</si>
  <si>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</si>
  <si>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1949966222</t>
  </si>
  <si>
    <t>"skladba E - kom. pro pěší - zámková dlažba</t>
  </si>
  <si>
    <t>62,26-1,28 "přírodní dl.</t>
  </si>
  <si>
    <t>(1,2*0,4)+(2,0*0,4) "varovná pás - dl. červená</t>
  </si>
  <si>
    <t>59245018</t>
  </si>
  <si>
    <t>dlažba skladebná betonová 200x100x60mm přírodní</t>
  </si>
  <si>
    <t>-1805694493</t>
  </si>
  <si>
    <t>62,26-1,28 "skladba E - komunikace pro pěší</t>
  </si>
  <si>
    <t>60,98*1,02 'Přepočtené koeficientem množství</t>
  </si>
  <si>
    <t>59245006</t>
  </si>
  <si>
    <t>dlažba skladebná betonová pro nevidomé 200x100x60mm barevná</t>
  </si>
  <si>
    <t>-679089696</t>
  </si>
  <si>
    <t>"skladba E - komunikace pro pěší</t>
  </si>
  <si>
    <t>1,28*1,02 'Přepočtené koeficientem množství</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</si>
  <si>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</si>
  <si>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</si>
  <si>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-735537659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</si>
  <si>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</si>
  <si>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-26812667</t>
  </si>
  <si>
    <t>109,84*1,02 'Přepočtené koeficientem množství</t>
  </si>
  <si>
    <t>596411111</t>
  </si>
  <si>
    <t>Kladení dlažby z betonových vegetačních dlaždic komunikací pro pěší s ložem z kameniva těženého nebo drceného tl. do 40 mm, s vyplněním spár a vegetačních otvorů, s hutněním vibrováním tl. 80 mm, pro plochy do 50 m2</t>
  </si>
  <si>
    <t>-1340218267</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</si>
  <si>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 které se oceňují ve specifikaci,
c) založení trávníku. Tyto náklady se oceňují cenami souboru cen 180 40-51 části A02 Katalogu 823-1 Plochy a úprava území.
3. Část lože přesahující tloušťku 40 mm se oceňuje cenami souboru cen 451 ..-9 Příplatek za každých dalších 10 mm tloušťky podkladu nebo lože.
</t>
  </si>
  <si>
    <t>7,31 "skladba D - kom. pro pěší - zatravňovací dlažba</t>
  </si>
  <si>
    <t>59246015</t>
  </si>
  <si>
    <t>dlažba plošná betonová vegetační 500x500x80mm</t>
  </si>
  <si>
    <t>-2038941719</t>
  </si>
  <si>
    <t>58344121</t>
  </si>
  <si>
    <t>štěrkodrť frakce 0/8</t>
  </si>
  <si>
    <t>-1364823540</t>
  </si>
  <si>
    <t>7,310*0,08*1,8</t>
  </si>
  <si>
    <t>915211112</t>
  </si>
  <si>
    <t>Vodorovné dopravní značení stříkaným plastem dělící čára šířky 125 mm souvislá bílá retroreflexní</t>
  </si>
  <si>
    <t>-302382209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</si>
  <si>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</si>
  <si>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5,0*5 "oddělení parkovacích míst</t>
  </si>
  <si>
    <t>915611111</t>
  </si>
  <si>
    <t>Předznačení pro vodorovné značení stříkané barvou nebo prováděné z nátěrových hmot liniové dělicí čáry, vodicí proužky</t>
  </si>
  <si>
    <t>601414599</t>
  </si>
  <si>
    <t xml:space="preserve">Poznámka k souboru cen:
1. Množství měrných jednotek se určuje:
a) pro cenu -1111 v m délky dělicí čáry nebo vodícího proužku (včetně mezer),
b) pro cenu -1112 v m2 natírané nebo stříkané plochy.
</t>
  </si>
  <si>
    <t>5,0*5</t>
  </si>
  <si>
    <t>-1330357873</t>
  </si>
  <si>
    <t>8,6 "nájezdová obruba</t>
  </si>
  <si>
    <t>1 "přechodová obruby</t>
  </si>
  <si>
    <t>2,75 "silniční obruba - zapuštěná</t>
  </si>
  <si>
    <t>1,95+10,4+0,81+2,92 "silniční obruba</t>
  </si>
  <si>
    <t>17,52 "silniční obruby - zpětné osazení</t>
  </si>
  <si>
    <t>59217031</t>
  </si>
  <si>
    <t>obrubník betonový silniční 1000x150x250mm</t>
  </si>
  <si>
    <t>1294429227</t>
  </si>
  <si>
    <t>2,75 "obruba zapuštěná</t>
  </si>
  <si>
    <t>1,95+10,40+0,81+2,92</t>
  </si>
  <si>
    <t>-1521415527</t>
  </si>
  <si>
    <t>59217030</t>
  </si>
  <si>
    <t>obrubník betonový silniční přechodový 1000x150x150-250mm</t>
  </si>
  <si>
    <t>-99949475</t>
  </si>
  <si>
    <t>649429866</t>
  </si>
  <si>
    <t xml:space="preserve">25,81+1,60+6,51+1,85+1,97+2,10+18,20+5,15+1,35 </t>
  </si>
  <si>
    <t>1634368365</t>
  </si>
  <si>
    <t>199243346</t>
  </si>
  <si>
    <t>17,52 "mezi obrubou a asfaltem</t>
  </si>
  <si>
    <t>-1491547585</t>
  </si>
  <si>
    <t>2055298541</t>
  </si>
  <si>
    <t>10,584+63,707 "drcené kamenivo</t>
  </si>
  <si>
    <t>-1121679875</t>
  </si>
  <si>
    <t>74,291*12 'Přepočtené koeficientem množství</t>
  </si>
  <si>
    <t>1790292946</t>
  </si>
  <si>
    <t>15,129+69,199 "beton s vyztuženými sítěmi</t>
  </si>
  <si>
    <t>6,101 "živičné</t>
  </si>
  <si>
    <t>1159280659</t>
  </si>
  <si>
    <t>90,429*12 'Přepočtené koeficientem množství</t>
  </si>
  <si>
    <t>-326011432</t>
  </si>
  <si>
    <t>"na meziskládku a zpět 2km</t>
  </si>
  <si>
    <t>5,081*2 "obruby budou použity zpět</t>
  </si>
  <si>
    <t>-532434062</t>
  </si>
  <si>
    <t>5,081*2</t>
  </si>
  <si>
    <t>-368111678</t>
  </si>
  <si>
    <t>5,081</t>
  </si>
  <si>
    <t>997221825.</t>
  </si>
  <si>
    <t>Poplatek za uložení stavebního odpadu na skládce (skládkovné) z armovaného betonu zatříděného do Katalogu odpadů pod kódem 170 101.</t>
  </si>
  <si>
    <t>2079930814</t>
  </si>
  <si>
    <t>1144120816</t>
  </si>
  <si>
    <t>35145981</t>
  </si>
  <si>
    <t>-1410427644</t>
  </si>
  <si>
    <t>lo</t>
  </si>
  <si>
    <t>lože pod potrubí 150mm</t>
  </si>
  <si>
    <t>102,061</t>
  </si>
  <si>
    <t>ob1</t>
  </si>
  <si>
    <t>obsyp bez potrubí</t>
  </si>
  <si>
    <t>191,638</t>
  </si>
  <si>
    <t>obc</t>
  </si>
  <si>
    <t>obsyp celý</t>
  </si>
  <si>
    <t>221,9</t>
  </si>
  <si>
    <t xml:space="preserve">výkop kanalizace </t>
  </si>
  <si>
    <t>1191,823</t>
  </si>
  <si>
    <t>zá</t>
  </si>
  <si>
    <t>zásyp</t>
  </si>
  <si>
    <t>867,862</t>
  </si>
  <si>
    <t>SO 301.1.1 - Splašková kanalizace - ulice Za Sadem</t>
  </si>
  <si>
    <t xml:space="preserve">    8 - Trubní vedení</t>
  </si>
  <si>
    <t xml:space="preserve">    9 - Ostatní konstrukce a práce, bourání</t>
  </si>
  <si>
    <t>113106123</t>
  </si>
  <si>
    <t>Rozebrání dlažeb komunikací pro pěší s přemístěním hmot na skládku na vzdálenost do 3 m nebo s naložením na dopravní prostředek s ložem z kameniva nebo živice a s jakoukoliv výplní spár ručně ze zámkové dlažby</t>
  </si>
  <si>
    <t>-273894017</t>
  </si>
  <si>
    <t>7,43 "chodník zámková dlažba</t>
  </si>
  <si>
    <t>113107122</t>
  </si>
  <si>
    <t>Odstranění podkladů nebo krytů ručně s přemístěním hmot na skládku na vzdálenost do 3 m nebo s naložením na dopravní prostředek z kameniva hrubého drceného, o tl. vrstvy přes 100 do 200 mm</t>
  </si>
  <si>
    <t>1283123630</t>
  </si>
  <si>
    <t>13,45 "komunikace asfalt ul. Kosmonautů</t>
  </si>
  <si>
    <t>3,31 "chodník dlažba drcené kamenivo</t>
  </si>
  <si>
    <t>113107131</t>
  </si>
  <si>
    <t>Odstranění podkladů nebo krytů ručně s přemístěním hmot na skládku na vzdálenost do 3 m nebo s naložením na dopravní prostředek z betonu prostého, o tl. vrstvy přes 100 do 150 mm</t>
  </si>
  <si>
    <t>1164842083</t>
  </si>
  <si>
    <t>13,45 "KSC tl. 150 mm - komunikace asfalt</t>
  </si>
  <si>
    <t>113107142</t>
  </si>
  <si>
    <t>Odstranění podkladů nebo krytů ručně s přemístěním hmot na skládku na vzdálenost do 3 m nebo s naložením na dopravní prostředek živičných, o tl. vrstvy přes 50 do 100 mm</t>
  </si>
  <si>
    <t>-13228078</t>
  </si>
  <si>
    <t>21,61 "ACP 22 tl. 60 mm komunikace asfalt v ul. Kosmonautů</t>
  </si>
  <si>
    <t>-826512277</t>
  </si>
  <si>
    <t>21,61 "ACO komunikace asfalt v ul. Kosmonautů</t>
  </si>
  <si>
    <t>113154234</t>
  </si>
  <si>
    <t>Frézování živičného podkladu nebo krytu s naložením na dopravní prostředek plochy přes 500 do 1 000 m2 bez překážek v trase pruhu šířky přes 1 m do 2 m, tloušťky vrstvy 100 mm</t>
  </si>
  <si>
    <t>1778851235</t>
  </si>
  <si>
    <t>21,61 "ACL tl. 60 mm komunikace asfalt ul. Kosmonautů</t>
  </si>
  <si>
    <t>113202111</t>
  </si>
  <si>
    <t>Vytrhání obrub s vybouráním lože, s přemístěním hmot na skládku na vzdálenost do 3 m nebo s naložením na dopravní prostředek z krajníků nebo obrubníků stojatých</t>
  </si>
  <si>
    <t>401060198</t>
  </si>
  <si>
    <t>4,3 "uložit pro zpětné použití</t>
  </si>
  <si>
    <t>119001405</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</si>
  <si>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plastového, jmenovité světlosti DN do 200 mm</t>
  </si>
  <si>
    <t>1628846271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</si>
  <si>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</si>
  <si>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 xml:space="preserve">1*1,5 "vodovod </t>
  </si>
  <si>
    <t>323,98 "vodovod podélně</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</si>
  <si>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</si>
  <si>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</si>
  <si>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357883928</t>
  </si>
  <si>
    <t>1*1,5 "NN</t>
  </si>
  <si>
    <t>2*1,5 "sdělovací vedení</t>
  </si>
  <si>
    <t>5*1,5 "veřejné osvětlení</t>
  </si>
  <si>
    <t>308,57 "sdělovací vedení, VO - podélně</t>
  </si>
  <si>
    <t>130001101</t>
  </si>
  <si>
    <t>Příplatek k cenám hloubených vykopávek za ztížení vykopávky v blízkosti podzemního vedení nebo výbušnin pro jakoukoliv třídu horniny</t>
  </si>
  <si>
    <t>-206864845</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</si>
  <si>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</si>
  <si>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v*0,1</t>
  </si>
  <si>
    <t>132101203</t>
  </si>
  <si>
    <t>Hloubení zapažených i nezapažených rýh šířky přes 600 do 2 000 mm s urovnáním dna do předepsaného profilu a spádu v horninách tř. 1 a 2 přes 1 000 do 5 000 m3</t>
  </si>
  <si>
    <t>-472583265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</si>
  <si>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</si>
  <si>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v*0,3</t>
  </si>
  <si>
    <t>132201203</t>
  </si>
  <si>
    <t>Hloubení zapažených i nezapažených rýh šířky přes 600 do 2 000 mm s urovnáním dna do předepsaného profilu a spádu v hornině tř. 3 přes 1 000 do 5 000 m3</t>
  </si>
  <si>
    <t>-171002729</t>
  </si>
  <si>
    <t>v*0,4</t>
  </si>
  <si>
    <t>132201209</t>
  </si>
  <si>
    <t>Hloubení zapažených i nezapažených rýh šířky přes 600 do 2 000 mm s urovnáním dna do předepsaného profilu a spádu v hornině tř. 3 Příplatek k cenám za lepivost horniny tř. 3</t>
  </si>
  <si>
    <t>2023205314</t>
  </si>
  <si>
    <t>v*0,4*0,2</t>
  </si>
  <si>
    <t>132301203</t>
  </si>
  <si>
    <t>Hloubení zapažených i nezapažených rýh šířky přes 600 do 2 000 mm s urovnáním dna do předepsaného profilu a spádu v hornině tř. 4 přes 1 000 do 5 000 m3</t>
  </si>
  <si>
    <t>-864646445</t>
  </si>
  <si>
    <t>(324,0-38,3)*1,5*3,09 "samostatně DN 300</t>
  </si>
  <si>
    <t>38,3*1,5*3,09 "v souběhu s dešťovou kanalizací</t>
  </si>
  <si>
    <t>8,2*1,1*2,0 "přípojka příčného odv. žlabu</t>
  </si>
  <si>
    <t xml:space="preserve">ŠACHTY </t>
  </si>
  <si>
    <t>2,5*(2,5-1,5)*3,09*13 "rozšíření</t>
  </si>
  <si>
    <t>2,5*2,5*0,35*13 "prohloubení</t>
  </si>
  <si>
    <t>"POVRCHY</t>
  </si>
  <si>
    <t>-13,45*(0,51+0,5) "komunikace asfalt vč. aktivní zóny</t>
  </si>
  <si>
    <t>-(4,08+482,12)*(0,41+0,5) "komunikace místní vč. aktivní zóny</t>
  </si>
  <si>
    <t>-3,31*0,24 "chodník zámková dlažba</t>
  </si>
  <si>
    <t>Mezisoučet</t>
  </si>
  <si>
    <t>132301209</t>
  </si>
  <si>
    <t>Hloubení zapažených i nezapažených rýh šířky přes 600 do 2 000 mm s urovnáním dna do předepsaného profilu a spádu v hornině tř. 4 Příplatek k cenám za lepivost horniny tř. 4</t>
  </si>
  <si>
    <t>1245983739</t>
  </si>
  <si>
    <t>v*0,3*0,2</t>
  </si>
  <si>
    <t>151101102</t>
  </si>
  <si>
    <t>Zřízení pažení a rozepření stěn rýh pro podzemní vedení pro všechny šířky rýhy příložné pro jakoukoliv mezerovitost, hloubky do 4 m</t>
  </si>
  <si>
    <t>696393758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</si>
  <si>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</si>
  <si>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(324,0-38,3)*2*3,09 "samostatně DN 300</t>
  </si>
  <si>
    <t>38,3*1*3,09 "v souběhu s dešťovou kanalizací</t>
  </si>
  <si>
    <t>38,3*1*1,0 "v souběhu s dešťovou kanalizací</t>
  </si>
  <si>
    <t>151101112</t>
  </si>
  <si>
    <t>Odstranění pažení a rozepření stěn rýh pro podzemní vedení s uložením materiálu na vzdálenost do 3 m od kraje výkopu příložné, hloubky přes 2 do 4 m</t>
  </si>
  <si>
    <t>-1063588603</t>
  </si>
  <si>
    <t>161101102</t>
  </si>
  <si>
    <t>Svislé přemístění výkopku bez naložení do dopravní nádoby avšak s vyprázdněním dopravní nádoby na hromadu nebo do dopravního prostředku z horniny tř. 1 až 4, při hloubce výkopu přes 2,5 do 4 m</t>
  </si>
  <si>
    <t>72844399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</si>
  <si>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</si>
  <si>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t>
  </si>
  <si>
    <t>Poznámka k položce:
násobeno % z objemu výkopů určených součtem objemu rýhy a rozšíření a prohloubení pro šachty v úseku s příslušnou hloubkou
objem výkopů = 668,89 m3 (dle podélného profilu)
objem rýhy a rozšíření a prohloubení pro šachty 1133,57+12,21=145,78 m3
145,78/668,89=21,79%</t>
  </si>
  <si>
    <t>1627833051</t>
  </si>
  <si>
    <t>lo+ob1 "z meziskládky"</t>
  </si>
  <si>
    <t>1171022255</t>
  </si>
  <si>
    <t>-847358544</t>
  </si>
  <si>
    <t>1191,823*3 'Přepočtené koeficientem množství</t>
  </si>
  <si>
    <t>167101102</t>
  </si>
  <si>
    <t>Nakládání, skládání a překládání neulehlého výkopku nebo sypaniny nakládání, množství přes 100 m3, z hornin tř. 1 až 4</t>
  </si>
  <si>
    <t>498644184</t>
  </si>
  <si>
    <t>lo+ob1 "meziskládka</t>
  </si>
  <si>
    <t>-775382544</t>
  </si>
  <si>
    <t xml:space="preserve">13,45*0,5 "komunikace asfalt </t>
  </si>
  <si>
    <t>(4,08+482,12)*0,5 "komunikace místní dočasný zásyp pod recyklát</t>
  </si>
  <si>
    <t>1850638470</t>
  </si>
  <si>
    <t>6,725*1,8 'Přepočtené koeficientem množství</t>
  </si>
  <si>
    <t>58331202</t>
  </si>
  <si>
    <t>štěrkodrť netříděná do 100mm amfibolit</t>
  </si>
  <si>
    <t>-1436766229</t>
  </si>
  <si>
    <t>243,1*1,8 'Přepočtené koeficientem množství</t>
  </si>
  <si>
    <t>1878470400</t>
  </si>
  <si>
    <t>376180584</t>
  </si>
  <si>
    <t>1191,823*1,8 'Přepočtené koeficientem množství</t>
  </si>
  <si>
    <t>202329051</t>
  </si>
  <si>
    <t>v-lo-obc</t>
  </si>
  <si>
    <t>583312021R</t>
  </si>
  <si>
    <t>nesedavý nenamrzavý materiál vhodný do zásypu</t>
  </si>
  <si>
    <t>-866562165</t>
  </si>
  <si>
    <t>zá "100% nového materiálu do zásypu</t>
  </si>
  <si>
    <t>867,862*1,8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</si>
  <si>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</si>
  <si>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</si>
  <si>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739010754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</si>
  <si>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</si>
  <si>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(324,0-38,3)*1,5*0,445 "samostatně DN 300</t>
  </si>
  <si>
    <t>38,3*1,5*0,445 "v souběhu s dešťovou kanalizací</t>
  </si>
  <si>
    <t>8,2*1,1*0,5 "přípojka příčného odv. žlabu</t>
  </si>
  <si>
    <t xml:space="preserve">3,2*0,7*0,5 "přípojka odv. žlabu ve výkopu </t>
  </si>
  <si>
    <t>vytlačený objem potrubí</t>
  </si>
  <si>
    <t>-324,0*9,34/100 "DN 300</t>
  </si>
  <si>
    <t>583373020</t>
  </si>
  <si>
    <t>štěrkopísek frakce 0/16</t>
  </si>
  <si>
    <t>1857691191</t>
  </si>
  <si>
    <t>ob1*1,8</t>
  </si>
  <si>
    <t>359901211</t>
  </si>
  <si>
    <t>Monitoring stok (kamerový systém) jakékoli výšky nová kanalizace</t>
  </si>
  <si>
    <t>1248367804</t>
  </si>
  <si>
    <t xml:space="preserve">Poznámka k souboru cen:
1. V ceně jsou započteny náklady na zhotovení záznamu o prohlídce a protokolu prohlídky.
</t>
  </si>
  <si>
    <t>451573112R</t>
  </si>
  <si>
    <t>Lože pod potrubí, stoky a drobné objekty v otevřeném výkopu z písku a štěrkopísku do 11 mm</t>
  </si>
  <si>
    <t>1033892435</t>
  </si>
  <si>
    <t xml:space="preserve">Poznámka k souboru cen:
1. Ceny -1111 a -1192 lze použít i pro zřízení sběrných vrstev nad drenážními trubkami.
2. V cenách -5111 a -1192 jsou započteny i náklady na prohození výkopku získaného při zemních pracích.
</t>
  </si>
  <si>
    <t>(324,0-38,3)*1,5*0,21 "samostatně DN 300</t>
  </si>
  <si>
    <t>38,3*1,5*0,21 "v souběhu s dešťovou kanalizací</t>
  </si>
  <si>
    <t>452112111</t>
  </si>
  <si>
    <t>Osazení betonových dílců prstenců nebo rámů pod poklopy a mříže, výšky do 100 mm</t>
  </si>
  <si>
    <t>2138000763</t>
  </si>
  <si>
    <t xml:space="preserve">Poznámka k souboru cen:
1. V cenách nejsou započteny náklady na dodávku betonových výrobků; tyto se oceňují ve specifikaci.
</t>
  </si>
  <si>
    <t>2+2+1+8</t>
  </si>
  <si>
    <t>59224184</t>
  </si>
  <si>
    <t>prstenec šachtový vyrovnávací betonový 625x120x40mm</t>
  </si>
  <si>
    <t>1725302790</t>
  </si>
  <si>
    <t>59224185</t>
  </si>
  <si>
    <t>prstenec šachtový vyrovnávací betonový 625x120x60mm</t>
  </si>
  <si>
    <t>1228321239</t>
  </si>
  <si>
    <t>59224176</t>
  </si>
  <si>
    <t>prstenec šachtový vyrovnávací betonový 625x120x80mm</t>
  </si>
  <si>
    <t>612676366</t>
  </si>
  <si>
    <t>59224187</t>
  </si>
  <si>
    <t>prstenec šachtový vyrovnávací betonový 625x120x100mm</t>
  </si>
  <si>
    <t>1037732158</t>
  </si>
  <si>
    <t>452112121</t>
  </si>
  <si>
    <t>Osazení betonových dílců prstenců nebo rámů pod poklopy a mříže, výšky přes 100 do 200 mm</t>
  </si>
  <si>
    <t>-1135162990</t>
  </si>
  <si>
    <t>59224188</t>
  </si>
  <si>
    <t>prstenec šachtový vyrovnávací betonový 625x120x120mm</t>
  </si>
  <si>
    <t>-2043059907</t>
  </si>
  <si>
    <t>452311131</t>
  </si>
  <si>
    <t>Podkladní a zajišťovací konstrukce z betonu prostého v otevřeném výkopu desky pod potrubí, stoky a drobné objekty z betonu tř. C 12/15</t>
  </si>
  <si>
    <t>759009449</t>
  </si>
  <si>
    <t xml:space="preserve">Poznámka k souboru cen:
1. Ceny -1121 až -1191 a -1192 lze použít i pro ochrannou vrstvu pod železobetonové konstrukce.
2. Ceny -2121 až -2191 a -2192 jsou určeny pro jakékoliv úkosy sedel.
</t>
  </si>
  <si>
    <t>1,8*1,8*0,15*13 "pod šachty"</t>
  </si>
  <si>
    <t>452351101</t>
  </si>
  <si>
    <t>Bednění podkladních a zajišťovacích konstrukcí v otevřeném výkopu desek nebo sedlových loží pod potrubí, stoky a drobné objekty</t>
  </si>
  <si>
    <t>188451375</t>
  </si>
  <si>
    <t>1,8*0,15*4*13 "podkl. desky pod šachty"</t>
  </si>
  <si>
    <t>564750011</t>
  </si>
  <si>
    <t>Podklad nebo kryt z kameniva hrubého drceného vel. 8-16 mm s rozprostřením a zhutněním, po zhutnění tl. 150 mm</t>
  </si>
  <si>
    <t>1642180132</t>
  </si>
  <si>
    <t>3,31 "chodník zámková dlažba</t>
  </si>
  <si>
    <t>-664100180</t>
  </si>
  <si>
    <t>13,45 "ul. Kosmonautů</t>
  </si>
  <si>
    <t>564911411</t>
  </si>
  <si>
    <t>Podklad nebo podsyp z asfaltového recyklátu s rozprostřením a zhutněním, po zhutnění tl. 50 mm</t>
  </si>
  <si>
    <t>-2031342129</t>
  </si>
  <si>
    <t>2x doplnění během stavby</t>
  </si>
  <si>
    <t>486,2*2 "komunikace místní</t>
  </si>
  <si>
    <t>564941411</t>
  </si>
  <si>
    <t>Podklad nebo podsyp z asfaltového recyklátu s rozprostřením a zhutněním, po zhutnění tl. 110 mm</t>
  </si>
  <si>
    <t>1733358163</t>
  </si>
  <si>
    <t>dočasný kryt komunikace nad výkopem v celkové tl. 410 mm</t>
  </si>
  <si>
    <t xml:space="preserve">4,08+482,12 "komunikace místní </t>
  </si>
  <si>
    <t>564951413</t>
  </si>
  <si>
    <t>Podklad nebo podsyp z asfaltového recyklátu s rozprostřením a zhutněním, po zhutnění tl. 150 mm</t>
  </si>
  <si>
    <t>-1895585022</t>
  </si>
  <si>
    <t xml:space="preserve">(4,08+482,12)*2 "komunikace místní </t>
  </si>
  <si>
    <t>565146121</t>
  </si>
  <si>
    <t>Asfaltový beton vrstva podkladní ACP 22 (obalované kamenivo hrubozrnné - OKH) s rozprostřením a zhutněním v pruhu šířky přes 3 m, po zhutnění tl. 60 mm</t>
  </si>
  <si>
    <t>378768547</t>
  </si>
  <si>
    <t xml:space="preserve">Poznámka k souboru cen:
1. ČSN EN 13108-1 připouští pro ACP 22 pouze tl. 60 až 100 mm.
</t>
  </si>
  <si>
    <t>567122114</t>
  </si>
  <si>
    <t>Podklad ze směsi stmelené cementem SC bez dilatačních spár, s rozprostřením a zhutněním SC C 8/10 (KSC I), po zhutnění tl. 150 mm</t>
  </si>
  <si>
    <t>-1793188049</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</si>
  <si>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</si>
  <si>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573191111</t>
  </si>
  <si>
    <t>Postřik infiltrační kationaktivní emulzí v množství 1,00 kg/m2</t>
  </si>
  <si>
    <t>-2040989506</t>
  </si>
  <si>
    <t xml:space="preserve">Poznámka k souboru cen:
1. V ceně nejsou započteny náklady na popř. projektem předepsané očištění vozovky, které se oceňuje cenou 938 90-8411 Očištění povrchu saponátovým roztokem části C 01 tohoto katalogu.
</t>
  </si>
  <si>
    <t>573231106</t>
  </si>
  <si>
    <t>Postřik spojovací PS bez posypu kamenivem ze silniční emulze, v množství 0,30 kg/m2</t>
  </si>
  <si>
    <t>110693958</t>
  </si>
  <si>
    <t>2*21,61</t>
  </si>
  <si>
    <t>674959951</t>
  </si>
  <si>
    <t>577155122</t>
  </si>
  <si>
    <t>Asfaltový beton vrstva ložní ACL 16 (ABH) s rozprostřením a zhutněním z nemodifikovaného asfaltu v pruhu šířky přes 3 m, po zhutnění tl. 60 mm</t>
  </si>
  <si>
    <t>-947862440</t>
  </si>
  <si>
    <t xml:space="preserve">Poznámka k souboru cen:
1. ČSN EN 13108-1 připouští pro ACL 16 pouze tl. 50 až 70 mm.
</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</si>
  <si>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</si>
  <si>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</si>
  <si>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-1090604223</t>
  </si>
  <si>
    <t>7,43 "použití původního materiálu</t>
  </si>
  <si>
    <t>Trubní vedení</t>
  </si>
  <si>
    <t>81044111R</t>
  </si>
  <si>
    <t>Přeseknutí betonové nebo kameninové trouby v rovině kolmé nebo skloněné k ose trouby, se začištěním DN přes 400 do 600 mm</t>
  </si>
  <si>
    <t>628994187</t>
  </si>
  <si>
    <t xml:space="preserve">Poznámka k souboru cen:
1. Množství se stanoví v ks jednotlivých přeseknutí.
</t>
  </si>
  <si>
    <t>2 "pro napojení nové a původní kanalizace DN500 za SŠ6</t>
  </si>
  <si>
    <t>831372121</t>
  </si>
  <si>
    <t>Montáž potrubí z trub kameninových hrdlových s integrovaným těsněním v otevřeném výkopu ve sklonu do 20 % DN 300</t>
  </si>
  <si>
    <t>810270878</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</si>
  <si>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</si>
  <si>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597107110</t>
  </si>
  <si>
    <t>trouba kameninová glazovaná DN 300mm L2,50m spojovací systém C Třída 160</t>
  </si>
  <si>
    <t>850539111</t>
  </si>
  <si>
    <t>324*1,015 'Přepočtené koeficientem množství</t>
  </si>
  <si>
    <t>837372221</t>
  </si>
  <si>
    <t>Montáž kameninových tvarovek na potrubí z trub kameninových v otevřeném výkopu s integrovaným těsněním jednoosých DN 300</t>
  </si>
  <si>
    <t>-1778993912</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</si>
  <si>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</si>
  <si>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12+12</t>
  </si>
  <si>
    <t>59710849</t>
  </si>
  <si>
    <t>trouba kameninová glazovaná zkrácená DN 300mm L60(75)cm třída 160 spojovací systém C</t>
  </si>
  <si>
    <t>-702934372</t>
  </si>
  <si>
    <t>59710879</t>
  </si>
  <si>
    <t>trouba kameninová glazovaná zkrácená bez hrdla DN 300mm L 60(75)cm třída 160 spojovací systém C</t>
  </si>
  <si>
    <t>1502286327</t>
  </si>
  <si>
    <t>871395811</t>
  </si>
  <si>
    <t>Bourání stávajícího potrubí z PVC nebo polypropylenu PP v otevřeném výkopu DN přes 250 do 400</t>
  </si>
  <si>
    <t>-219479141</t>
  </si>
  <si>
    <t xml:space="preserve">Poznámka k souboru cen:
1. Ceny jsou určeny pro bourání vodovodního a kanalizačního potrubí.
2. V cenách jsou započteny náklady na bourání potrubí včetně tvarovek.
</t>
  </si>
  <si>
    <t>2 "pro napojení Š1</t>
  </si>
  <si>
    <t>877375211</t>
  </si>
  <si>
    <t>Montáž tvarovek na kanalizačním potrubí z trub z plastu z tvrdého PVC nebo z polypropylenu v otevřeném výkopu jednoosých DN 315</t>
  </si>
  <si>
    <t>173687105</t>
  </si>
  <si>
    <t xml:space="preserve">Poznámka k souboru cen:
1. V cenách nejsou započteny náklady na dodání tvarovek. Tvarovky se oceňují ve ve specifikaci.
</t>
  </si>
  <si>
    <t>2 "napojení PVC potrubí u Š1</t>
  </si>
  <si>
    <t>2861721R</t>
  </si>
  <si>
    <t>PRUŽNÁ SPOJKA CELONEREZOVÁ DN300 (340-360) vč. vyrovnávacího kroužku</t>
  </si>
  <si>
    <t>-377172486</t>
  </si>
  <si>
    <t>890431851</t>
  </si>
  <si>
    <t>Bourání šachet strojně velikosti obestavěného prostoru přes 1,5 do 3 m3 z prefabrikovaných skruží</t>
  </si>
  <si>
    <t>779340906</t>
  </si>
  <si>
    <t xml:space="preserve">Poznámka k souboru cen:
1. Ceny jsou určeny pro vodovodní a kanalizačné šachty.
2. Šachty velikosti nad 5 m3 obestavěného prostoru se oceňují cenami katalogu 801-3 Budov a haly - bourání konstrukcí.
</t>
  </si>
  <si>
    <t>(PI*2,82*(0,65*0,65-0,5*0,5)) "Š1</t>
  </si>
  <si>
    <t xml:space="preserve">(PI*0,65*0,65*0,35) "dno </t>
  </si>
  <si>
    <t>894411311</t>
  </si>
  <si>
    <t>Osazení železobetonových dílců pro šachty skruží rovných</t>
  </si>
  <si>
    <t>-544250615</t>
  </si>
  <si>
    <t xml:space="preserve">Poznámka k souboru cen:
1. V cenách nejsou započteny náklady na dodání železobetonových dílců; dodání těchto dílců se oceňuje ve specifikaci.
</t>
  </si>
  <si>
    <t>7+7+12</t>
  </si>
  <si>
    <t>59224160</t>
  </si>
  <si>
    <t>skruž kanalizační s ocelovými stupadly 100 x 25 x 12 cm</t>
  </si>
  <si>
    <t>293389216</t>
  </si>
  <si>
    <t>67</t>
  </si>
  <si>
    <t>59224161</t>
  </si>
  <si>
    <t>skruž kanalizační s ocelovými stupadly 100 x 50 x 12 cm</t>
  </si>
  <si>
    <t>-661241859</t>
  </si>
  <si>
    <t>68</t>
  </si>
  <si>
    <t>59224162</t>
  </si>
  <si>
    <t>skruž kanalizační s ocelovými stupadly 100 x 100 x 12 cm</t>
  </si>
  <si>
    <t>518007776</t>
  </si>
  <si>
    <t>69</t>
  </si>
  <si>
    <t>894412411</t>
  </si>
  <si>
    <t>Osazení železobetonových dílců pro šachty skruží přechodových</t>
  </si>
  <si>
    <t>-1445393458</t>
  </si>
  <si>
    <t>70</t>
  </si>
  <si>
    <t>59224312</t>
  </si>
  <si>
    <t>kónus šachetní betonový kapsové plastové stupadlo 100x62,5x58 cm</t>
  </si>
  <si>
    <t>-1511042417</t>
  </si>
  <si>
    <t>71</t>
  </si>
  <si>
    <t>59224348</t>
  </si>
  <si>
    <t>těsnění elastomerové pro spojení šachetních dílů DN 1000</t>
  </si>
  <si>
    <t>1774426838</t>
  </si>
  <si>
    <t>72</t>
  </si>
  <si>
    <t>894414111</t>
  </si>
  <si>
    <t>Osazení železobetonových dílců pro šachty skruží základových (dno)</t>
  </si>
  <si>
    <t>-1826448778</t>
  </si>
  <si>
    <t>73</t>
  </si>
  <si>
    <t>592243306R</t>
  </si>
  <si>
    <t>šachtové dno jednolité prefabrikované 300-750 DN 1000</t>
  </si>
  <si>
    <t>-1575186259</t>
  </si>
  <si>
    <t>74</t>
  </si>
  <si>
    <t>899103211</t>
  </si>
  <si>
    <t>Demontáž poklopů litinových a ocelových včetně rámů, hmotnosti jednotlivě přes 100 do 150 Kg</t>
  </si>
  <si>
    <t>-513920535</t>
  </si>
  <si>
    <t>75</t>
  </si>
  <si>
    <t>899104112</t>
  </si>
  <si>
    <t>Osazení poklopů litinových a ocelových včetně rámů pro třídu zatížení D400, E600</t>
  </si>
  <si>
    <t>-352657017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</si>
  <si>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</si>
  <si>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76</t>
  </si>
  <si>
    <t>592246606R</t>
  </si>
  <si>
    <t>poklop šachtový litina bez odvětrání rám beton/litina 600 D 400 kulatý, se zajištěním proti krádeži</t>
  </si>
  <si>
    <t>936479083</t>
  </si>
  <si>
    <t>77</t>
  </si>
  <si>
    <t>899722114</t>
  </si>
  <si>
    <t>Krytí potrubí z plastů výstražnou fólií z PVC šířky 40 cm</t>
  </si>
  <si>
    <t>795835772</t>
  </si>
  <si>
    <t>Ostatní konstrukce a práce, bourání</t>
  </si>
  <si>
    <t>78</t>
  </si>
  <si>
    <t>916131213</t>
  </si>
  <si>
    <t>Osazení silničního obrubníku betonového se zřízením lože, s vyplněním a zatřením spár cementovou maltou stojatého s boční opěrou z betonu prostého, do lože z betonu prostého</t>
  </si>
  <si>
    <t>2137187939</t>
  </si>
  <si>
    <t>4,3 "použít původní materiál</t>
  </si>
  <si>
    <t>79</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</si>
  <si>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</si>
  <si>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</si>
  <si>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-239581532</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</si>
  <si>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</si>
  <si>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80</t>
  </si>
  <si>
    <t>997013501</t>
  </si>
  <si>
    <t>Odvoz suti a vybouraných hmot na skládku nebo meziskládku se složením, na vzdálenost do 1 km</t>
  </si>
  <si>
    <t>-464199730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</si>
  <si>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</si>
  <si>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1,196 "šachta</t>
  </si>
  <si>
    <t>0,150 "poklop</t>
  </si>
  <si>
    <t>81</t>
  </si>
  <si>
    <t>997013509</t>
  </si>
  <si>
    <t>Odvoz suti a vybouraných hmot na skládku nebo meziskládku se složením, na vzdálenost Příplatek k ceně za každý další i započatý 1 km přes 1 km</t>
  </si>
  <si>
    <t>-2109891698</t>
  </si>
  <si>
    <t>1,346*12 'Přepočtené koeficientem množství</t>
  </si>
  <si>
    <t>82</t>
  </si>
  <si>
    <t>997013801.</t>
  </si>
  <si>
    <t>-56324688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</si>
  <si>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</si>
  <si>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83</t>
  </si>
  <si>
    <t>-1131864116</t>
  </si>
  <si>
    <t>4,86 "kamenivo</t>
  </si>
  <si>
    <t>2,226+5,532 "frézovaný asfalt</t>
  </si>
  <si>
    <t>84</t>
  </si>
  <si>
    <t>695274356</t>
  </si>
  <si>
    <t>12,618*12 'Přepočtené koeficientem množství</t>
  </si>
  <si>
    <t>85</t>
  </si>
  <si>
    <t>-833553723</t>
  </si>
  <si>
    <t>1,932 "dlažba</t>
  </si>
  <si>
    <t>4,754 "živičné</t>
  </si>
  <si>
    <t>4,371 "beton</t>
  </si>
  <si>
    <t>0,882 "obruby</t>
  </si>
  <si>
    <t>86</t>
  </si>
  <si>
    <t>-15503318</t>
  </si>
  <si>
    <t>87</t>
  </si>
  <si>
    <t>-1068407334</t>
  </si>
  <si>
    <t>88</t>
  </si>
  <si>
    <t>1138230334</t>
  </si>
  <si>
    <t>89</t>
  </si>
  <si>
    <t>1625496037</t>
  </si>
  <si>
    <t>90</t>
  </si>
  <si>
    <t>998275101</t>
  </si>
  <si>
    <t>Přesun hmot pro trubní vedení hloubené z trub kameninových pro kanalizace v otevřeném výkopu dopravní vzdálenost do 15 m</t>
  </si>
  <si>
    <t>401987705</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</si>
  <si>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</si>
  <si>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84,546</t>
  </si>
  <si>
    <t>154,088</t>
  </si>
  <si>
    <t>179,157</t>
  </si>
  <si>
    <t>660,422</t>
  </si>
  <si>
    <t>396,719</t>
  </si>
  <si>
    <t>SO 301.1.2 - Splašková kanalizace - Bezejmenná ulice</t>
  </si>
  <si>
    <t>-1532310685</t>
  </si>
  <si>
    <t>5,75 "chodník zámková dlažba</t>
  </si>
  <si>
    <t>-701859732</t>
  </si>
  <si>
    <t>3,45 "chodník dlažba drcené kamenivo</t>
  </si>
  <si>
    <t>321499088</t>
  </si>
  <si>
    <t>3,0 "uložit pro zpětné použití</t>
  </si>
  <si>
    <t xml:space="preserve">5*1,5 "vodovod </t>
  </si>
  <si>
    <t>240,15 "vodovod podélně</t>
  </si>
  <si>
    <t>8*1,5 "NN</t>
  </si>
  <si>
    <t>2*1,5 "O2</t>
  </si>
  <si>
    <t>22,3+240,15 "NN + VO - podélně</t>
  </si>
  <si>
    <t>923856069</t>
  </si>
  <si>
    <t>(11,79+34,52)*0,1 "ornice</t>
  </si>
  <si>
    <t>268,4*1,5*2,29 "samostatně DN 300</t>
  </si>
  <si>
    <t>2,5*(2,5-1,5)*2,29*12 "rozšíření</t>
  </si>
  <si>
    <t>2,5*2,5*0,35*12 "prohloubení</t>
  </si>
  <si>
    <t>-385,74*(0,41+0,5) "komunikace místní vč. aktivní zóny</t>
  </si>
  <si>
    <t>-3,45*0,24 "chodník zámková dl.</t>
  </si>
  <si>
    <t>-(11,79+34,52)*0,1 "ornice</t>
  </si>
  <si>
    <t>268,4*2*2,29 "samostatně DN 300</t>
  </si>
  <si>
    <t>161101101</t>
  </si>
  <si>
    <t>Svislé přemístění výkopku bez naložení do dopravní nádoby avšak s vyprázdněním dopravní nádoby na hromadu nebo do dopravního prostředku z horniny tř. 1 až 4, při hloubce výkopu přes 1 do 2,5 m</t>
  </si>
  <si>
    <t>574925592</t>
  </si>
  <si>
    <t>Poznámka k položce:
násobeno % z objemu výkopů určených součtem objemu rýhy a rozšíření a prohloubení pro šachty v úseku s příslušnou hloubkou
objem výkopů = 668,89 m3 (dle podélného profilu)
objem rýhy a rozšíření a prohloubení pro šachty 170,63+21,56=192,19 m3
192,19/668,89=28,73%</t>
  </si>
  <si>
    <t xml:space="preserve">(11,79+34,52)*(2,29-0,445-0,21)*2 "zásyp v pod ornicí </t>
  </si>
  <si>
    <t>46,31*0,1 "ornice na meziskládku a zpět</t>
  </si>
  <si>
    <t xml:space="preserve">-(11,79+34,52)*(2,29-0,445-0,21) "zásyp v pod ornicí </t>
  </si>
  <si>
    <t>584,705*3 'Přepočtené koeficientem množství</t>
  </si>
  <si>
    <t xml:space="preserve">(11,79+34,52)*(2,29-0,445-0,21) "zásyp v pod ornicí </t>
  </si>
  <si>
    <t>46,31*0,1 "ornice</t>
  </si>
  <si>
    <t>-877477794</t>
  </si>
  <si>
    <t>385,74*0,5 "komunikace místní dočasný zásyp pod recyklát</t>
  </si>
  <si>
    <t>1118417809</t>
  </si>
  <si>
    <t>192,87*1,8 'Přepočtené koeficientem množství</t>
  </si>
  <si>
    <t>v-zá*0,5</t>
  </si>
  <si>
    <t>462,063*1,8 'Přepočtené koeficientem množství</t>
  </si>
  <si>
    <t>zá "nového materiálu do zásypu</t>
  </si>
  <si>
    <t>-(11,79+34,52)*(2,29-0,445-0,21) "zásyp v pod ornicí z výkopku</t>
  </si>
  <si>
    <t>321,002*1,8 'Přepočtené koeficientem množství</t>
  </si>
  <si>
    <t>268,4*1,5*0,445 "samostatně DN 300</t>
  </si>
  <si>
    <t>-268,4*9,34/100 "DN 300</t>
  </si>
  <si>
    <t>563669888</t>
  </si>
  <si>
    <t>-539545619</t>
  </si>
  <si>
    <t>901611123</t>
  </si>
  <si>
    <t>46,31*0,015 'Přepočtené koeficientem množství</t>
  </si>
  <si>
    <t>268,4*1,5*0,21 "samostatně DN 300</t>
  </si>
  <si>
    <t>1+1+5</t>
  </si>
  <si>
    <t>1,8*1,8*0,15*11 "pod šachty"</t>
  </si>
  <si>
    <t>1,8*0,15*4*11 "podkl. desky pod šachty"</t>
  </si>
  <si>
    <t>1211323349</t>
  </si>
  <si>
    <t>3,45 "chodník zámková dlažba</t>
  </si>
  <si>
    <t>-275894342</t>
  </si>
  <si>
    <t xml:space="preserve">385,74*2 "komunikace místní </t>
  </si>
  <si>
    <t>1458985491</t>
  </si>
  <si>
    <t xml:space="preserve">385,74 "komunikace místní </t>
  </si>
  <si>
    <t>-1061561831</t>
  </si>
  <si>
    <t>385,74*2 "komunikace místní</t>
  </si>
  <si>
    <t>-999983978</t>
  </si>
  <si>
    <t>5,75 "použití původního materiálu</t>
  </si>
  <si>
    <t>810391111</t>
  </si>
  <si>
    <t>Přeseknutí betonové trouby v rovině kolmé nebo skloněné k ose trouby, se začištěním DN přes 250 do 400 mm</t>
  </si>
  <si>
    <t xml:space="preserve">2 "pro napojení nové a původní kanalizace </t>
  </si>
  <si>
    <t>268,4*1,015 'Přepočtené koeficientem množství</t>
  </si>
  <si>
    <t>12+11</t>
  </si>
  <si>
    <t>4+11+2</t>
  </si>
  <si>
    <t>89988001</t>
  </si>
  <si>
    <t>Šachtová vložka a napojení potrubí do Š1</t>
  </si>
  <si>
    <t>-442535967</t>
  </si>
  <si>
    <t>-90273254</t>
  </si>
  <si>
    <t>3,0 "použít původní materiál</t>
  </si>
  <si>
    <t>977151131</t>
  </si>
  <si>
    <t>Jádrové vrty diamantovými korunkami do stavebních materiálů (železobetonu, betonu, cihel, obkladů, dlažeb, kamene) průměru přes 350 do 400 mm</t>
  </si>
  <si>
    <t>423822734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</si>
  <si>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</si>
  <si>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0,12 "napojení do Š1</t>
  </si>
  <si>
    <t>1608669212</t>
  </si>
  <si>
    <t>741888157</t>
  </si>
  <si>
    <t>1052741662</t>
  </si>
  <si>
    <t>3,171*12 'Přepočtené koeficientem množství</t>
  </si>
  <si>
    <t>1774989626</t>
  </si>
  <si>
    <t>16,211</t>
  </si>
  <si>
    <t>31,371</t>
  </si>
  <si>
    <t>35,365</t>
  </si>
  <si>
    <t>123,64</t>
  </si>
  <si>
    <t>72,064</t>
  </si>
  <si>
    <t>SO 301.2.1 - Dešťová kanalizace - ulice Za Sadem</t>
  </si>
  <si>
    <t>PSV - Práce a dodávky PSV</t>
  </si>
  <si>
    <t xml:space="preserve">    715 - Izolace proti chemickým vlivům</t>
  </si>
  <si>
    <t>-171720173</t>
  </si>
  <si>
    <t>407232407</t>
  </si>
  <si>
    <t>13,45 "komunikace asfalt</t>
  </si>
  <si>
    <t>1,0 "chodník dlažba drcené kamenivo</t>
  </si>
  <si>
    <t>104191763</t>
  </si>
  <si>
    <t>625935889</t>
  </si>
  <si>
    <t>21,61 "ACP 22 tl. 60 mmkomunikace asfalt</t>
  </si>
  <si>
    <t>869544209</t>
  </si>
  <si>
    <t>21,61 "ACO komunikace asfalt</t>
  </si>
  <si>
    <t>-917735616</t>
  </si>
  <si>
    <t>21,61 "ACL tl. 60 mm komunikace asfalt</t>
  </si>
  <si>
    <t>159045436</t>
  </si>
  <si>
    <t>4,0 "uložit pro zpětné použití</t>
  </si>
  <si>
    <t>37,11 "vodovod podélně</t>
  </si>
  <si>
    <t>119001412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</si>
  <si>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</si>
  <si>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164655540</t>
  </si>
  <si>
    <t>1*1,5 "kanalizace</t>
  </si>
  <si>
    <t>46,1 "kanalizace podélně</t>
  </si>
  <si>
    <t>33,13 "NN podélně</t>
  </si>
  <si>
    <t>(46,1-38,3)*1,5*2,21 "samostatně DN 300</t>
  </si>
  <si>
    <t>38,3*1,5*2,21 "v souběhu se splaškovou kanalizací</t>
  </si>
  <si>
    <t>2,5*(2,5-1,5)*2,21*3 "rozšíření</t>
  </si>
  <si>
    <t>2,5*2,5*0,35*3 "prohloubení</t>
  </si>
  <si>
    <t>-(4,66+47,91+9,02)*(0,41+0,5) "komunikace místní vč. aktivní zóny</t>
  </si>
  <si>
    <t>-1,0*0,24 "chodník zámková dlažba</t>
  </si>
  <si>
    <t>-(2,48+2,4)*0,1 "ornice</t>
  </si>
  <si>
    <t>(46,1-41,5)*2*2,9 "samostatně DN 300</t>
  </si>
  <si>
    <t>3,1*2*2,13 " samostatně DN 300</t>
  </si>
  <si>
    <t>(41,5-3,1)*1*2,13 "v souběhu se splaškovou kanalizací</t>
  </si>
  <si>
    <t>123,64*3 'Přepočtené koeficientem množství</t>
  </si>
  <si>
    <t>-1563560341</t>
  </si>
  <si>
    <t>(4,66+47,91+9,02)*0,5 "komunikace místní dočasný zásyp pod recyklát</t>
  </si>
  <si>
    <t>-1229291948</t>
  </si>
  <si>
    <t>-260655373</t>
  </si>
  <si>
    <t>30,795*1,8 'Přepočtené koeficientem množství</t>
  </si>
  <si>
    <t>123,64*1,8 'Přepočtené koeficientem množství</t>
  </si>
  <si>
    <t>72,064*1,8 'Přepočtené koeficientem množství</t>
  </si>
  <si>
    <t>(46,1-36,3)*1,5*0,43 "samostatně DN 300</t>
  </si>
  <si>
    <t>36,3*1,5*0,43 "v souběhu se splaškovou kanalizací</t>
  </si>
  <si>
    <t>3,2*0,7*0,5 "přípojka odv. žlabu ve výkopu dešť. kanalizace</t>
  </si>
  <si>
    <t>-46,1*7,81/100 "DN 300</t>
  </si>
  <si>
    <t>-(8,2+3,2)*3,46/100 "DN 200</t>
  </si>
  <si>
    <t>(46,1-36,3)*1,5*0,21 "samostatně DN 300</t>
  </si>
  <si>
    <t>36,3*1,5*0,21 "v souběhu se splaškovou kanalizací</t>
  </si>
  <si>
    <t>8,2*1,1*0,15 "přípojka příčného odv. žlabu</t>
  </si>
  <si>
    <t>3,2*0,7*0,15 "přípojka odv. žlabu ve výkopu dešť. kanalizace</t>
  </si>
  <si>
    <t>2+1+1</t>
  </si>
  <si>
    <t>1,8*1,8*0,15*3 "pod šachty"</t>
  </si>
  <si>
    <t>1,8*0,15*4*3 "podkl. desky pod šachty"</t>
  </si>
  <si>
    <t>2136533852</t>
  </si>
  <si>
    <t>1,0 "chodník zámková dlažba</t>
  </si>
  <si>
    <t>-1012161050</t>
  </si>
  <si>
    <t>167657841</t>
  </si>
  <si>
    <t xml:space="preserve">61,59*2 "komunikace místní </t>
  </si>
  <si>
    <t>-329242472</t>
  </si>
  <si>
    <t xml:space="preserve">4,66+47,91+9,02 "komunikace místní </t>
  </si>
  <si>
    <t>-1923069484</t>
  </si>
  <si>
    <t xml:space="preserve">(4,66+47,91+9,02)*2 "komunikace místní </t>
  </si>
  <si>
    <t>178712769</t>
  </si>
  <si>
    <t>-1637369686</t>
  </si>
  <si>
    <t>1959913124</t>
  </si>
  <si>
    <t>433040405</t>
  </si>
  <si>
    <t>883319748</t>
  </si>
  <si>
    <t>-1834436165</t>
  </si>
  <si>
    <t>250461253</t>
  </si>
  <si>
    <t>871353121</t>
  </si>
  <si>
    <t>Montáž kanalizačního potrubí z plastů z tvrdého PVC těsněných gumovým kroužkem v otevřeném výkopu ve sklonu do 20 % DN 200</t>
  </si>
  <si>
    <t>-1595124246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</si>
  <si>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</si>
  <si>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2,0 "pro vnější spadiště</t>
  </si>
  <si>
    <t>8,2+3,2 "napojení příčného žlabu do šachty</t>
  </si>
  <si>
    <t>28611168R</t>
  </si>
  <si>
    <t>trubka kanalizační PVC DN 200x2000 mm SN 8</t>
  </si>
  <si>
    <t>654277561</t>
  </si>
  <si>
    <t>13,4*1,015 'Přepočtené koeficientem množství</t>
  </si>
  <si>
    <t>871370310</t>
  </si>
  <si>
    <t>Montáž kanalizačního potrubí z plastů z polypropylenu PP hladkého plnostěnného SN 10 DN 300</t>
  </si>
  <si>
    <t>1781860663</t>
  </si>
  <si>
    <t>28617022</t>
  </si>
  <si>
    <t>trubka kanalizační PP plnostěnná třívrstvá DN 300x6000 mm SN 10</t>
  </si>
  <si>
    <t>459526271</t>
  </si>
  <si>
    <t>46,1*1,015 'Přepočtené koeficientem množství</t>
  </si>
  <si>
    <t>877355211</t>
  </si>
  <si>
    <t>Montáž tvarovek na kanalizačním potrubí z trub z plastu z tvrdého PVC nebo z polypropylenu v otevřeném výkopu jednoosých DN 200</t>
  </si>
  <si>
    <t>1814309608</t>
  </si>
  <si>
    <t>28611366</t>
  </si>
  <si>
    <t>koleno kanalizace PVC KG 200x45°</t>
  </si>
  <si>
    <t>-1800531966</t>
  </si>
  <si>
    <t>877370310</t>
  </si>
  <si>
    <t>Montáž tvarovek na kanalizačním plastovém potrubí z polypropylenu PP hladkého plnostěnného kolen DN 300</t>
  </si>
  <si>
    <t>1127597152</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</si>
  <si>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</si>
  <si>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1 "napojení potrubí na spadišť. hlavu</t>
  </si>
  <si>
    <t>28617165</t>
  </si>
  <si>
    <t>koleno kanalizační PP SN 16 15 ° DN 300</t>
  </si>
  <si>
    <t>-1227940406</t>
  </si>
  <si>
    <t>877375221</t>
  </si>
  <si>
    <t>Montáž tvarovek na kanalizačním potrubí z trub z plastu z tvrdého PVC nebo z polypropylenu v otevřeném výkopu dvouosých DN 315</t>
  </si>
  <si>
    <t>252107190</t>
  </si>
  <si>
    <t>1,0 "spadišťová hlava DN 300/200 na Šd</t>
  </si>
  <si>
    <t>SH001</t>
  </si>
  <si>
    <t xml:space="preserve">Spadišťová hlava ze sklolaminátu DN300/200 - vnější </t>
  </si>
  <si>
    <t>1413254311</t>
  </si>
  <si>
    <t>1+2</t>
  </si>
  <si>
    <t>592243305R</t>
  </si>
  <si>
    <t>šachtové dno jednolité prefabrikované 300-785 DN 1000</t>
  </si>
  <si>
    <t>-1847065336</t>
  </si>
  <si>
    <t>899623181</t>
  </si>
  <si>
    <t>Obetonování potrubí nebo zdiva stok betonem prostým v otevřeném výkopu, beton tř. C 30/37</t>
  </si>
  <si>
    <t>1145898062</t>
  </si>
  <si>
    <t xml:space="preserve">Poznámka k souboru cen:
1. Obetonování zdiva stok ve štole se oceňuje cenami souboru cen 359 31-02 Výplň za rubem cihelného zdiva stok části A 03 tohoto katalogu.
</t>
  </si>
  <si>
    <t>3,83*1,0 "obetonování spadiště u Šd - C30/37 XF4</t>
  </si>
  <si>
    <t>899643111</t>
  </si>
  <si>
    <t>Bednění pro obetonování potrubí v otevřeném výkopu</t>
  </si>
  <si>
    <t>868328570</t>
  </si>
  <si>
    <t>3,830*2+3,8*1,0</t>
  </si>
  <si>
    <t>27123083</t>
  </si>
  <si>
    <t>0,15 "napojení do původní Šd</t>
  </si>
  <si>
    <t>0,075 "jádrové vrty</t>
  </si>
  <si>
    <t>0,075*12 'Přepočtené koeficientem množství</t>
  </si>
  <si>
    <t>283630858</t>
  </si>
  <si>
    <t>4,191 "kamenivo</t>
  </si>
  <si>
    <t>-1706170975</t>
  </si>
  <si>
    <t>11,949*12 'Přepočtené koeficientem množství</t>
  </si>
  <si>
    <t>-2051829487</t>
  </si>
  <si>
    <t>0,820 "obruby</t>
  </si>
  <si>
    <t>1279463691</t>
  </si>
  <si>
    <t>-106679354</t>
  </si>
  <si>
    <t>513442862</t>
  </si>
  <si>
    <t>955007373</t>
  </si>
  <si>
    <t>998276101</t>
  </si>
  <si>
    <t>Přesun hmot pro trubní vedení hloubené z trub z plastických hmot nebo sklolaminátových pro vodovody nebo kanalizace v otevřeném výkopu dopravní vzdálenost do 15 m</t>
  </si>
  <si>
    <t>PSV</t>
  </si>
  <si>
    <t>Práce a dodávky PSV</t>
  </si>
  <si>
    <t>715</t>
  </si>
  <si>
    <t>Izolace proti chemickým vlivům</t>
  </si>
  <si>
    <t>91</t>
  </si>
  <si>
    <t>715174012</t>
  </si>
  <si>
    <t>Provedení izolace stavebních konstrukcí speciální obklady nádrží, kanálů nebo šachet do tmelů, s úpravou spár čedičovými tl. 25 až 40 mm</t>
  </si>
  <si>
    <t>1200423281</t>
  </si>
  <si>
    <t xml:space="preserve">Poznámka k souboru cen:
1. Cenami -4012,-4013,-4014 se oceňují i základy a obruby.
2. V ceně -7001 nejsou započteny náklady na zhotovení úseku a dodávku kameninové trouby; tyto práce se oceňují příslušnými cenami souboru cen 721 11- . . Potrubí z kameninových trub, katalogu 800-721 Zdravotně technické instalace budov.
</t>
  </si>
  <si>
    <t>obložení původní šachty Šd pro vytvoření spadiště</t>
  </si>
  <si>
    <t>(1*PI*0,5*0,5+2*PI*0,5*2,0)</t>
  </si>
  <si>
    <t>92</t>
  </si>
  <si>
    <t>63232118</t>
  </si>
  <si>
    <t>dlaždice z taveného čediče jemný rastr 200x200x22mm</t>
  </si>
  <si>
    <t>232894539</t>
  </si>
  <si>
    <t>0,561</t>
  </si>
  <si>
    <t>1,752</t>
  </si>
  <si>
    <t>1,87</t>
  </si>
  <si>
    <t>4,998</t>
  </si>
  <si>
    <t>2,567</t>
  </si>
  <si>
    <t>SO 301.2.2 - Oprava uliční vpusti</t>
  </si>
  <si>
    <t>132101201</t>
  </si>
  <si>
    <t>Hloubení zapažených i nezapažených rýh šířky přes 600 do 2 000 mm s urovnáním dna do předepsaného profilu a spádu v horninách tř. 1 a 2 do 100 m3</t>
  </si>
  <si>
    <t>132201201</t>
  </si>
  <si>
    <t>Hloubení zapažených i nezapažených rýh šířky přes 600 do 2 000 mm s urovnáním dna do předepsaného profilu a spádu v hornině tř. 3 do 100 m3</t>
  </si>
  <si>
    <t>132301201</t>
  </si>
  <si>
    <t>Hloubení zapažených i nezapažených rýh šířky přes 600 do 2 000 mm s urovnáním dna do předepsaného profilu a spádu v hornině tř. 4 do 100 m3</t>
  </si>
  <si>
    <t>(2,0+1,4)*1,1*2,0 "samostatně DN 200</t>
  </si>
  <si>
    <t>-2,2*(0,41+0,5) "komunikace místní vč. aktivní zóny</t>
  </si>
  <si>
    <t>-2,0*0,24 "chodník zámková dlažba</t>
  </si>
  <si>
    <t>151101101</t>
  </si>
  <si>
    <t>Zřízení pažení a rozepření stěn rýh pro podzemní vedení pro všechny šířky rýhy příložné pro jakoukoliv mezerovitost, hloubky do 2 m</t>
  </si>
  <si>
    <t>(2,0+1,4)*2*2,0 "samostatně DN 200</t>
  </si>
  <si>
    <t>151101111</t>
  </si>
  <si>
    <t>Odstranění pažení a rozepření stěn rýh pro podzemní vedení s uložením materiálu na vzdálenost do 3 m od kraje výkopu příložné, hloubky do 2 m</t>
  </si>
  <si>
    <t>4,998*3 'Přepočtené koeficientem množství</t>
  </si>
  <si>
    <t>273503384</t>
  </si>
  <si>
    <t>2,2*0,5 "komunikace místní dočasný zásyp pod recyklát</t>
  </si>
  <si>
    <t>-125372063</t>
  </si>
  <si>
    <t>1,1*1,8 'Přepočtené koeficientem množství</t>
  </si>
  <si>
    <t>4,998*1,8 'Přepočtené koeficientem množství</t>
  </si>
  <si>
    <t>2,567*1,8 'Přepočtené koeficientem množství</t>
  </si>
  <si>
    <t>(2,0+1,4)*1,1*0,5 "samostatně DN 200</t>
  </si>
  <si>
    <t>-3,4*3,46/100 "DN 200</t>
  </si>
  <si>
    <t>(2,0+1,4)*1,1*0,15 "samostatně DN 300</t>
  </si>
  <si>
    <t>-1097904410</t>
  </si>
  <si>
    <t xml:space="preserve">2,2*2 "komunikace místní </t>
  </si>
  <si>
    <t>231617414</t>
  </si>
  <si>
    <t xml:space="preserve">2,2 "komunikace místní </t>
  </si>
  <si>
    <t>59654093</t>
  </si>
  <si>
    <t>2,2*2 "komunikace místní</t>
  </si>
  <si>
    <t>1,4 "napojení příčného žlabu do uliční vpusti</t>
  </si>
  <si>
    <t>2,0 "napojení uliční vpusti na původní potrubí</t>
  </si>
  <si>
    <t>3,4*1,015 'Přepočtené koeficientem množství</t>
  </si>
  <si>
    <t>895941111</t>
  </si>
  <si>
    <t>Zřízení vpusti kanalizační uliční z betonových dílců typ UV-50 normální</t>
  </si>
  <si>
    <t>848029245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</si>
  <si>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</si>
  <si>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t>
  </si>
  <si>
    <t>dno pro uliční vpusť s kalovou prohlubní betonové 450x300x50mm</t>
  </si>
  <si>
    <t>-465578234</t>
  </si>
  <si>
    <t>59223854</t>
  </si>
  <si>
    <t>skruž pro uliční vpusť s výtokovým otvorem PVC betonová 450x350x50mm</t>
  </si>
  <si>
    <t>1661944909</t>
  </si>
  <si>
    <t>59223857</t>
  </si>
  <si>
    <t>skruž pro uliční vpusť horní betonová 450x295x50mm</t>
  </si>
  <si>
    <t>-930260153</t>
  </si>
  <si>
    <t>59223864</t>
  </si>
  <si>
    <t>prstenec pro uliční vpusť vyrovnávací betonový 390x60x130mm</t>
  </si>
  <si>
    <t>-24646988</t>
  </si>
  <si>
    <t>59223875</t>
  </si>
  <si>
    <t>koš nízký pro uliční vpusti žárově Pz plech pro rám 500/500mm</t>
  </si>
  <si>
    <t>-1219791554</t>
  </si>
  <si>
    <t>895941811R</t>
  </si>
  <si>
    <t xml:space="preserve">Odstranění vpusti kanalizační uliční z betonových dílců </t>
  </si>
  <si>
    <t>-1349968417</t>
  </si>
  <si>
    <t>899204112</t>
  </si>
  <si>
    <t>Osazení mříží litinových včetně rámů a košů na bahno pro třídu zatížení D400, E600</t>
  </si>
  <si>
    <t xml:space="preserve">Poznámka k souboru cen:
1. V cenách nejsou započteny náklady na dodání mříží, rámů a košů na bahno; tyto náklady se oceňují ve specifikaci.
</t>
  </si>
  <si>
    <t>55242320</t>
  </si>
  <si>
    <t>mříž vtoková litinová plochá 500x500mm</t>
  </si>
  <si>
    <t>-1641852944</t>
  </si>
  <si>
    <t>0,341*12 'Přepočtené koeficientem množství</t>
  </si>
  <si>
    <t>21,042</t>
  </si>
  <si>
    <t>38,35</t>
  </si>
  <si>
    <t>44,589</t>
  </si>
  <si>
    <t>195,798</t>
  </si>
  <si>
    <t>130,167</t>
  </si>
  <si>
    <t>SO 301.3 - Přeložka dešťové kanalizace</t>
  </si>
  <si>
    <t>11500110R</t>
  </si>
  <si>
    <t>Dočasné přečerpávání nebo převádění splaškových vod po dobu stavby vč. přerušení průtoku ucpávkovými vaky</t>
  </si>
  <si>
    <t>kpl</t>
  </si>
  <si>
    <t>-2077403738</t>
  </si>
  <si>
    <t>119001401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</si>
  <si>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</si>
  <si>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2*1,5 "teplovod</t>
  </si>
  <si>
    <t>16,6 "teplovod podélně</t>
  </si>
  <si>
    <t>2*1,5 "NN</t>
  </si>
  <si>
    <t>4*1,5 "sdělovací vedení</t>
  </si>
  <si>
    <t>1*1,5 "veřejné osvětlení</t>
  </si>
  <si>
    <t>45 "NN + VN - podélně</t>
  </si>
  <si>
    <t>31,8 "VO podélně</t>
  </si>
  <si>
    <t>47,0 "sdělovací vedení podélně</t>
  </si>
  <si>
    <t>-2131365903</t>
  </si>
  <si>
    <t>80,37*0,1 "ornice</t>
  </si>
  <si>
    <t>(66,8-8,8)*1,5*1,96 "v souběhu s SO 301.4  DN 300</t>
  </si>
  <si>
    <t>8,8*1,5*1,45 "samostatně DN 300</t>
  </si>
  <si>
    <t>2,5*(2,5-1,5)*1,96*2 "rozšíření</t>
  </si>
  <si>
    <t>2,5*2,5*0,35*2 "prohloubení</t>
  </si>
  <si>
    <t>-80,37*0,1 "ornice</t>
  </si>
  <si>
    <t>-283569063</t>
  </si>
  <si>
    <t>8,8*2*1,45 "samostatně DN 300</t>
  </si>
  <si>
    <t>(66,8-8,8)*1*1,96 "v souběhu s SO 301.4  DN 300</t>
  </si>
  <si>
    <t>-760222432</t>
  </si>
  <si>
    <t>zá*2 "na meziskládku a zpět pro zásyp</t>
  </si>
  <si>
    <t>80,37*0,1*2 "ornice na meziskládku a zpět</t>
  </si>
  <si>
    <t>v-zá</t>
  </si>
  <si>
    <t>65,631*3 'Přepočtené koeficientem množství</t>
  </si>
  <si>
    <t>zá "meziskládka</t>
  </si>
  <si>
    <t>80,37*0,1 "ornice meziskládka</t>
  </si>
  <si>
    <t>65,631*1,8 'Přepočtené koeficientem množství</t>
  </si>
  <si>
    <t>v-lo-obc "zásyp výkopkem</t>
  </si>
  <si>
    <t>66,8*1,5*0,445 "samostatně DN 300</t>
  </si>
  <si>
    <t>-66,8*9,34/100 "DN 300</t>
  </si>
  <si>
    <t>-103230140</t>
  </si>
  <si>
    <t>-638204813</t>
  </si>
  <si>
    <t>934647402</t>
  </si>
  <si>
    <t>80,37*0,015 'Přepočtené koeficientem množství</t>
  </si>
  <si>
    <t>66,8*1,5*0,21 "samostatně DN 300</t>
  </si>
  <si>
    <t>1+1+1</t>
  </si>
  <si>
    <t>1913202929</t>
  </si>
  <si>
    <t>1,8*1,8*0,15*2 "pod šachty"</t>
  </si>
  <si>
    <t>1,8*0,15*4*2 "podkl. desky pod šachty"</t>
  </si>
  <si>
    <t>2 "pro napojení nové a původní kanalizace</t>
  </si>
  <si>
    <t>66,8*1,015 'Přepočtené koeficientem množství</t>
  </si>
  <si>
    <t>3+3</t>
  </si>
  <si>
    <t>2 "napojení potrubí u šachet</t>
  </si>
  <si>
    <t>89988002</t>
  </si>
  <si>
    <t>Šachtová vložka a napojení potrubí do do stávající šachty</t>
  </si>
  <si>
    <t>0,12*2 "napojení do Š1 a Š4</t>
  </si>
  <si>
    <t>1974480198</t>
  </si>
  <si>
    <t>393433209</t>
  </si>
  <si>
    <t>0,12*12 'Přepočtené koeficientem množství</t>
  </si>
  <si>
    <t>-1615632443</t>
  </si>
  <si>
    <t>38,084</t>
  </si>
  <si>
    <t>69,409</t>
  </si>
  <si>
    <t>80,701</t>
  </si>
  <si>
    <t>411,506</t>
  </si>
  <si>
    <t>292,721</t>
  </si>
  <si>
    <t>SO 301.4 - Přepojení septiku</t>
  </si>
  <si>
    <t>20,01 "teplovod podélně</t>
  </si>
  <si>
    <t>362359565</t>
  </si>
  <si>
    <t>60,4 "kanalizace podélně</t>
  </si>
  <si>
    <t>3*1,5 "NN</t>
  </si>
  <si>
    <t>6*1,5 "veřejné osvětlení</t>
  </si>
  <si>
    <t>42,47 "sdělovací vedení podélně</t>
  </si>
  <si>
    <t>37,82 "NN podélně</t>
  </si>
  <si>
    <t>1912506357</t>
  </si>
  <si>
    <t>113,24*0,1 "ornice</t>
  </si>
  <si>
    <t>(120,9-58,0)*1,5*2,21 "samostatně DN 300</t>
  </si>
  <si>
    <t>58,0*1,5*2,21 "v souběhu s dešťovou kanalizací</t>
  </si>
  <si>
    <t>-1,2*(0,41+0,5) "komunikace místní vč. aktivní zóny</t>
  </si>
  <si>
    <t>-113,24*0,1 "ornice</t>
  </si>
  <si>
    <t>-448878815</t>
  </si>
  <si>
    <t>(79,7-58,0)*2*1,94 "samostatně DN 300</t>
  </si>
  <si>
    <t>58,0*1*1,94 "v souběhu s dešťovou kanalizací</t>
  </si>
  <si>
    <t>(120,9-79,7)*2*2,72 "samostatně DN 300</t>
  </si>
  <si>
    <t>-453498315</t>
  </si>
  <si>
    <t>zá*0,5*2 "na meziskládku a zpět pro zásyp</t>
  </si>
  <si>
    <t>113,24*0,1*2 "ornice na meziskládku a zpět</t>
  </si>
  <si>
    <t>265,146*3 'Přepočtené koeficientem množství</t>
  </si>
  <si>
    <t>zá*0,5 "meziskládka</t>
  </si>
  <si>
    <t>113,24*0,1 "ornice meziskládka</t>
  </si>
  <si>
    <t>-820258763</t>
  </si>
  <si>
    <t>1,2*0,5 "komunikace místní dočasný zásyp pod recyklát</t>
  </si>
  <si>
    <t>-1605916057</t>
  </si>
  <si>
    <t>0,6*1,8 'Přepočtené koeficientem množství</t>
  </si>
  <si>
    <t>265,146*1,8 'Přepočtené koeficientem množství</t>
  </si>
  <si>
    <t>11,5*6,0*3,5 "zásyp septiku</t>
  </si>
  <si>
    <t>zá*0,5 "50% nového materiálu do zásypu</t>
  </si>
  <si>
    <t>241,5  "zásyp septiku</t>
  </si>
  <si>
    <t>387,861*1,8 'Přepočtené koeficientem množství</t>
  </si>
  <si>
    <t>(120,9-58,0)*1,5*0,445 "samostatně DN 300</t>
  </si>
  <si>
    <t>58,0*1,5*0,445 "v souběhu s dešťovou kanalizací</t>
  </si>
  <si>
    <t>-120,9*9,34/100 "DN 300</t>
  </si>
  <si>
    <t>1947323162</t>
  </si>
  <si>
    <t>-646207708</t>
  </si>
  <si>
    <t>65426977</t>
  </si>
  <si>
    <t>113,24*0,015 'Přepočtené koeficientem množství</t>
  </si>
  <si>
    <t>369317311R</t>
  </si>
  <si>
    <t>Zaplavení stoky z cementopopílkové suspenze</t>
  </si>
  <si>
    <t>-327506529</t>
  </si>
  <si>
    <t>(PI*0,15*0,15*50,0) "zrušení stávající kanalizace</t>
  </si>
  <si>
    <t>(120,9-58,0)*1,5*0,21 "samostatně DN 300</t>
  </si>
  <si>
    <t>58,0*1,5*0,21 "v souběhu s dešťovou kanalizací</t>
  </si>
  <si>
    <t>699666291</t>
  </si>
  <si>
    <t xml:space="preserve">1,2*2 "komunikace místní </t>
  </si>
  <si>
    <t>-58049648</t>
  </si>
  <si>
    <t>1,2 "komunikace místní vč. aktivní zóny</t>
  </si>
  <si>
    <t>582125840</t>
  </si>
  <si>
    <t>120,9*1,015 'Přepočtené koeficientem množství</t>
  </si>
  <si>
    <t>4+4</t>
  </si>
  <si>
    <t>4 "odpojení septiku</t>
  </si>
  <si>
    <t>4 "napojení na původní šachty</t>
  </si>
  <si>
    <t>1+1+1+1</t>
  </si>
  <si>
    <t>592241631</t>
  </si>
  <si>
    <t>skruž betonová s ocelovými stupadly+PE povlakem 1000/330/120 SK 100x33x12 cm</t>
  </si>
  <si>
    <t>-895954030</t>
  </si>
  <si>
    <t>894414211</t>
  </si>
  <si>
    <t>Osazení železobetonových dílců pro šachty desek zákrytových</t>
  </si>
  <si>
    <t>1569707636</t>
  </si>
  <si>
    <t>592240751R</t>
  </si>
  <si>
    <t>deska betonová zákrytová  200/120T integrovaný poklop</t>
  </si>
  <si>
    <t>-1004226382</t>
  </si>
  <si>
    <t>4 "na septiku</t>
  </si>
  <si>
    <t>933901311</t>
  </si>
  <si>
    <t>Zkoušky objektů a vymývání naplnění a vyprázdnění nádrže pro účely vymývací (proplachovací) o obsahu do 1000 m3</t>
  </si>
  <si>
    <t>1710307497</t>
  </si>
  <si>
    <t xml:space="preserve">Poznámka k souboru cen:
1. Ceny -1111 a -1112 jsou určeny pro provedení zkoušky vodotěsnosti nádrží, které neslouží k výrobě kalového plynu.
2. V cenách -1311 a -1312 jsou započteny i náklady na dodání vody.
3. V cenách -1111 a -1112, -1511 a -1512 jsou započteny i náklady na napuštění a vypuštění vody z nádrže po skončení zkoušky.
4. V cenách -1111 a -1112, -1511 a -1512 nejsou započteny náklady na dodání vody pro zkoušku; dodání vody se oceňuje ve specifikaci a nezapočítává se do celkové hmotnosti pro oceňování přesunu hmot.
5. Množství měrných jednotek se určuje pro cenu
a) -1311 a -1312 v m3 vody v nádrži;
b) -1111, -1112, -1511 a -1512 v m3 vody, která se určí z objemu nádrže s přihlédnutím ke předepsané zkušební hladině vody, z vody potřebné pro nasycení pláště a udržení zkušební hladiny. Ztratné lze dohodnout ve výši 3 %.
</t>
  </si>
  <si>
    <t>11,5*6,0*3,5 "pro dezinfekci septiku</t>
  </si>
  <si>
    <t>938901411</t>
  </si>
  <si>
    <t>Dezinfekce nádrže roztokem chlornanu sodného</t>
  </si>
  <si>
    <t>398766632</t>
  </si>
  <si>
    <t xml:space="preserve">Poznámka k souboru cen:
1. V ceně jsou započteny i náklady na dodání a zamíchání chlornanu sodného do m3 vody použité k dezinfekci.
2. Naplnění a vyprázdnění nádrže vodou se oceňuje cenami 933 90-13 Naplnění a vyprázdnění nádrže této části ceníku.
3. Množství měrných jednotek se určuje v m3 dezinfekčního roztoku v nádrži.
</t>
  </si>
  <si>
    <t>952903112</t>
  </si>
  <si>
    <t>Vyčištění objektů čistíren odpadních vod, nádrží, žlabů nebo kanálů světlé výšky prostoru do 3,5 m</t>
  </si>
  <si>
    <t>-544976617</t>
  </si>
  <si>
    <t xml:space="preserve">Poznámka k souboru cen: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</si>
  <si>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11,5*6,0 "rušený septik</t>
  </si>
  <si>
    <t>961055111</t>
  </si>
  <si>
    <t>Bourání základů z betonu železového</t>
  </si>
  <si>
    <t>1679607193</t>
  </si>
  <si>
    <t>ubourání septiku min. 1m pod úroveň terénu</t>
  </si>
  <si>
    <t>2*(7,0+12,0)*1,0*0,5</t>
  </si>
  <si>
    <t>7,0*12,5*0,5</t>
  </si>
  <si>
    <t>151,32*12 'Přepočtené koeficientem množství</t>
  </si>
  <si>
    <t>997013802.</t>
  </si>
  <si>
    <t>Poplatek za uložení stavebního odpadu na skládce (skládkovné) z armovaného betonu zatříděného do Katalogu odpadů pod kódem 170 101</t>
  </si>
  <si>
    <t>150,6 "rušení septiku</t>
  </si>
  <si>
    <t>997013813</t>
  </si>
  <si>
    <t>Poplatek za uložení stavebního odpadu na skládce (skládkovné) z plastických hmot zatříděného do Katalogu odpadů pod kódem 170 203</t>
  </si>
  <si>
    <t>265099253</t>
  </si>
  <si>
    <t>0,12 "rušené potrubí</t>
  </si>
  <si>
    <t>SO 401.1 - Rekonstrukce veřejného osvětlení - ul. Za Sadem</t>
  </si>
  <si>
    <t xml:space="preserve"> </t>
  </si>
  <si>
    <t>Odstranění povrchů, podkladových vrstev chodníků a jejich obnova s obrubníky jsou ve stavební části.Části mimo ně specifikovány samostatně.</t>
  </si>
  <si>
    <t>M - Práce a dodávky M</t>
  </si>
  <si>
    <t xml:space="preserve">    DVO - Demontáže původního VO samostatně a na stožárech ČEZu, </t>
  </si>
  <si>
    <t xml:space="preserve">    ZPP - Zemní, pomocné práce, </t>
  </si>
  <si>
    <t xml:space="preserve">      VCH - Výkopy chodník a volný terén-rozsah podle ř.0), krytí 70cm, </t>
  </si>
  <si>
    <t xml:space="preserve">      VT - Výkopy volný terén, krytí 70cm, </t>
  </si>
  <si>
    <t xml:space="preserve">      PV - Překopy  a výkopy ve vozovkách, rozsah podle ř.0), krytí 1m </t>
  </si>
  <si>
    <t xml:space="preserve">    SS - Stožáry,  svítidla</t>
  </si>
  <si>
    <t xml:space="preserve">    KPU - Kabelové propojení, uzemnění, rozvodnice :</t>
  </si>
  <si>
    <t xml:space="preserve">      SK - Silový kabel </t>
  </si>
  <si>
    <t xml:space="preserve">    PDČ - přípravné a doplňující činnosti</t>
  </si>
  <si>
    <t>Práce a dodávky M</t>
  </si>
  <si>
    <t>DVO</t>
  </si>
  <si>
    <t xml:space="preserve">Demontáže původního VO samostatně a na stožárech ČEZu, </t>
  </si>
  <si>
    <t>1001</t>
  </si>
  <si>
    <t>Odkopání a zához rýhy 35/60cm ke sloupu k přepojení</t>
  </si>
  <si>
    <t>1002</t>
  </si>
  <si>
    <t>Odkopání dosavadního základu</t>
  </si>
  <si>
    <t>1003</t>
  </si>
  <si>
    <t>Bourání betonového základu stožárů 0,84m3/ks- 2ks</t>
  </si>
  <si>
    <t>1004</t>
  </si>
  <si>
    <t>Bourání bet.základu u stožárů k připojení kabelu- 1ks</t>
  </si>
  <si>
    <t>1005</t>
  </si>
  <si>
    <t>Oprava bet.základu u stožárů k připojení kabelu- 1ks</t>
  </si>
  <si>
    <t>ks</t>
  </si>
  <si>
    <t>1006</t>
  </si>
  <si>
    <t>Odvoz odpadu ze stavby do 20km</t>
  </si>
  <si>
    <t>1007</t>
  </si>
  <si>
    <t>Demontáž dvojtého dř.stožáru do šrotu</t>
  </si>
  <si>
    <t>1008</t>
  </si>
  <si>
    <t>Demontáž dílů stožáru do skladu</t>
  </si>
  <si>
    <t>1009</t>
  </si>
  <si>
    <t>Doprava dílů stožáru do skladu provozovatele</t>
  </si>
  <si>
    <t>1010</t>
  </si>
  <si>
    <t>Odpojení kabelu a uzemnění</t>
  </si>
  <si>
    <t>1011</t>
  </si>
  <si>
    <t>Demontáž elektrovýzbroje stožárů</t>
  </si>
  <si>
    <t>1012</t>
  </si>
  <si>
    <t>Zajištění bezp. stavu, vypnutí sítě ČEZu k demontáži</t>
  </si>
  <si>
    <t>1013</t>
  </si>
  <si>
    <t>Demontáž vodiče volného vedení z izolátorů ČEZu</t>
  </si>
  <si>
    <t>1014</t>
  </si>
  <si>
    <t>Demontáž závěsného kabelu</t>
  </si>
  <si>
    <t>1015</t>
  </si>
  <si>
    <t>Demontáž svítidel s výložníky ze stožárů ČEZu</t>
  </si>
  <si>
    <t>1016</t>
  </si>
  <si>
    <t>Demontáž stožárů</t>
  </si>
  <si>
    <t>1017</t>
  </si>
  <si>
    <t>Odpady- skládkovné</t>
  </si>
  <si>
    <t>1018</t>
  </si>
  <si>
    <t>Zásyp jámy, hutnění 0,84m3/2 ks</t>
  </si>
  <si>
    <t>1019</t>
  </si>
  <si>
    <t>Mechanismy - plošina</t>
  </si>
  <si>
    <t>ZPP</t>
  </si>
  <si>
    <t xml:space="preserve">Zemní, pomocné práce, </t>
  </si>
  <si>
    <t>1020</t>
  </si>
  <si>
    <t>vynesení vytyčovacího systému do terénu</t>
  </si>
  <si>
    <t>km</t>
  </si>
  <si>
    <t>1021</t>
  </si>
  <si>
    <t>Vytýčení dosavadních podzemních sítí v trase</t>
  </si>
  <si>
    <t>1022</t>
  </si>
  <si>
    <t>Vytýčení trasy v terénu</t>
  </si>
  <si>
    <t>1023</t>
  </si>
  <si>
    <t>Vytýčení pozice osvětlovacího bodu</t>
  </si>
  <si>
    <t>1024</t>
  </si>
  <si>
    <t>Vytýčení pozice plastového pilíře</t>
  </si>
  <si>
    <t>VCH</t>
  </si>
  <si>
    <t xml:space="preserve">Výkopy chodník a volný terén-rozsah podle ř.0), krytí 70cm, </t>
  </si>
  <si>
    <t>1025</t>
  </si>
  <si>
    <t>Výkop do š. rýhy 35x hl.50cm, zem tř.3,</t>
  </si>
  <si>
    <t>Poznámka k položce:
20cm kalkulováno ve stavbě-podklady, povrchy.  - 232m</t>
  </si>
  <si>
    <t>1026</t>
  </si>
  <si>
    <t>Zásyp do š. rýhy 35x hl.50cm, zem tř.3,</t>
  </si>
  <si>
    <t>1027</t>
  </si>
  <si>
    <t>Urovnání dna,odstranění kamenů, š.35cm</t>
  </si>
  <si>
    <t>1028</t>
  </si>
  <si>
    <t>Kab.lože z písku 0-4mm,tl.2x10cm š.35cm, 0,07m3/m</t>
  </si>
  <si>
    <t>1029</t>
  </si>
  <si>
    <t>Krytí trasy folií výstražnou š.33cm, hl.0,2m</t>
  </si>
  <si>
    <t>1030</t>
  </si>
  <si>
    <t>Hutnění zeminy při zásypu 232 x 0,35 x 0,4m</t>
  </si>
  <si>
    <t>1031</t>
  </si>
  <si>
    <t>Vodorovné přemístění zeminy 232x 0,35 x 0,5</t>
  </si>
  <si>
    <t>1032</t>
  </si>
  <si>
    <t>VT</t>
  </si>
  <si>
    <t xml:space="preserve">Výkopy volný terén, krytí 70cm, </t>
  </si>
  <si>
    <t>1033</t>
  </si>
  <si>
    <t>Výkop do š. rýhy 35x hl.80cm, zem tř.3,</t>
  </si>
  <si>
    <t>Poznámka k položce:
samostatně mimo profil stavby - 12m</t>
  </si>
  <si>
    <t>1034</t>
  </si>
  <si>
    <t>Zásyp do š. rýhy 35x hl.80cm, zem tř.3,</t>
  </si>
  <si>
    <t>1035</t>
  </si>
  <si>
    <t>1036</t>
  </si>
  <si>
    <t>1037</t>
  </si>
  <si>
    <t>1038</t>
  </si>
  <si>
    <t>Hutnění zeminy při zásypu 12 x 0,35 x 0,4m</t>
  </si>
  <si>
    <t>1039</t>
  </si>
  <si>
    <t>Vodorovné přemístění zeminy 12x 0,35 x 0,7</t>
  </si>
  <si>
    <t>1040</t>
  </si>
  <si>
    <t>1041</t>
  </si>
  <si>
    <t>Úprava povrchu po záhozech</t>
  </si>
  <si>
    <t>1042</t>
  </si>
  <si>
    <t>Zatravnění povrchu</t>
  </si>
  <si>
    <t>PV</t>
  </si>
  <si>
    <t xml:space="preserve">Překopy  a výkopy ve vozovkách, rozsah podle ř.0), krytí 1m </t>
  </si>
  <si>
    <t>1043</t>
  </si>
  <si>
    <t>Výkop a zához ve vozovce š.50,hl. do 90cm krytí kabelu 1m, zásyp, hutnění, folie v hl 0,6m</t>
  </si>
  <si>
    <t>Poznámka k položce:
odstranění a obnovení podkladních vrstev i povrchy ve stavbě 170m</t>
  </si>
  <si>
    <t>1044</t>
  </si>
  <si>
    <t>Vodorovné přemístění zeminy 170x 0,5 x 0,9</t>
  </si>
  <si>
    <t>1045</t>
  </si>
  <si>
    <t>Urovnání dna,odstranění kamenů, š.55cm, na urovnané dno pokládán kabelový žlab Zekan 4 po pokládce kabelů uzavřený a zasypaný šotolinou</t>
  </si>
  <si>
    <t>1046</t>
  </si>
  <si>
    <t>Zásyp šotolinou 170m 0,5 x 0,5 1m3=1700kg</t>
  </si>
  <si>
    <t>1047</t>
  </si>
  <si>
    <t>Kabelový žlab plastový, mechanická ochrana kabelů, Zekan 4 vnější 200x126,vnitřní 188/120,délka 2m</t>
  </si>
  <si>
    <t>94</t>
  </si>
  <si>
    <t>Poznámka k položce:
Do výkopu ve vozovkách bude pokládán na urovnané dno a zasypán šotolinou pod podkladní vrstvy vozovky :</t>
  </si>
  <si>
    <t>1048</t>
  </si>
  <si>
    <t>Spojka Zekan 4</t>
  </si>
  <si>
    <t>96</t>
  </si>
  <si>
    <t>1049</t>
  </si>
  <si>
    <t>Rohový kus 30 st Zekan 4</t>
  </si>
  <si>
    <t>98</t>
  </si>
  <si>
    <t>1050</t>
  </si>
  <si>
    <t>Rohový kus 60st Zekan 4</t>
  </si>
  <si>
    <t>100</t>
  </si>
  <si>
    <t>1051</t>
  </si>
  <si>
    <t>Rovnání kabelů do žlabu</t>
  </si>
  <si>
    <t>102</t>
  </si>
  <si>
    <t>1052</t>
  </si>
  <si>
    <t>Žlaby plastové v trase v kříženích se sítěmi, víko</t>
  </si>
  <si>
    <t>104</t>
  </si>
  <si>
    <t>1053</t>
  </si>
  <si>
    <t>Výkop jámy pro základ stožáru do 0,5x0,5x1,m/15ks</t>
  </si>
  <si>
    <t>106</t>
  </si>
  <si>
    <t>1054</t>
  </si>
  <si>
    <t>Bet.základ dělený s otvorem pro stožár, 2-3 kabely, zemnič, pouzdrový základ, do 0,5x0,5x1,1m/15ks</t>
  </si>
  <si>
    <t>108</t>
  </si>
  <si>
    <t>1055</t>
  </si>
  <si>
    <t>Výkop jámy pro plastový pilíř,zához 0,5x0,5x0,6m/1ks</t>
  </si>
  <si>
    <t>110</t>
  </si>
  <si>
    <t>1056</t>
  </si>
  <si>
    <t>Zhotovení horního okraje základu z betonu proti vodě</t>
  </si>
  <si>
    <t>112</t>
  </si>
  <si>
    <t>1057</t>
  </si>
  <si>
    <t>Odvoz přebytečné zeminy, odpadu ze stavby do 20km</t>
  </si>
  <si>
    <t>114</t>
  </si>
  <si>
    <t>Poznámka k položce:
Dopravní značení je v celkové stavbě</t>
  </si>
  <si>
    <t>SS</t>
  </si>
  <si>
    <t>Stožáry,  svítidla</t>
  </si>
  <si>
    <t>1058</t>
  </si>
  <si>
    <t>Osvětlovací stožár pozinkovaný, bezpaticový, třístupňový d1-133,d2-89,d3-60mm, typ např. K6, s otvory pro kabely a elektrovýzbroj, zemnící svorka dvířka kovová, výška nad zemí 6,0m, v zemi 0,8m</t>
  </si>
  <si>
    <t>116</t>
  </si>
  <si>
    <t>1059</t>
  </si>
  <si>
    <t>Osvětlovací stožár pozinkovaný, bezpaticový, třístupňový d1-133,d2-89,d3-60mm, typ např. K5,5, s otvory pro kabely a elektrovýzbroj, zemnící svorka dvířka kovová, výška nad zemí 5,5m, v zemi 0,6m</t>
  </si>
  <si>
    <t>118</t>
  </si>
  <si>
    <t>1060</t>
  </si>
  <si>
    <t>Ochranná manžeta na dřík stožárů d159</t>
  </si>
  <si>
    <t>120</t>
  </si>
  <si>
    <t>1061</t>
  </si>
  <si>
    <t>Elektrovýzbroj stožáru pro 3 kabely, 1 svítidlo 10xRS16, POJISTKA/6A, propojení CYKY 3Cx1,5</t>
  </si>
  <si>
    <t>122</t>
  </si>
  <si>
    <t>1062</t>
  </si>
  <si>
    <t>Vyrovnání stožárů</t>
  </si>
  <si>
    <t>124</t>
  </si>
  <si>
    <t>1063</t>
  </si>
  <si>
    <t>Zajištění bezpečného stavu pro montáž</t>
  </si>
  <si>
    <t>126</t>
  </si>
  <si>
    <t>1064</t>
  </si>
  <si>
    <t>Svítidlo se zdroji LED STREETLIGHT 20MICRO LED I STO 8a, 1750lm, 17,6W 5XB12C1B108C čísla stožárů dodá provozovatel</t>
  </si>
  <si>
    <t>128</t>
  </si>
  <si>
    <t>1065</t>
  </si>
  <si>
    <t>Číslovací štítek z nerezu, gravírované číslo, lepení</t>
  </si>
  <si>
    <t>130</t>
  </si>
  <si>
    <t>1066</t>
  </si>
  <si>
    <t>Kompletace stožáru, výstražný štítek, číslování</t>
  </si>
  <si>
    <t>132</t>
  </si>
  <si>
    <t>1067</t>
  </si>
  <si>
    <t>Označovací štítek svítidla, lepení</t>
  </si>
  <si>
    <t>134</t>
  </si>
  <si>
    <t>KPU</t>
  </si>
  <si>
    <t>Kabelové propojení, uzemnění, rozvodnice :</t>
  </si>
  <si>
    <t>SK</t>
  </si>
  <si>
    <t xml:space="preserve">Silový kabel </t>
  </si>
  <si>
    <t>1068</t>
  </si>
  <si>
    <t>CYKY 4B x 16 (433mx1,03 zvlnění)+64 prořez,konce</t>
  </si>
  <si>
    <t>136</t>
  </si>
  <si>
    <t>1069</t>
  </si>
  <si>
    <t>Ukončení kabelů do 4 x 16, koncovka SKELDO</t>
  </si>
  <si>
    <t>138</t>
  </si>
  <si>
    <t>1071</t>
  </si>
  <si>
    <t>Trubka KOPODUR 50/41</t>
  </si>
  <si>
    <t>142</t>
  </si>
  <si>
    <t>1072</t>
  </si>
  <si>
    <t>Vodič uzemňovací FeZn d10 do rostlé země, 10cm od</t>
  </si>
  <si>
    <t>144</t>
  </si>
  <si>
    <t>1073</t>
  </si>
  <si>
    <t>Svorka na uzemňovací vodič-dvojtě,</t>
  </si>
  <si>
    <t>146</t>
  </si>
  <si>
    <t>1074</t>
  </si>
  <si>
    <t>Izolování spojů na uzemnění v zemi</t>
  </si>
  <si>
    <t>148</t>
  </si>
  <si>
    <t>1075</t>
  </si>
  <si>
    <t>Ukončení vodiče FeZn</t>
  </si>
  <si>
    <t>150</t>
  </si>
  <si>
    <t>PP5</t>
  </si>
  <si>
    <t>Plastový pilíř s rozvodnicí pro 6 1f jističů a 4 kabely 4x16 min. krytí IP33, montovaný základ, popis skříně</t>
  </si>
  <si>
    <t>152</t>
  </si>
  <si>
    <t>1076</t>
  </si>
  <si>
    <t>Jističe do rozvodnic 1f , 16A (PP5-6x)</t>
  </si>
  <si>
    <t>154</t>
  </si>
  <si>
    <t>1077</t>
  </si>
  <si>
    <t>Propojení jističů, číslování, štítek směru vedení</t>
  </si>
  <si>
    <t>156</t>
  </si>
  <si>
    <t>1078</t>
  </si>
  <si>
    <t>Ochr. tr. KSR40, l=3m na stožáry ČEZu s up.páskou</t>
  </si>
  <si>
    <t>158</t>
  </si>
  <si>
    <t>1079</t>
  </si>
  <si>
    <t>Propojení na volné vedení VO na stožáru ČEZu</t>
  </si>
  <si>
    <t>hod</t>
  </si>
  <si>
    <t>160</t>
  </si>
  <si>
    <t>1080</t>
  </si>
  <si>
    <t>Zprovoznění a převzetí rozvodu VO provozovatelem</t>
  </si>
  <si>
    <t>162</t>
  </si>
  <si>
    <t>PDČ</t>
  </si>
  <si>
    <t>přípravné a doplňující činnosti</t>
  </si>
  <si>
    <t>1081</t>
  </si>
  <si>
    <t>doprava a manipulace s materiálem, odpady</t>
  </si>
  <si>
    <t>soub</t>
  </si>
  <si>
    <t>164</t>
  </si>
  <si>
    <t>1082</t>
  </si>
  <si>
    <t>Použití jeřábu, mechanismy</t>
  </si>
  <si>
    <t>166</t>
  </si>
  <si>
    <t>1083</t>
  </si>
  <si>
    <t>dokumentace skutečného provedení</t>
  </si>
  <si>
    <t>168</t>
  </si>
  <si>
    <t>1084</t>
  </si>
  <si>
    <t>zaměření v digitální podobě</t>
  </si>
  <si>
    <t>170</t>
  </si>
  <si>
    <t>1085</t>
  </si>
  <si>
    <t>koordinační činnosti</t>
  </si>
  <si>
    <t>172</t>
  </si>
  <si>
    <t>1086</t>
  </si>
  <si>
    <t>kompletační práce</t>
  </si>
  <si>
    <t>174</t>
  </si>
  <si>
    <t>1087</t>
  </si>
  <si>
    <t>měření osvětlení podle parametrů výpočtu</t>
  </si>
  <si>
    <t>176</t>
  </si>
  <si>
    <t>1088</t>
  </si>
  <si>
    <t>výchozí revize</t>
  </si>
  <si>
    <t>178</t>
  </si>
  <si>
    <t>SO 401.2 - Rekonstrukce veřejného osvětlení - ul. Bezejmenná - část 1</t>
  </si>
  <si>
    <t xml:space="preserve">      VCT - Výkopy chodník a volný terén-rozsah podle ř.0), krytí 70cm, </t>
  </si>
  <si>
    <t xml:space="preserve">      VCH - Výkopy chodník, krytí 70cm, </t>
  </si>
  <si>
    <t xml:space="preserve">      PVV - Překopy  a výkopy ve vozovkách </t>
  </si>
  <si>
    <t>2001</t>
  </si>
  <si>
    <t>Odkopání a zához rýhy 35/60cm ke sloupu k odpojení</t>
  </si>
  <si>
    <t>2002</t>
  </si>
  <si>
    <t>2003</t>
  </si>
  <si>
    <t>2004</t>
  </si>
  <si>
    <t>2005</t>
  </si>
  <si>
    <t>Bourání bet.základu u stožárů k připojení kabelu- 2ks</t>
  </si>
  <si>
    <t>2006</t>
  </si>
  <si>
    <t>Oprava bet.základu u stožárů k připojení kabelu- 2ks</t>
  </si>
  <si>
    <t>2007</t>
  </si>
  <si>
    <t>2008</t>
  </si>
  <si>
    <t>2009</t>
  </si>
  <si>
    <t>2010</t>
  </si>
  <si>
    <t>2011</t>
  </si>
  <si>
    <t>2012</t>
  </si>
  <si>
    <t>Demontáž svítidel</t>
  </si>
  <si>
    <t>2013</t>
  </si>
  <si>
    <t>2014</t>
  </si>
  <si>
    <t>2015</t>
  </si>
  <si>
    <t>2016</t>
  </si>
  <si>
    <t>2017</t>
  </si>
  <si>
    <t>2018</t>
  </si>
  <si>
    <t>Zásyp jámy, hutnění 1,3m3/4 ks</t>
  </si>
  <si>
    <t>2019</t>
  </si>
  <si>
    <t>2019.1</t>
  </si>
  <si>
    <t>2020</t>
  </si>
  <si>
    <t>2021</t>
  </si>
  <si>
    <t>2022</t>
  </si>
  <si>
    <t>2023</t>
  </si>
  <si>
    <t>VCT</t>
  </si>
  <si>
    <t>2024</t>
  </si>
  <si>
    <t>Poznámka k položce:
20cm kalkulováno ve stavbě-podklady, povrchy. - 40m</t>
  </si>
  <si>
    <t>2025</t>
  </si>
  <si>
    <t>2026</t>
  </si>
  <si>
    <t>2027</t>
  </si>
  <si>
    <t>2028</t>
  </si>
  <si>
    <t>2029</t>
  </si>
  <si>
    <t>Hutnění zeminy při zásypu 40 x 0,35 x 0,4m</t>
  </si>
  <si>
    <t>2030</t>
  </si>
  <si>
    <t>Vodorovné přemístění zeminy 40x 0,35 x 0,5</t>
  </si>
  <si>
    <t>2031</t>
  </si>
  <si>
    <t xml:space="preserve">Výkopy chodník, krytí 70cm, </t>
  </si>
  <si>
    <t>2032</t>
  </si>
  <si>
    <t>Rozebrání a sestava zámkové dlažby stáv. chodníku dlažba uložena dočasně, použita, na š.1m</t>
  </si>
  <si>
    <t>Poznámka k položce:
20cm kalkulováno zde s podkladem a zámková dlažba-44m samostatně mimo profil stavby</t>
  </si>
  <si>
    <t>2033</t>
  </si>
  <si>
    <t>Doplnění rozbitých dlaždic</t>
  </si>
  <si>
    <t>2034</t>
  </si>
  <si>
    <t>Uložení kostek ke zpětnému použití</t>
  </si>
  <si>
    <t>2035</t>
  </si>
  <si>
    <t>Odstranění podkladní vrstvy</t>
  </si>
  <si>
    <t>2036</t>
  </si>
  <si>
    <t>Uložení podkladu ke zpětnému použití</t>
  </si>
  <si>
    <t>2037</t>
  </si>
  <si>
    <t>Podkladní vrstva pod zámkovou dlažbu tl 10cm, hutnění</t>
  </si>
  <si>
    <t>2038</t>
  </si>
  <si>
    <t>Vytrhání obrub stojatých</t>
  </si>
  <si>
    <t>2039</t>
  </si>
  <si>
    <t>Usazení obrub stojatých</t>
  </si>
  <si>
    <t>2040</t>
  </si>
  <si>
    <t>2041</t>
  </si>
  <si>
    <t>2042</t>
  </si>
  <si>
    <t>2043</t>
  </si>
  <si>
    <t>2044</t>
  </si>
  <si>
    <t>2045</t>
  </si>
  <si>
    <t>Hutnění zeminy při zásypu 44 x 0,35 x 0,4m</t>
  </si>
  <si>
    <t>2046</t>
  </si>
  <si>
    <t>Vodorovné přemístění zeminy 44x 0,35 x 0,5</t>
  </si>
  <si>
    <t>2047</t>
  </si>
  <si>
    <t>Poznámka k položce:
samostatně mimo profil stavby - 274m</t>
  </si>
  <si>
    <t>2048</t>
  </si>
  <si>
    <t>2049</t>
  </si>
  <si>
    <t>2050</t>
  </si>
  <si>
    <t>2051</t>
  </si>
  <si>
    <t>2052</t>
  </si>
  <si>
    <t>2053</t>
  </si>
  <si>
    <t>Hutnění zeminy při zásypu 274 x 0,35 x 0,4m</t>
  </si>
  <si>
    <t>2054</t>
  </si>
  <si>
    <t>Vodorovné přemístění zeminy 362x 0,35 x 0,7</t>
  </si>
  <si>
    <t>2055</t>
  </si>
  <si>
    <t>Trubka HDPE 110 mimo křížení vozovek/ k sítím</t>
  </si>
  <si>
    <t>2056</t>
  </si>
  <si>
    <t>2057</t>
  </si>
  <si>
    <t>2058</t>
  </si>
  <si>
    <t>2060</t>
  </si>
  <si>
    <t>Poznámka k položce:
odstranění a obnovení podkladních vrstev i povrchy ve stavbě 165m</t>
  </si>
  <si>
    <t>2061</t>
  </si>
  <si>
    <t>Vodorovné přemístění zeminy 165x 0,5 x 0,9</t>
  </si>
  <si>
    <t>2062</t>
  </si>
  <si>
    <t>Urovnání dna,odstranění kamenů, š.50cm, na urovnané dno pokládán kabelový žlab Zekan 4,po pokládce kabelů uzavřený a zasypaný šotolinou</t>
  </si>
  <si>
    <t>2063</t>
  </si>
  <si>
    <t>Zásyp šotolinou 165m 0,5 x 0,5 1m3=1700kg</t>
  </si>
  <si>
    <t>PVV</t>
  </si>
  <si>
    <t xml:space="preserve">Překopy  a výkopy ve vozovkách </t>
  </si>
  <si>
    <t>2064</t>
  </si>
  <si>
    <t>Řezání spáry v betonu</t>
  </si>
  <si>
    <t>Poznámka k položce:
samostatně mimo profil stavby - 34m</t>
  </si>
  <si>
    <t>2065</t>
  </si>
  <si>
    <t>Bourání bet. povrchu a podkl.vrstev silnice š.50cm</t>
  </si>
  <si>
    <t>2066</t>
  </si>
  <si>
    <t>Překop vozovky na dvě poloviny š.50,hl do 90cm krytí kabelu 1m, zásyp, hutnění, folie v hl 0,6m podmínky překopu vydá správní úřad</t>
  </si>
  <si>
    <t>2067</t>
  </si>
  <si>
    <t>Zásyp šotolinou 34m 0,5 x 0,5 1m3=1700kg</t>
  </si>
  <si>
    <t>2068</t>
  </si>
  <si>
    <t>Vodorovné přemístění zeminy 34x 0,5 x 0,9</t>
  </si>
  <si>
    <t>2069</t>
  </si>
  <si>
    <t>Podkladní vrstvy silnice, betonový kryt š.50cm</t>
  </si>
  <si>
    <t>2070</t>
  </si>
  <si>
    <t>Ošetření spáry zálivkou a posypem</t>
  </si>
  <si>
    <t>140</t>
  </si>
  <si>
    <t>2071</t>
  </si>
  <si>
    <t>2072</t>
  </si>
  <si>
    <t>Trubka HDPE 110 s krytím 1m, res.</t>
  </si>
  <si>
    <t>2073</t>
  </si>
  <si>
    <t>Obetonování trubky 20x50cm res.</t>
  </si>
  <si>
    <t>2074</t>
  </si>
  <si>
    <t>Zekan 4 vnější 200x126,vnitřní 188/120,délka 2m/112ks</t>
  </si>
  <si>
    <t>Poznámka k položce:
Do výkopu ve vozovkách bude pokládán na urovnané dno a zasypán šotolinou pod podkladní vrstvy vozovky :Kabelový žlab plastový, mechanická ochrana kabelů,</t>
  </si>
  <si>
    <t>2075</t>
  </si>
  <si>
    <t>2076</t>
  </si>
  <si>
    <t>2077</t>
  </si>
  <si>
    <t>2078</t>
  </si>
  <si>
    <t>2079</t>
  </si>
  <si>
    <t>2080</t>
  </si>
  <si>
    <t>Výkop jámy pro základ stožáru do 0,5x0,5x1m/15ks</t>
  </si>
  <si>
    <t>2081</t>
  </si>
  <si>
    <t>Bet.základ dělený s otvorem pro stožár, 2-3 kabely, zemnič, pouzdrový základ, do 0,5x0,5x1,0m/15ks</t>
  </si>
  <si>
    <t>2082</t>
  </si>
  <si>
    <t>Výkop jámy pro plastový pilíř,zához 0,5x0,5x0,6m/4ks</t>
  </si>
  <si>
    <t>2083</t>
  </si>
  <si>
    <t>2084</t>
  </si>
  <si>
    <t>Výkop, zához jámy pro průraz kmennou zdí u DDM</t>
  </si>
  <si>
    <t>2085</t>
  </si>
  <si>
    <t>Průraz kamennou zdí tl.0,5m pod zemí, do DDM</t>
  </si>
  <si>
    <t>2086</t>
  </si>
  <si>
    <t>Utěsnění průrazu</t>
  </si>
  <si>
    <t>2087</t>
  </si>
  <si>
    <t>2088</t>
  </si>
  <si>
    <t>2089</t>
  </si>
  <si>
    <t>2090</t>
  </si>
  <si>
    <t>180</t>
  </si>
  <si>
    <t>2091</t>
  </si>
  <si>
    <t>182</t>
  </si>
  <si>
    <t>2092</t>
  </si>
  <si>
    <t>184</t>
  </si>
  <si>
    <t>93</t>
  </si>
  <si>
    <t>2093</t>
  </si>
  <si>
    <t>186</t>
  </si>
  <si>
    <t>2094</t>
  </si>
  <si>
    <t>Svítidlo se zdroji LED STREETLIGHT 20MICRO LED I STO 8a, 3520lm, 37,2W 5XB12D1B108C</t>
  </si>
  <si>
    <t>188</t>
  </si>
  <si>
    <t>95</t>
  </si>
  <si>
    <t>2095</t>
  </si>
  <si>
    <t>190</t>
  </si>
  <si>
    <t>2096</t>
  </si>
  <si>
    <t>192</t>
  </si>
  <si>
    <t>97</t>
  </si>
  <si>
    <t>2097</t>
  </si>
  <si>
    <t>194</t>
  </si>
  <si>
    <t>2098</t>
  </si>
  <si>
    <t>196</t>
  </si>
  <si>
    <t>99</t>
  </si>
  <si>
    <t>2099</t>
  </si>
  <si>
    <t>CYKY 4B x 16 (802mx1,03 zvlnění)+62 prořez,konce</t>
  </si>
  <si>
    <t>198</t>
  </si>
  <si>
    <t>2100</t>
  </si>
  <si>
    <t>200</t>
  </si>
  <si>
    <t>101</t>
  </si>
  <si>
    <t>2101</t>
  </si>
  <si>
    <t>Spojka na kabel CYKY 4Bx16-ke kabelu směr 16/49</t>
  </si>
  <si>
    <t>202</t>
  </si>
  <si>
    <t>2102</t>
  </si>
  <si>
    <t>204</t>
  </si>
  <si>
    <t>103</t>
  </si>
  <si>
    <t>2103</t>
  </si>
  <si>
    <t>206</t>
  </si>
  <si>
    <t>2104</t>
  </si>
  <si>
    <t>Svorka na uzemňovací vodič-dvojtě, (v délce trasy cca 275m dva kabely paralelně)</t>
  </si>
  <si>
    <t>208</t>
  </si>
  <si>
    <t>105</t>
  </si>
  <si>
    <t>2105</t>
  </si>
  <si>
    <t>210</t>
  </si>
  <si>
    <t>2106</t>
  </si>
  <si>
    <t>212</t>
  </si>
  <si>
    <t>107</t>
  </si>
  <si>
    <t>PP1-4</t>
  </si>
  <si>
    <t>Plastový pilíř s rozvodnicí pro 9 1f jističů a 4 kabely 4x16 min. krytí IP33, montovaný základ, popis skříně</t>
  </si>
  <si>
    <t>214</t>
  </si>
  <si>
    <t>2107</t>
  </si>
  <si>
    <t>Jističe do rozvodnic 1f , 16A (PP1-9x, PP2-4 - 6x)</t>
  </si>
  <si>
    <t>216</t>
  </si>
  <si>
    <t>109</t>
  </si>
  <si>
    <t>2108</t>
  </si>
  <si>
    <t>218</t>
  </si>
  <si>
    <t>2109</t>
  </si>
  <si>
    <t>Demontáž a montáž skříní R16, R20 pro úpravy</t>
  </si>
  <si>
    <t>220</t>
  </si>
  <si>
    <t>111</t>
  </si>
  <si>
    <t>2110</t>
  </si>
  <si>
    <t>Odpojení kabelů v R20</t>
  </si>
  <si>
    <t>222</t>
  </si>
  <si>
    <t>2111</t>
  </si>
  <si>
    <t>Urovnání svorek, uvolnění místa pro nové jističe v R16</t>
  </si>
  <si>
    <t>224</t>
  </si>
  <si>
    <t>113</t>
  </si>
  <si>
    <t>2112</t>
  </si>
  <si>
    <t>Doplnění jističů do R16 - 9x 1f 25A</t>
  </si>
  <si>
    <t>226</t>
  </si>
  <si>
    <t>2113</t>
  </si>
  <si>
    <t>228</t>
  </si>
  <si>
    <t>115</t>
  </si>
  <si>
    <t>2114</t>
  </si>
  <si>
    <t>230</t>
  </si>
  <si>
    <t>2115</t>
  </si>
  <si>
    <t>232</t>
  </si>
  <si>
    <t>117</t>
  </si>
  <si>
    <t>2116</t>
  </si>
  <si>
    <t>234</t>
  </si>
  <si>
    <t>2117</t>
  </si>
  <si>
    <t>236</t>
  </si>
  <si>
    <t>119</t>
  </si>
  <si>
    <t>2218</t>
  </si>
  <si>
    <t>238</t>
  </si>
  <si>
    <t>2319</t>
  </si>
  <si>
    <t>240</t>
  </si>
  <si>
    <t>121</t>
  </si>
  <si>
    <t>2420</t>
  </si>
  <si>
    <t>242</t>
  </si>
  <si>
    <t>2521</t>
  </si>
  <si>
    <t>244</t>
  </si>
  <si>
    <t>123</t>
  </si>
  <si>
    <t>2622</t>
  </si>
  <si>
    <t>246</t>
  </si>
  <si>
    <t>2723</t>
  </si>
  <si>
    <t>248</t>
  </si>
  <si>
    <t>125</t>
  </si>
  <si>
    <t>2824</t>
  </si>
  <si>
    <t>250</t>
  </si>
  <si>
    <t>SO 401.3 - Rekonstrukce veřejného osvětlení - ul. Bezejmenná - část 2</t>
  </si>
  <si>
    <t xml:space="preserve">      VCH - Výkopy volný terén, krytí 70cm, </t>
  </si>
  <si>
    <t xml:space="preserve">      PVV - Překopy  a výkopy ve vozovkách, rozsah podle ř.0), krytí 1m </t>
  </si>
  <si>
    <t>3001</t>
  </si>
  <si>
    <t>3002</t>
  </si>
  <si>
    <t>3003</t>
  </si>
  <si>
    <t>3004</t>
  </si>
  <si>
    <t>3005</t>
  </si>
  <si>
    <t>3006</t>
  </si>
  <si>
    <t>3007</t>
  </si>
  <si>
    <t>3008</t>
  </si>
  <si>
    <t>3009</t>
  </si>
  <si>
    <t>3010</t>
  </si>
  <si>
    <t>3011</t>
  </si>
  <si>
    <t>3012</t>
  </si>
  <si>
    <t>3013</t>
  </si>
  <si>
    <t>3014</t>
  </si>
  <si>
    <t>Hutnění zeminy při zásypu 90 x 0,35 x 0,4m</t>
  </si>
  <si>
    <t>3015</t>
  </si>
  <si>
    <t>Vodorovné přemístění zeminy 452x 0,35 x 0,7</t>
  </si>
  <si>
    <t>3016</t>
  </si>
  <si>
    <t>3017</t>
  </si>
  <si>
    <t>3018</t>
  </si>
  <si>
    <t>3019</t>
  </si>
  <si>
    <t>3020</t>
  </si>
  <si>
    <t>Výkop a zához ve vozovce š.50,hl. do 90cm</t>
  </si>
  <si>
    <t>3021</t>
  </si>
  <si>
    <t>Vodorovné přemístění zeminy 55x 0,5 x 0,9</t>
  </si>
  <si>
    <t>3022</t>
  </si>
  <si>
    <t>Urovnání dna,odstranění kamenů, š.50cm</t>
  </si>
  <si>
    <t>Poznámka k položce:
Na urovnané dno pokládán kabelový žlab Zekan 4 
po pokládce kabelů uzavřený a zasypaný šotolinou</t>
  </si>
  <si>
    <t>3023</t>
  </si>
  <si>
    <t>Zásyp šotolinou 55m 0,5 x 0,5 1m3=1700kg</t>
  </si>
  <si>
    <t>Poznámka k položce:
Do výkopu ve vozovkách bude pokládán na urovnané dno
a zasypán šotolinou pod podkladní vrstvy vozovky :
Kabelový žlab plastový, mechanická ochrana kabelů,</t>
  </si>
  <si>
    <t>3024</t>
  </si>
  <si>
    <t>Zekan 4 vnější 200x126,vnitřní 188/120,délka 2m/28ks</t>
  </si>
  <si>
    <t>3025</t>
  </si>
  <si>
    <t>3026</t>
  </si>
  <si>
    <t>3027</t>
  </si>
  <si>
    <t>3028</t>
  </si>
  <si>
    <t>3029</t>
  </si>
  <si>
    <t>Zatahování kabelu do žlabu v 1.části, do stož. B6</t>
  </si>
  <si>
    <t>3030</t>
  </si>
  <si>
    <t>3031</t>
  </si>
  <si>
    <t>Výkop jámy pro základ stožáru do 0,5x0,5x1m/5ks</t>
  </si>
  <si>
    <t>3032</t>
  </si>
  <si>
    <t>Bet.základ dělený s otvorem pro stožár, 2-3 kabely,</t>
  </si>
  <si>
    <t>Poznámka k položce:
zemnič, pouzdrový základ,  do 0,5x0,5x1,0m/5ks</t>
  </si>
  <si>
    <t>3033</t>
  </si>
  <si>
    <t>3034</t>
  </si>
  <si>
    <t>3035</t>
  </si>
  <si>
    <t>Osvětlovací stožár pozinkovaný, bezpaticový, třístupňový</t>
  </si>
  <si>
    <t>Poznámka k položce:
d1-133,d2-89,d3-60mm, typ např. K6, 
s otvory pro kabely a elektrovýzbroj, zemnící svorka
dvířka kovová, výška nad zemí 6,0m, v zemi 0,8m</t>
  </si>
  <si>
    <t>3036</t>
  </si>
  <si>
    <t>Poznámka k položce:
d1-133,d2-89,d3-60mm, typ např. K5, 
s otvory pro kabely a elektrovýzbroj, zemnící svorka
dvířka kovová, výška nad zemí 5,0m, v zemi 0,6m</t>
  </si>
  <si>
    <t>3037</t>
  </si>
  <si>
    <t>3038</t>
  </si>
  <si>
    <t>Elektrovýzbroj stožáru pro 3 kabely, 1 svítidlo</t>
  </si>
  <si>
    <t>Poznámka k položce:
10xRS16, POJISTKA/6A, propojení CYKY 3Cx1,5</t>
  </si>
  <si>
    <t>3039</t>
  </si>
  <si>
    <t>3040</t>
  </si>
  <si>
    <t>Výložník pozinkovaný,kolmý, symetrický d60/d60, Z=0,2m, vyložení W=1,5m- SK1</t>
  </si>
  <si>
    <t>3041</t>
  </si>
  <si>
    <t>3043</t>
  </si>
  <si>
    <t>Svítidlo se zdroji LED STREETLIGHT 20MICRO</t>
  </si>
  <si>
    <t>Poznámka k položce:
LED I  STO 8a, 1750lm, 17,6W   5XB12C1B108C
čísla stožárů dodá provozovatel</t>
  </si>
  <si>
    <t>3044</t>
  </si>
  <si>
    <t>3045</t>
  </si>
  <si>
    <t>3046</t>
  </si>
  <si>
    <t>3047</t>
  </si>
  <si>
    <t>CYKY 4B x 16 (157mx1,03 zvlnění)+24 prořez,konce</t>
  </si>
  <si>
    <t>3048</t>
  </si>
  <si>
    <t>3050</t>
  </si>
  <si>
    <t>3051</t>
  </si>
  <si>
    <t>3052</t>
  </si>
  <si>
    <t>3053</t>
  </si>
  <si>
    <t>3054</t>
  </si>
  <si>
    <t>3055</t>
  </si>
  <si>
    <t>3056</t>
  </si>
  <si>
    <t>3057</t>
  </si>
  <si>
    <t>3058</t>
  </si>
  <si>
    <t>3059</t>
  </si>
  <si>
    <t>3060</t>
  </si>
  <si>
    <t>3061</t>
  </si>
  <si>
    <t>3062</t>
  </si>
  <si>
    <t>3063</t>
  </si>
  <si>
    <t>SO 402 - Metropolitní síť do DDM</t>
  </si>
  <si>
    <t>1 - Zemní práce</t>
  </si>
  <si>
    <t xml:space="preserve">    D1 - Zemní práce, dopravní značení</t>
  </si>
  <si>
    <t xml:space="preserve">    D2 - Materiál</t>
  </si>
  <si>
    <t xml:space="preserve">    2 - Pokládka HDPE trubek a mikrotrubiček</t>
  </si>
  <si>
    <t xml:space="preserve">      D3 - Montážní práce</t>
  </si>
  <si>
    <t xml:space="preserve">      D2 - Materiál</t>
  </si>
  <si>
    <t xml:space="preserve">    3 - Montáž optických kabelů</t>
  </si>
  <si>
    <t xml:space="preserve">    4 - Montáž vnitřního rozvodu (DDM)</t>
  </si>
  <si>
    <t xml:space="preserve">    5 - Geodetické zaměření</t>
  </si>
  <si>
    <t xml:space="preserve">    6 - Dokumentace skutečného provedení stavby</t>
  </si>
  <si>
    <t>D1</t>
  </si>
  <si>
    <t>Zemní práce, dopravní značení</t>
  </si>
  <si>
    <t>1.1</t>
  </si>
  <si>
    <t>Vytýčení trasy mimo VO</t>
  </si>
  <si>
    <t>1.2</t>
  </si>
  <si>
    <t>Vytýčení stávajících inženýrských sítí v prostoru stavby</t>
  </si>
  <si>
    <t>1.3</t>
  </si>
  <si>
    <t>Výkop a zához rýhy 35*60 cm tř.3</t>
  </si>
  <si>
    <t>1.4</t>
  </si>
  <si>
    <t>Rozebrání chodníku zámková dlažba</t>
  </si>
  <si>
    <t>1.5</t>
  </si>
  <si>
    <t>Zřízení chodníku zámková dlažba</t>
  </si>
  <si>
    <t>1.6</t>
  </si>
  <si>
    <t>Rozebrání a osazení obrubníku</t>
  </si>
  <si>
    <t>1.7</t>
  </si>
  <si>
    <t>Kabelové lože + obsyp, písek 5 + 10cm</t>
  </si>
  <si>
    <t>1.8</t>
  </si>
  <si>
    <t>Pokládka fólie varovné oranžové</t>
  </si>
  <si>
    <t>1.9</t>
  </si>
  <si>
    <t>Pokládka plast.krycí desky</t>
  </si>
  <si>
    <t>1.10</t>
  </si>
  <si>
    <t>Průvrt šikmý do objektu do pr. 50 mm vč. utěsnění a začištění beton směs, malta</t>
  </si>
  <si>
    <t>1.11</t>
  </si>
  <si>
    <t>Vysekání rýhy do zdi 5x5cm</t>
  </si>
  <si>
    <t>1.12</t>
  </si>
  <si>
    <t>Vyplnění vysekaných rýh ve zdi (5x5cm)</t>
  </si>
  <si>
    <t>1.13</t>
  </si>
  <si>
    <t>Dopravní značení malého rozsahu</t>
  </si>
  <si>
    <t>D2</t>
  </si>
  <si>
    <t>Materiál</t>
  </si>
  <si>
    <t>1.14</t>
  </si>
  <si>
    <t>Písek frakce 0-16</t>
  </si>
  <si>
    <t>1.15</t>
  </si>
  <si>
    <t>Fólie varovná oranžová š. 250 mm</t>
  </si>
  <si>
    <t>1.16</t>
  </si>
  <si>
    <t>Plastové krycí desky 1000/150/8</t>
  </si>
  <si>
    <t>1.17</t>
  </si>
  <si>
    <t>Montážní pěna (utěsnění průvrtů do objektu)</t>
  </si>
  <si>
    <t>Pokládka HDPE trubek a mikrotrubiček</t>
  </si>
  <si>
    <t>D3</t>
  </si>
  <si>
    <t>Montážní práce</t>
  </si>
  <si>
    <t>2.1</t>
  </si>
  <si>
    <t>Pokládka HDPE 40/33</t>
  </si>
  <si>
    <t>2.3</t>
  </si>
  <si>
    <t>Kalibrace a tlaková zkouška HDPE</t>
  </si>
  <si>
    <t>2.4</t>
  </si>
  <si>
    <t>Zkouška kontinuity mikrotrubičky</t>
  </si>
  <si>
    <t>2.5</t>
  </si>
  <si>
    <t>kabelový označník kulový - MARKER 3M</t>
  </si>
  <si>
    <t>2.6</t>
  </si>
  <si>
    <t>Montáž spojky HDPE 40/40</t>
  </si>
  <si>
    <t>2.7</t>
  </si>
  <si>
    <t>Zafouknutí sady mikrotrubiček do trubky HDPE - 6x MT 7/5.5</t>
  </si>
  <si>
    <t>2.9</t>
  </si>
  <si>
    <t>Příprava zafukovacího místa</t>
  </si>
  <si>
    <t>2.10</t>
  </si>
  <si>
    <t>Montáž těsnění svazku trubiček</t>
  </si>
  <si>
    <t>2.11</t>
  </si>
  <si>
    <t>Spojování dvou mikrotrubiček stejného pr.</t>
  </si>
  <si>
    <t>2.12</t>
  </si>
  <si>
    <t>Montáž koncovky trubiček</t>
  </si>
  <si>
    <t>2.13</t>
  </si>
  <si>
    <t>Montáž spojky MATRIX</t>
  </si>
  <si>
    <t>2.14</t>
  </si>
  <si>
    <t>Montáž rozvaděče MIS 1 zasekat do omítky</t>
  </si>
  <si>
    <t>2.15</t>
  </si>
  <si>
    <t>HDPE 40/33 modrá</t>
  </si>
  <si>
    <t>2.16</t>
  </si>
  <si>
    <t>Spojka HDPE 40/40</t>
  </si>
  <si>
    <t>2.17</t>
  </si>
  <si>
    <t>Koncovka HDPE 40</t>
  </si>
  <si>
    <t>2.18</t>
  </si>
  <si>
    <t>Spojka T MATRIX 40/40/40 mm</t>
  </si>
  <si>
    <t>2.19</t>
  </si>
  <si>
    <t>Mikrotrubička 7/5,5 mm-červená</t>
  </si>
  <si>
    <t>2.20</t>
  </si>
  <si>
    <t>Mikrotrubička 7/5,5 mm-zelená</t>
  </si>
  <si>
    <t>2.21</t>
  </si>
  <si>
    <t>Mikrotrubička 7/5,5 mm-žlutá</t>
  </si>
  <si>
    <t>2.22</t>
  </si>
  <si>
    <t>Mikrotrubička 7/5,5 mm-modrá</t>
  </si>
  <si>
    <t>2.23</t>
  </si>
  <si>
    <t>Mikrotrubička 7/5,5 mm-bílá</t>
  </si>
  <si>
    <t>2.24</t>
  </si>
  <si>
    <t>Mikrotrubička 7/5,5 mm-černá</t>
  </si>
  <si>
    <t>2.27</t>
  </si>
  <si>
    <t>Spojka trubiček 8/5,5</t>
  </si>
  <si>
    <t>2.28</t>
  </si>
  <si>
    <t>Spojka trubiček 7/5,5mm</t>
  </si>
  <si>
    <t>2.29</t>
  </si>
  <si>
    <t>Koncovka trubičky 7/5,5mm</t>
  </si>
  <si>
    <t>2.30</t>
  </si>
  <si>
    <t>redukční spojka trubiček 8/7mm s pojistkami</t>
  </si>
  <si>
    <t>2.31</t>
  </si>
  <si>
    <t>Koncovka trubičky 8mm</t>
  </si>
  <si>
    <t>2.32</t>
  </si>
  <si>
    <t>Těsnění trubky a trubiček Sealing 40/10x7</t>
  </si>
  <si>
    <t>2.33</t>
  </si>
  <si>
    <t>Spojka water-block 7 mm s poj.</t>
  </si>
  <si>
    <t>2.34</t>
  </si>
  <si>
    <t>Vrap. trubka 40/32</t>
  </si>
  <si>
    <t>2.35</t>
  </si>
  <si>
    <t>Rozvaděč MIS1b (pod omítku)</t>
  </si>
  <si>
    <t>Montáž optických kabelů</t>
  </si>
  <si>
    <t>3.1</t>
  </si>
  <si>
    <t>3.2</t>
  </si>
  <si>
    <t>Zafouknutí mikroOK do 12vl. do MT</t>
  </si>
  <si>
    <t>3.3</t>
  </si>
  <si>
    <t>Formování rezervy OK</t>
  </si>
  <si>
    <t>3.4</t>
  </si>
  <si>
    <t>Instalace těsnící průchodky</t>
  </si>
  <si>
    <t>3.5</t>
  </si>
  <si>
    <t>Montáž optického rozvaděče (ODF )</t>
  </si>
  <si>
    <t>3.6</t>
  </si>
  <si>
    <t>Montáž nástěnného DR 19" (6U)</t>
  </si>
  <si>
    <t>3.7</t>
  </si>
  <si>
    <t>Fixace optického kabelu v OR</t>
  </si>
  <si>
    <t>3.8</t>
  </si>
  <si>
    <t>Příprava mikrokabelu pro zakončení v OS nebo OR</t>
  </si>
  <si>
    <t>3.9</t>
  </si>
  <si>
    <t>Příprava vlákna pro svár</t>
  </si>
  <si>
    <t>3.10</t>
  </si>
  <si>
    <t>Svár v OS nebo OR</t>
  </si>
  <si>
    <t>3.11</t>
  </si>
  <si>
    <t>Montáž pigtailu a adapteru</t>
  </si>
  <si>
    <t>3.12</t>
  </si>
  <si>
    <t>Komplexní měření (PM+OTDR, 1310+1550nm, vyhodnocení)</t>
  </si>
  <si>
    <t>3.13</t>
  </si>
  <si>
    <t>Jednostrané měření (OTDR 1310 + 1550nm) -neukončená vlákna</t>
  </si>
  <si>
    <t>3.14</t>
  </si>
  <si>
    <t>Optický mikrokabel 12 vl 9/125, G.657a</t>
  </si>
  <si>
    <t>3.15</t>
  </si>
  <si>
    <t>Těsnící průchodka trubička 7/5,5 - mikrokabel</t>
  </si>
  <si>
    <t>3.16</t>
  </si>
  <si>
    <t>Rozvaděč ODF 1U 19" pro 12 konektorů SC vč. kazety a držáků svárů</t>
  </si>
  <si>
    <t>3.17</t>
  </si>
  <si>
    <t>Datový rozvaděč (DR) nástěnný 19" 6U/500mm</t>
  </si>
  <si>
    <t>3.18</t>
  </si>
  <si>
    <t>Adapter SC/APC</t>
  </si>
  <si>
    <t>3.19</t>
  </si>
  <si>
    <t>Pigtail SC/APC - SM 9/125</t>
  </si>
  <si>
    <t>3.20</t>
  </si>
  <si>
    <t>Ochrana sváru</t>
  </si>
  <si>
    <t>3.21</t>
  </si>
  <si>
    <t>Napájecí lišta 19"1U 5x230V</t>
  </si>
  <si>
    <t>3.22</t>
  </si>
  <si>
    <t>Optická propojovací šňůra SC-SC, 0,5m</t>
  </si>
  <si>
    <t>Montáž vnitřního rozvodu (DDM)</t>
  </si>
  <si>
    <t>04.01.2018</t>
  </si>
  <si>
    <t>Značení trasy vedení</t>
  </si>
  <si>
    <t>04.02.2018</t>
  </si>
  <si>
    <t>Průvrt zdí od tl. 300 do 600mm</t>
  </si>
  <si>
    <t>04.03.2018</t>
  </si>
  <si>
    <t>Montáž kabelového žlabu PVC 40x20</t>
  </si>
  <si>
    <t>04.04.2018</t>
  </si>
  <si>
    <t>Montáž Patch Panelu 12 port</t>
  </si>
  <si>
    <t>04.05.2018</t>
  </si>
  <si>
    <t>Montáž UTP kabelu 4pár cat.5E do žlabu 40x20</t>
  </si>
  <si>
    <t>04.06.2018</t>
  </si>
  <si>
    <t>Zásuvka 2xRJ 45 cat. 5E</t>
  </si>
  <si>
    <t>04.07.2018</t>
  </si>
  <si>
    <t>Zapojení konce vedení</t>
  </si>
  <si>
    <t>04.08.2018</t>
  </si>
  <si>
    <t>Vyhledání vývodu a značení</t>
  </si>
  <si>
    <t>04.09.2018</t>
  </si>
  <si>
    <t>Měření strukturované kabeláže, jednoho portu</t>
  </si>
  <si>
    <t>04.10.2018</t>
  </si>
  <si>
    <t>Kabelový žlab PVC 40x20</t>
  </si>
  <si>
    <t>04.11.2018</t>
  </si>
  <si>
    <t>Patch Panel 12 port modulární</t>
  </si>
  <si>
    <t>04.12.2018</t>
  </si>
  <si>
    <t>Modul RJ 45 cat. 5E Data</t>
  </si>
  <si>
    <t>01.04.2013</t>
  </si>
  <si>
    <t>Záslepka do Patch Panel</t>
  </si>
  <si>
    <t>01.04.2014</t>
  </si>
  <si>
    <t>PatchCord UTP 1m cat.5</t>
  </si>
  <si>
    <t>01.04.2015</t>
  </si>
  <si>
    <t>UTP kabel 4pár cat.5E</t>
  </si>
  <si>
    <t>01.04.2016</t>
  </si>
  <si>
    <t>01.04.2017</t>
  </si>
  <si>
    <t>Drobný montážní materiál</t>
  </si>
  <si>
    <t>Geodetické zaměření</t>
  </si>
  <si>
    <t>6.1</t>
  </si>
  <si>
    <t>Dokumentace skutečného provedení stavby</t>
  </si>
  <si>
    <t>7.1</t>
  </si>
  <si>
    <t>vypracování dokumentace skutečného provedení stavby</t>
  </si>
  <si>
    <t>SO 801 - Náhradní výsadba</t>
  </si>
  <si>
    <t>183101113</t>
  </si>
  <si>
    <t>Hloubení jamek pro vysazování rostlin v zemině tř.1 až 4 bez výměny půdy v rovině nebo na svahu do 1:5, objemu přes 0,02 do 0,05 m3</t>
  </si>
  <si>
    <t>-426777776</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</si>
  <si>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</si>
  <si>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"viz. TZ SO 801</t>
  </si>
  <si>
    <t>16+30+18+12+28+26+36+38 "keře</t>
  </si>
  <si>
    <t>183101321</t>
  </si>
  <si>
    <t>Hloubení jamek pro vysazování rostlin v zemině tř.1 až 4 s výměnou půdy z 100% v rovině nebo na svahu do 1:5, objemu přes 0,40 do 1,00 m3</t>
  </si>
  <si>
    <t>736118715</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</si>
  <si>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</si>
  <si>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"viz TZ SO 801</t>
  </si>
  <si>
    <t>2+3+3+1 "stromy</t>
  </si>
  <si>
    <t>10321100</t>
  </si>
  <si>
    <t>zahradní substrát pro výsadbu VL</t>
  </si>
  <si>
    <t>-1656214728</t>
  </si>
  <si>
    <t>0,85*0,85*0,85*9 "pro stromy</t>
  </si>
  <si>
    <t>5,527*0,015 'Přepočtené koeficientem množství</t>
  </si>
  <si>
    <t>184102115</t>
  </si>
  <si>
    <t>Výsadba dřeviny s balem do předem vyhloubené jamky se zalitím v rovině nebo na svahu do 1:5, při průměru balu přes 500 do 600 mm</t>
  </si>
  <si>
    <t>394513479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</si>
  <si>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</si>
  <si>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2+3 "Třešeň ptačí</t>
  </si>
  <si>
    <t>3+1 "Habr obecný</t>
  </si>
  <si>
    <t>HO001</t>
  </si>
  <si>
    <t>Carpinus betulus - Habr obecný, obvod kmínku 12-14cm</t>
  </si>
  <si>
    <t>-1341314998</t>
  </si>
  <si>
    <t>TP001</t>
  </si>
  <si>
    <t>Prunus avium - Třešeň ptačí, obvod kmínku 12-14cm</t>
  </si>
  <si>
    <t>-108142437</t>
  </si>
  <si>
    <t>184102211</t>
  </si>
  <si>
    <t>Výsadba keře bez balu do předem vyhloubené jamky se zalitím v rovině nebo na svahu do 1:5 výšky do 1 m v terénu</t>
  </si>
  <si>
    <t>-1222533566</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</si>
  <si>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</si>
  <si>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18+26+36 "Svída krvavá</t>
  </si>
  <si>
    <t>16+30+28 "Ptačí zob</t>
  </si>
  <si>
    <t>12+38 "Dřišťál Thunbergův</t>
  </si>
  <si>
    <t>SV001</t>
  </si>
  <si>
    <t>Cornus sanguinea - Svída krvavá</t>
  </si>
  <si>
    <t>-944139096</t>
  </si>
  <si>
    <t>18+26+36</t>
  </si>
  <si>
    <t>PZ001</t>
  </si>
  <si>
    <t>Ligustrum vulgare - Ptačí zob obecný</t>
  </si>
  <si>
    <t>1834135914</t>
  </si>
  <si>
    <t>16+30+28</t>
  </si>
  <si>
    <t>DR001</t>
  </si>
  <si>
    <t>Berberis thunbergii - Dřišťál Thunbergův</t>
  </si>
  <si>
    <t>-1200676628</t>
  </si>
  <si>
    <t>12+38</t>
  </si>
  <si>
    <t>184215133</t>
  </si>
  <si>
    <t>Ukotvení dřeviny kůly třemi kůly, délky přes 2 do 3 m</t>
  </si>
  <si>
    <t>1494763280</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</si>
  <si>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</si>
  <si>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60591257</t>
  </si>
  <si>
    <t>kůl vyvazovací dřevěný impregnovaný D 8cm dl 3m</t>
  </si>
  <si>
    <t>1639960234</t>
  </si>
  <si>
    <t>3*9</t>
  </si>
  <si>
    <t>184501131</t>
  </si>
  <si>
    <t>Zhotovení obalu kmene a spodních částí větví stromu z juty ve dvou vrstvách v rovině nebo na svahu do 1:5</t>
  </si>
  <si>
    <t>2098882613</t>
  </si>
  <si>
    <t xml:space="preserve">Poznámka k souboru cen:
1. V cenách jsou započteny náklady na 50 % překrytí jutou.
</t>
  </si>
  <si>
    <t>9*1,5*0,12</t>
  </si>
  <si>
    <t>184813134</t>
  </si>
  <si>
    <t>Ochrana dřevin před okusem zvěří chemicky nátěrem, v rovině nebo ve svahu do 1:5 listnatých, výšky přes 70 cm</t>
  </si>
  <si>
    <t>100 kus</t>
  </si>
  <si>
    <t>-298197473</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</si>
  <si>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</si>
  <si>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9/100 "stromy</t>
  </si>
  <si>
    <t>204/100"keře</t>
  </si>
  <si>
    <t>5ti letá pěstební péče</t>
  </si>
  <si>
    <t>2,13*5 "1x ročně</t>
  </si>
  <si>
    <t>OZ001</t>
  </si>
  <si>
    <t>Přípravek proti okusu a ohryzu zvěří</t>
  </si>
  <si>
    <t>-1554746615</t>
  </si>
  <si>
    <t>Poznámka k položce:
Repelentní přípravek k ochraně lesních kultur proti okusu zvěří a poškození hlodavci v době vegetačního klidu</t>
  </si>
  <si>
    <t>185802114</t>
  </si>
  <si>
    <t>Hnojení půdy nebo trávníku v rovině nebo na svahu do 1:5 umělým hnojivem s rozdělením k jednotlivým rostlinám</t>
  </si>
  <si>
    <t>-788307376</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</si>
  <si>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</si>
  <si>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Stromy</t>
  </si>
  <si>
    <t>(0,20*9)/1000 "půdní kondicionér</t>
  </si>
  <si>
    <t>(0,03*9)/1000 "tabletové hnojivo</t>
  </si>
  <si>
    <t>Keře</t>
  </si>
  <si>
    <t>(0,03*51)/1000 "tabletové hnojivo</t>
  </si>
  <si>
    <t>(6,4/1000)*1*5 "prohnojení 1x ročně</t>
  </si>
  <si>
    <t>PK001</t>
  </si>
  <si>
    <t>Půdní kondicionér - podpůrný prostředek</t>
  </si>
  <si>
    <t>-991189937</t>
  </si>
  <si>
    <t>Poznámka k položce:
Přípravek určen ke zlepšení půdní struktury, zvýšení přístupnosti hnojiv, intenzivnější růst kořenů.
Půdní kondicionér musí být rovnoměrně promíchán se zeminou nebo substrátem v celé kořenové zóně.
Dávkování: 1,5 g na 1 l substrátu</t>
  </si>
  <si>
    <t>TH001</t>
  </si>
  <si>
    <t>Tabletové hnojivo</t>
  </si>
  <si>
    <t>1154779005</t>
  </si>
  <si>
    <t>Poznámka k položce:
Tablety se aplikují na povrch půdy nebo do úrovně kořenů na okraj výsadbové jamky.</t>
  </si>
  <si>
    <t>0,3 "stromy</t>
  </si>
  <si>
    <t>6,1 "keře</t>
  </si>
  <si>
    <t>6,4*5 "prohnojení 1x ročně</t>
  </si>
  <si>
    <t>185804213</t>
  </si>
  <si>
    <t>Vypletí v rovině nebo na svahu do 1:5 dřevin solitérních</t>
  </si>
  <si>
    <t>-1626773312</t>
  </si>
  <si>
    <t xml:space="preserve">Poznámka k souboru cen:
1. V cenách jsou započteny i náklady spojené s případným naložením odpadu na dopravní prostředek, odvozem do 20 km, se složením a na vysbírání případných odpadků ze záhonů nebo trávníků.
2. V cenách nejsou započteny náklady na uložení odpadu na skládku.
</t>
  </si>
  <si>
    <t>5ti letá pěstební péče - stromy</t>
  </si>
  <si>
    <t>9*1,5*2*5 "vypletí 2x ročně</t>
  </si>
  <si>
    <t>185804214</t>
  </si>
  <si>
    <t>Vypletí v rovině nebo na svahu do 1:5 dřevin ve skupinách</t>
  </si>
  <si>
    <t>80219834</t>
  </si>
  <si>
    <t>5ti letá pěstební péče - keře</t>
  </si>
  <si>
    <t>20,4*2*5 "vypletí 2x ročně</t>
  </si>
  <si>
    <t>185804311</t>
  </si>
  <si>
    <t>Zalití rostlin vodou plochy záhonů jednotlivě do 20 m2</t>
  </si>
  <si>
    <t>311381225</t>
  </si>
  <si>
    <t>Poznámka k položce:
5ti leté pěstební péče - zálivka dřevin bude prováděna podle potřeby tak, aby nedošlo k úhynu vysazených dřevin.</t>
  </si>
  <si>
    <t>jednorázové zalití stromů</t>
  </si>
  <si>
    <t>(20*9)/1000 "před zasypáním horní části jamky</t>
  </si>
  <si>
    <t>(20*9)/1000 "po úplném zasypání jamky</t>
  </si>
  <si>
    <t>jednorázové zalití keřů</t>
  </si>
  <si>
    <t>(10*204)/1000 "před zasypáním horní části jamky</t>
  </si>
  <si>
    <t>(10*204)/1000 "po úplném zasypání jamky</t>
  </si>
  <si>
    <t>5ti letá pěstební péče - 2x ročně</t>
  </si>
  <si>
    <t>(20*9*2*5)/1000 "stromy</t>
  </si>
  <si>
    <t>(10*204*2*5)/1000 "keře</t>
  </si>
  <si>
    <t>185851121</t>
  </si>
  <si>
    <t>Dovoz vody pro zálivku rostlin na vzdálenost do 1000 m</t>
  </si>
  <si>
    <t>-339189169</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</si>
  <si>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</si>
  <si>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998231311</t>
  </si>
  <si>
    <t>Přesun hmot pro sadovnické a krajinářské úpravy - strojně dopravní vzdálenost do 5000 m</t>
  </si>
  <si>
    <t>1949473780</t>
  </si>
  <si>
    <t>SO 802 - Kácení zeleně</t>
  </si>
  <si>
    <t>111201101</t>
  </si>
  <si>
    <t>Odstranění křovin a stromů s odstraněním kořenů průměru kmene do 100 mm do sklonu terénu 1 : 5, při celkové ploše do 1 000 m2</t>
  </si>
  <si>
    <t>952935701</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</si>
  <si>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</si>
  <si>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0,50+0,50+0,50+25,0</t>
  </si>
  <si>
    <t>112151351</t>
  </si>
  <si>
    <t>Pokácení stromu postupné se spouštěním částí kmene a koruny o průměru na řezné ploše pařezu přes 100 do 200 mm</t>
  </si>
  <si>
    <t>-1413689170</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</si>
  <si>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</si>
  <si>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112151352</t>
  </si>
  <si>
    <t>Pokácení stromu postupné se spouštěním částí kmene a koruny o průměru na řezné ploše pařezu přes 200 do 300 mm</t>
  </si>
  <si>
    <t>-1301206785</t>
  </si>
  <si>
    <t>2+3</t>
  </si>
  <si>
    <t>112151353</t>
  </si>
  <si>
    <t>Pokácení stromu postupné se spouštěním částí kmene a koruny o průměru na řezné ploše pařezu přes 300 do 400 mm</t>
  </si>
  <si>
    <t>-916384584</t>
  </si>
  <si>
    <t>112151354</t>
  </si>
  <si>
    <t>Pokácení stromu postupné se spouštěním částí kmene a koruny o průměru na řezné ploše pařezu přes 400 do 500 mm</t>
  </si>
  <si>
    <t>1259321350</t>
  </si>
  <si>
    <t>112201101</t>
  </si>
  <si>
    <t>Odstranění pařezů s jejich vykopáním, vytrháním nebo odstřelením, s přesekáním kořenů průměru přes 100 do 300 mm</t>
  </si>
  <si>
    <t>-397405142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</si>
  <si>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</si>
  <si>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4+2+3</t>
  </si>
  <si>
    <t>112201102</t>
  </si>
  <si>
    <t>Odstranění pařezů s jejich vykopáním, vytrháním nebo odstřelením, s přesekáním kořenů průměru přes 300 do 500 mm</t>
  </si>
  <si>
    <t>-1479398251</t>
  </si>
  <si>
    <t>1+1</t>
  </si>
  <si>
    <t>162301401</t>
  </si>
  <si>
    <t>Vodorovné přemístění větví, kmenů nebo pařezů s naložením, složením a dopravou do 5000 m větví stromů listnatých, průměru kmene přes 100 do 300 mm</t>
  </si>
  <si>
    <t>2025797586</t>
  </si>
  <si>
    <t xml:space="preserve">Poznámka k souboru cen:
1. Průměr kmene i pařezu se měří v místě řezu.
2. Měrná jednotka je 1 strom.
</t>
  </si>
  <si>
    <t>4+2</t>
  </si>
  <si>
    <t>162301402</t>
  </si>
  <si>
    <t>Vodorovné přemístění větví, kmenů nebo pařezů s naložením, složením a dopravou do 5000 m větví stromů listnatých, průměru kmene přes 300 do 500 mm</t>
  </si>
  <si>
    <t>-883944665</t>
  </si>
  <si>
    <t>162301405</t>
  </si>
  <si>
    <t>Vodorovné přemístění větví, kmenů nebo pařezů s naložením, složením a dopravou do 5000 m větví stromů jehličnatých, průměru kmene přes 100 do 300 mm</t>
  </si>
  <si>
    <t>343806177</t>
  </si>
  <si>
    <t>162301411</t>
  </si>
  <si>
    <t>Vodorovné přemístění větví, kmenů nebo pařezů s naložením, složením a dopravou do 5000 m kmenů stromů listnatých, průměru přes 100 do 300 mm</t>
  </si>
  <si>
    <t>1752877959</t>
  </si>
  <si>
    <t>162301412</t>
  </si>
  <si>
    <t>Vodorovné přemístění větví, kmenů nebo pařezů s naložením, složením a dopravou do 5000 m kmenů stromů listnatých, průměru přes 300 do 500 mm</t>
  </si>
  <si>
    <t>1615774172</t>
  </si>
  <si>
    <t>162301415</t>
  </si>
  <si>
    <t>Vodorovné přemístění větví, kmenů nebo pařezů s naložením, složením a dopravou do 5000 m kmenů stromů jehličnatých, průměru přes 100 do 300 mm</t>
  </si>
  <si>
    <t>-341666722</t>
  </si>
  <si>
    <t>162301421</t>
  </si>
  <si>
    <t>Vodorovné přemístění větví, kmenů nebo pařezů s naložením, složením a dopravou do 5000 m pařezů kmenů, průměru přes 100 do 300 mm</t>
  </si>
  <si>
    <t>1943319355</t>
  </si>
  <si>
    <t>6+3</t>
  </si>
  <si>
    <t>162301422</t>
  </si>
  <si>
    <t>Vodorovné přemístění větví, kmenů nebo pařezů s naložením, složením a dopravou do 5000 m pařezů kmenů, průměru přes 300 do 500 mm</t>
  </si>
  <si>
    <t>273594072</t>
  </si>
  <si>
    <t>162301501</t>
  </si>
  <si>
    <t>Vodorovné přemístění smýcených křovin do průměru kmene 100 mm na vzdálenost do 5 000 m</t>
  </si>
  <si>
    <t>1941655585</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</si>
  <si>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</si>
  <si>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997013811.</t>
  </si>
  <si>
    <t>Poplatek za uložení dřevěného odpadu na skládce (skládkovné) zatříděného do Katalogu odpadů pod kódem 170 201.</t>
  </si>
  <si>
    <t>1200789758</t>
  </si>
  <si>
    <t>4,25+2,08+4,40</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</si>
  <si>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</si>
  <si>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</si>
  <si>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</si>
  <si>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</si>
  <si>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</si>
  <si>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</si>
  <si>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</si>
  <si>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</si>
  <si>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</si>
  <si>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011514001</t>
  </si>
  <si>
    <t>Fotodokumentace stavby</t>
  </si>
  <si>
    <t>Kč</t>
  </si>
  <si>
    <t>1410601688</t>
  </si>
  <si>
    <t>012103000</t>
  </si>
  <si>
    <t>Geodetické práce před výstavbou</t>
  </si>
  <si>
    <t>1682470355</t>
  </si>
  <si>
    <t>012203000</t>
  </si>
  <si>
    <t>Geodetické práce při provádění stavby</t>
  </si>
  <si>
    <t>65913781</t>
  </si>
  <si>
    <t>012303000</t>
  </si>
  <si>
    <t>Geodetické práce po výstavbě</t>
  </si>
  <si>
    <t>-1221613177</t>
  </si>
  <si>
    <t>013254000</t>
  </si>
  <si>
    <t>-1250068843</t>
  </si>
  <si>
    <t>VRN3</t>
  </si>
  <si>
    <t>Zařízení staveniště</t>
  </si>
  <si>
    <t>030001000</t>
  </si>
  <si>
    <t>-488143651</t>
  </si>
  <si>
    <t>034303000</t>
  </si>
  <si>
    <t>Dopravní značení na staveništi</t>
  </si>
  <si>
    <t>-2138270533</t>
  </si>
  <si>
    <t>035103001</t>
  </si>
  <si>
    <t>Pronájem ploch</t>
  </si>
  <si>
    <t>m2/den</t>
  </si>
  <si>
    <t>136944569</t>
  </si>
  <si>
    <t>952,58*90 "poplatky za zvláštní užívání komunikací</t>
  </si>
  <si>
    <t>VRN4</t>
  </si>
  <si>
    <t>Inženýrská činnost</t>
  </si>
  <si>
    <t>043002000</t>
  </si>
  <si>
    <t>Zkoušky a ostatní měření</t>
  </si>
  <si>
    <t>-1258935767</t>
  </si>
  <si>
    <t>"soubor zkoušek na každých 100m úseku otevřeného výkopu</t>
  </si>
  <si>
    <t>"- vzorkování zemin -zkouška</t>
  </si>
  <si>
    <t>"- 1x dynamická penetrace</t>
  </si>
  <si>
    <t>"- 5x objemová zkouška (1 na 0,3 m zásypu)</t>
  </si>
  <si>
    <t>043002001</t>
  </si>
  <si>
    <t>Zkoušky a ostatní měření - hutnící zkoušky</t>
  </si>
  <si>
    <t>-661069777</t>
  </si>
  <si>
    <t>"hutnící zkoušky na každých 100m úseku otevřeného výkopu</t>
  </si>
  <si>
    <t>"- 1x statická deska</t>
  </si>
  <si>
    <t>043002002</t>
  </si>
  <si>
    <t>Zkoušky a ostatní měření - provedení zkoušek znovuzískané asf. směsi</t>
  </si>
  <si>
    <t>-294447567</t>
  </si>
  <si>
    <t>1 "směsný vzorek</t>
  </si>
  <si>
    <t>5 "dílčí vzorek</t>
  </si>
  <si>
    <t>SEZNAM FIGUR</t>
  </si>
  <si>
    <t>Výměra</t>
  </si>
  <si>
    <t xml:space="preserve"> SO 301.1.1</t>
  </si>
  <si>
    <t>akz</t>
  </si>
  <si>
    <t>aktivní zona zásypu</t>
  </si>
  <si>
    <t>Použití figury:</t>
  </si>
  <si>
    <t>Lože pod potrubí otevřený výkop ze štěrkopísku</t>
  </si>
  <si>
    <t>Vodorovné přemístění do 2000 m výkopku/sypaniny z horniny tř. 1 až 4</t>
  </si>
  <si>
    <t>Nakládání výkopku z hornin tř. 1 až 4 přes 100 m3</t>
  </si>
  <si>
    <t>Zásyp jam, šachet rýh nebo kolem objektů sypaninou se zhutněním</t>
  </si>
  <si>
    <t>Obsypání potrubí strojně sypaninou bez prohození, uloženou do 3 m</t>
  </si>
  <si>
    <t>Hloubení rýh š do 2000 mm v hornině tř. 4 objemu do 5000 m3</t>
  </si>
  <si>
    <t>Příplatek za ztížení vykopávky v blízkosti podzemního vedení</t>
  </si>
  <si>
    <t>Hloubení rýh š do 2000 mm v hornině tř. 1 a 2 objemu do 5000 m3</t>
  </si>
  <si>
    <t>Hloubení rýh š do 2000 mm v hornině tř. 3 objemu do 5000 m3</t>
  </si>
  <si>
    <t>Příplatek za lepivost k hloubení rýh š do 2000 mm v hornině tř. 3</t>
  </si>
  <si>
    <t>Příplatek za lepivost k hloubení rýh š do 2000 mm v hornině tř. 4</t>
  </si>
  <si>
    <t>Svislé přemístění výkopku z horniny tř. 1 až 4 hl výkopu do 4 m</t>
  </si>
  <si>
    <t>Vodorovné přemístění do 10000 m výkopku/sypaniny z horniny tř. 1 až 4</t>
  </si>
  <si>
    <t>Příplatek k vodorovnému přemístění výkopku/sypaniny z horniny tř. 1 až 4 ZKD 1000 m přes 10000 m</t>
  </si>
  <si>
    <t>Poplatek za uložení stavebního odpadu - zeminy a kameniva na skládce.</t>
  </si>
  <si>
    <t xml:space="preserve"> SO 301.1.2</t>
  </si>
  <si>
    <t>Svislé přemístění výkopku z horniny tř. 1 až 4 hl výkopu do 2,5 m</t>
  </si>
  <si>
    <t xml:space="preserve"> SO 301.2.1</t>
  </si>
  <si>
    <t xml:space="preserve"> SO 301.2.2</t>
  </si>
  <si>
    <t>Hloubení rýh š do 2000 mm v hornině tř. 4 objemu do 100 m3</t>
  </si>
  <si>
    <t>Hloubení rýh š do 2000 mm v hornině tř. 1 a 2 objemu do 100 m3</t>
  </si>
  <si>
    <t>Hloubení rýh š do 2000 mm v hornině tř. 3 objemu do 100 m3</t>
  </si>
  <si>
    <t xml:space="preserve"> SO 301.3</t>
  </si>
  <si>
    <t xml:space="preserve"> SO 301.4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</si>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</sst>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18_051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Revitalizace veřejného prostranství panelového sídliště Březiny IV. etapa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Březiny</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15. 4. 2019</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Statutární město Děčín</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AZ Consult spol. s r.o.</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Lucie Wojčiková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ROUND(SUM(AG55:AG73),2)</f>
        <v>0</v>
      </c>
      <c r="AH54" s="103"/>
      <c r="AI54" s="103"/>
      <c r="AJ54" s="103"/>
      <c r="AK54" s="103"/>
      <c r="AL54" s="103"/>
      <c r="AM54" s="103"/>
      <c r="AN54" s="104">
        <f>SUM(AG54,AT54)</f>
        <v>0</v>
      </c>
      <c r="AO54" s="104"/>
      <c r="AP54" s="104"/>
      <c r="AQ54" s="105" t="s">
        <v>19</v>
      </c>
      <c r="AR54" s="106"/>
      <c r="AS54" s="107">
        <f>ROUND(SUM(AS55:AS73),2)</f>
        <v>0</v>
      </c>
      <c r="AT54" s="108">
        <f>ROUND(SUM(AV54:AW54),2)</f>
        <v>0</v>
      </c>
      <c r="AU54" s="109">
        <f>ROUND(SUM(AU55:AU73),5)</f>
        <v>0</v>
      </c>
      <c r="AV54" s="108">
        <f>ROUND(AZ54*L29,2)</f>
        <v>0</v>
      </c>
      <c r="AW54" s="108">
        <f>ROUND(BA54*L30,2)</f>
        <v>0</v>
      </c>
      <c r="AX54" s="108">
        <f>ROUND(BB54*L29,2)</f>
        <v>0</v>
      </c>
      <c r="AY54" s="108">
        <f>ROUND(BC54*L30,2)</f>
        <v>0</v>
      </c>
      <c r="AZ54" s="108">
        <f>ROUND(SUM(AZ55:AZ73),2)</f>
        <v>0</v>
      </c>
      <c r="BA54" s="108">
        <f>ROUND(SUM(BA55:BA73),2)</f>
        <v>0</v>
      </c>
      <c r="BB54" s="108">
        <f>ROUND(SUM(BB55:BB73),2)</f>
        <v>0</v>
      </c>
      <c r="BC54" s="108">
        <f>ROUND(SUM(BC55:BC73),2)</f>
        <v>0</v>
      </c>
      <c r="BD54" s="110">
        <f>ROUND(SUM(BD55:BD73),2)</f>
        <v>0</v>
      </c>
      <c r="BE54" s="6"/>
      <c r="BS54" s="111" t="s">
        <v>71</v>
      </c>
      <c r="BT54" s="111" t="s">
        <v>72</v>
      </c>
      <c r="BU54" s="112" t="s">
        <v>73</v>
      </c>
      <c r="BV54" s="111" t="s">
        <v>74</v>
      </c>
      <c r="BW54" s="111" t="s">
        <v>5</v>
      </c>
      <c r="BX54" s="111" t="s">
        <v>75</v>
      </c>
      <c r="CL54" s="111" t="s">
        <v>19</v>
      </c>
    </row>
    <row r="55" spans="1:91" s="7" customFormat="1" ht="24.7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101.1 - Rekonstrukce k...'!J30</f>
        <v>0</v>
      </c>
      <c r="AH55" s="117"/>
      <c r="AI55" s="117"/>
      <c r="AJ55" s="117"/>
      <c r="AK55" s="117"/>
      <c r="AL55" s="117"/>
      <c r="AM55" s="117"/>
      <c r="AN55" s="118">
        <f>SUM(AG55,AT55)</f>
        <v>0</v>
      </c>
      <c r="AO55" s="117"/>
      <c r="AP55" s="117"/>
      <c r="AQ55" s="119" t="s">
        <v>79</v>
      </c>
      <c r="AR55" s="120"/>
      <c r="AS55" s="121">
        <v>0</v>
      </c>
      <c r="AT55" s="122">
        <f>ROUND(SUM(AV55:AW55),2)</f>
        <v>0</v>
      </c>
      <c r="AU55" s="123">
        <f>'SO 101.1 - Rekonstrukce k...'!P86</f>
        <v>0</v>
      </c>
      <c r="AV55" s="122">
        <f>'SO 101.1 - Rekonstrukce k...'!J33</f>
        <v>0</v>
      </c>
      <c r="AW55" s="122">
        <f>'SO 101.1 - Rekonstrukce k...'!J34</f>
        <v>0</v>
      </c>
      <c r="AX55" s="122">
        <f>'SO 101.1 - Rekonstrukce k...'!J35</f>
        <v>0</v>
      </c>
      <c r="AY55" s="122">
        <f>'SO 101.1 - Rekonstrukce k...'!J36</f>
        <v>0</v>
      </c>
      <c r="AZ55" s="122">
        <f>'SO 101.1 - Rekonstrukce k...'!F33</f>
        <v>0</v>
      </c>
      <c r="BA55" s="122">
        <f>'SO 101.1 - Rekonstrukce k...'!F34</f>
        <v>0</v>
      </c>
      <c r="BB55" s="122">
        <f>'SO 101.1 - Rekonstrukce k...'!F35</f>
        <v>0</v>
      </c>
      <c r="BC55" s="122">
        <f>'SO 101.1 - Rekonstrukce k...'!F36</f>
        <v>0</v>
      </c>
      <c r="BD55" s="124">
        <f>'SO 101.1 - Rekonstrukce k...'!F37</f>
        <v>0</v>
      </c>
      <c r="BE55" s="7"/>
      <c r="BT55" s="125" t="s">
        <v>80</v>
      </c>
      <c r="BV55" s="125" t="s">
        <v>74</v>
      </c>
      <c r="BW55" s="125" t="s">
        <v>81</v>
      </c>
      <c r="BX55" s="125" t="s">
        <v>5</v>
      </c>
      <c r="CL55" s="125" t="s">
        <v>19</v>
      </c>
      <c r="CM55" s="125" t="s">
        <v>82</v>
      </c>
    </row>
    <row r="56" spans="1:91" s="7" customFormat="1" ht="24.75" customHeight="1">
      <c r="A56" s="113" t="s">
        <v>76</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101.2 - Rekonstrukce k...'!J30</f>
        <v>0</v>
      </c>
      <c r="AH56" s="117"/>
      <c r="AI56" s="117"/>
      <c r="AJ56" s="117"/>
      <c r="AK56" s="117"/>
      <c r="AL56" s="117"/>
      <c r="AM56" s="117"/>
      <c r="AN56" s="118">
        <f>SUM(AG56,AT56)</f>
        <v>0</v>
      </c>
      <c r="AO56" s="117"/>
      <c r="AP56" s="117"/>
      <c r="AQ56" s="119" t="s">
        <v>79</v>
      </c>
      <c r="AR56" s="120"/>
      <c r="AS56" s="121">
        <v>0</v>
      </c>
      <c r="AT56" s="122">
        <f>ROUND(SUM(AV56:AW56),2)</f>
        <v>0</v>
      </c>
      <c r="AU56" s="123">
        <f>'SO 101.2 - Rekonstrukce k...'!P84</f>
        <v>0</v>
      </c>
      <c r="AV56" s="122">
        <f>'SO 101.2 - Rekonstrukce k...'!J33</f>
        <v>0</v>
      </c>
      <c r="AW56" s="122">
        <f>'SO 101.2 - Rekonstrukce k...'!J34</f>
        <v>0</v>
      </c>
      <c r="AX56" s="122">
        <f>'SO 101.2 - Rekonstrukce k...'!J35</f>
        <v>0</v>
      </c>
      <c r="AY56" s="122">
        <f>'SO 101.2 - Rekonstrukce k...'!J36</f>
        <v>0</v>
      </c>
      <c r="AZ56" s="122">
        <f>'SO 101.2 - Rekonstrukce k...'!F33</f>
        <v>0</v>
      </c>
      <c r="BA56" s="122">
        <f>'SO 101.2 - Rekonstrukce k...'!F34</f>
        <v>0</v>
      </c>
      <c r="BB56" s="122">
        <f>'SO 101.2 - Rekonstrukce k...'!F35</f>
        <v>0</v>
      </c>
      <c r="BC56" s="122">
        <f>'SO 101.2 - Rekonstrukce k...'!F36</f>
        <v>0</v>
      </c>
      <c r="BD56" s="124">
        <f>'SO 101.2 - Rekonstrukce k...'!F37</f>
        <v>0</v>
      </c>
      <c r="BE56" s="7"/>
      <c r="BT56" s="125" t="s">
        <v>80</v>
      </c>
      <c r="BV56" s="125" t="s">
        <v>74</v>
      </c>
      <c r="BW56" s="125" t="s">
        <v>85</v>
      </c>
      <c r="BX56" s="125" t="s">
        <v>5</v>
      </c>
      <c r="CL56" s="125" t="s">
        <v>19</v>
      </c>
      <c r="CM56" s="125" t="s">
        <v>82</v>
      </c>
    </row>
    <row r="57" spans="1:91" s="7" customFormat="1" ht="24.75" customHeight="1">
      <c r="A57" s="113" t="s">
        <v>76</v>
      </c>
      <c r="B57" s="114"/>
      <c r="C57" s="115"/>
      <c r="D57" s="116" t="s">
        <v>86</v>
      </c>
      <c r="E57" s="116"/>
      <c r="F57" s="116"/>
      <c r="G57" s="116"/>
      <c r="H57" s="116"/>
      <c r="I57" s="117"/>
      <c r="J57" s="116" t="s">
        <v>87</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102.1 - Rekonstrukce k...'!J30</f>
        <v>0</v>
      </c>
      <c r="AH57" s="117"/>
      <c r="AI57" s="117"/>
      <c r="AJ57" s="117"/>
      <c r="AK57" s="117"/>
      <c r="AL57" s="117"/>
      <c r="AM57" s="117"/>
      <c r="AN57" s="118">
        <f>SUM(AG57,AT57)</f>
        <v>0</v>
      </c>
      <c r="AO57" s="117"/>
      <c r="AP57" s="117"/>
      <c r="AQ57" s="119" t="s">
        <v>79</v>
      </c>
      <c r="AR57" s="120"/>
      <c r="AS57" s="121">
        <v>0</v>
      </c>
      <c r="AT57" s="122">
        <f>ROUND(SUM(AV57:AW57),2)</f>
        <v>0</v>
      </c>
      <c r="AU57" s="123">
        <f>'SO 102.1 - Rekonstrukce k...'!P86</f>
        <v>0</v>
      </c>
      <c r="AV57" s="122">
        <f>'SO 102.1 - Rekonstrukce k...'!J33</f>
        <v>0</v>
      </c>
      <c r="AW57" s="122">
        <f>'SO 102.1 - Rekonstrukce k...'!J34</f>
        <v>0</v>
      </c>
      <c r="AX57" s="122">
        <f>'SO 102.1 - Rekonstrukce k...'!J35</f>
        <v>0</v>
      </c>
      <c r="AY57" s="122">
        <f>'SO 102.1 - Rekonstrukce k...'!J36</f>
        <v>0</v>
      </c>
      <c r="AZ57" s="122">
        <f>'SO 102.1 - Rekonstrukce k...'!F33</f>
        <v>0</v>
      </c>
      <c r="BA57" s="122">
        <f>'SO 102.1 - Rekonstrukce k...'!F34</f>
        <v>0</v>
      </c>
      <c r="BB57" s="122">
        <f>'SO 102.1 - Rekonstrukce k...'!F35</f>
        <v>0</v>
      </c>
      <c r="BC57" s="122">
        <f>'SO 102.1 - Rekonstrukce k...'!F36</f>
        <v>0</v>
      </c>
      <c r="BD57" s="124">
        <f>'SO 102.1 - Rekonstrukce k...'!F37</f>
        <v>0</v>
      </c>
      <c r="BE57" s="7"/>
      <c r="BT57" s="125" t="s">
        <v>80</v>
      </c>
      <c r="BV57" s="125" t="s">
        <v>74</v>
      </c>
      <c r="BW57" s="125" t="s">
        <v>88</v>
      </c>
      <c r="BX57" s="125" t="s">
        <v>5</v>
      </c>
      <c r="CL57" s="125" t="s">
        <v>19</v>
      </c>
      <c r="CM57" s="125" t="s">
        <v>82</v>
      </c>
    </row>
    <row r="58" spans="1:91" s="7" customFormat="1" ht="24.75" customHeight="1">
      <c r="A58" s="113" t="s">
        <v>76</v>
      </c>
      <c r="B58" s="114"/>
      <c r="C58" s="115"/>
      <c r="D58" s="116" t="s">
        <v>89</v>
      </c>
      <c r="E58" s="116"/>
      <c r="F58" s="116"/>
      <c r="G58" s="116"/>
      <c r="H58" s="116"/>
      <c r="I58" s="117"/>
      <c r="J58" s="116" t="s">
        <v>90</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102.2 - Rekonstrukce k...'!J30</f>
        <v>0</v>
      </c>
      <c r="AH58" s="117"/>
      <c r="AI58" s="117"/>
      <c r="AJ58" s="117"/>
      <c r="AK58" s="117"/>
      <c r="AL58" s="117"/>
      <c r="AM58" s="117"/>
      <c r="AN58" s="118">
        <f>SUM(AG58,AT58)</f>
        <v>0</v>
      </c>
      <c r="AO58" s="117"/>
      <c r="AP58" s="117"/>
      <c r="AQ58" s="119" t="s">
        <v>79</v>
      </c>
      <c r="AR58" s="120"/>
      <c r="AS58" s="121">
        <v>0</v>
      </c>
      <c r="AT58" s="122">
        <f>ROUND(SUM(AV58:AW58),2)</f>
        <v>0</v>
      </c>
      <c r="AU58" s="123">
        <f>'SO 102.2 - Rekonstrukce k...'!P86</f>
        <v>0</v>
      </c>
      <c r="AV58" s="122">
        <f>'SO 102.2 - Rekonstrukce k...'!J33</f>
        <v>0</v>
      </c>
      <c r="AW58" s="122">
        <f>'SO 102.2 - Rekonstrukce k...'!J34</f>
        <v>0</v>
      </c>
      <c r="AX58" s="122">
        <f>'SO 102.2 - Rekonstrukce k...'!J35</f>
        <v>0</v>
      </c>
      <c r="AY58" s="122">
        <f>'SO 102.2 - Rekonstrukce k...'!J36</f>
        <v>0</v>
      </c>
      <c r="AZ58" s="122">
        <f>'SO 102.2 - Rekonstrukce k...'!F33</f>
        <v>0</v>
      </c>
      <c r="BA58" s="122">
        <f>'SO 102.2 - Rekonstrukce k...'!F34</f>
        <v>0</v>
      </c>
      <c r="BB58" s="122">
        <f>'SO 102.2 - Rekonstrukce k...'!F35</f>
        <v>0</v>
      </c>
      <c r="BC58" s="122">
        <f>'SO 102.2 - Rekonstrukce k...'!F36</f>
        <v>0</v>
      </c>
      <c r="BD58" s="124">
        <f>'SO 102.2 - Rekonstrukce k...'!F37</f>
        <v>0</v>
      </c>
      <c r="BE58" s="7"/>
      <c r="BT58" s="125" t="s">
        <v>80</v>
      </c>
      <c r="BV58" s="125" t="s">
        <v>74</v>
      </c>
      <c r="BW58" s="125" t="s">
        <v>91</v>
      </c>
      <c r="BX58" s="125" t="s">
        <v>5</v>
      </c>
      <c r="CL58" s="125" t="s">
        <v>19</v>
      </c>
      <c r="CM58" s="125" t="s">
        <v>82</v>
      </c>
    </row>
    <row r="59" spans="1:91" s="7" customFormat="1" ht="24.75" customHeight="1">
      <c r="A59" s="113" t="s">
        <v>76</v>
      </c>
      <c r="B59" s="114"/>
      <c r="C59" s="115"/>
      <c r="D59" s="116" t="s">
        <v>92</v>
      </c>
      <c r="E59" s="116"/>
      <c r="F59" s="116"/>
      <c r="G59" s="116"/>
      <c r="H59" s="116"/>
      <c r="I59" s="117"/>
      <c r="J59" s="116" t="s">
        <v>93</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102.3 - Rekonstrukce k...'!J30</f>
        <v>0</v>
      </c>
      <c r="AH59" s="117"/>
      <c r="AI59" s="117"/>
      <c r="AJ59" s="117"/>
      <c r="AK59" s="117"/>
      <c r="AL59" s="117"/>
      <c r="AM59" s="117"/>
      <c r="AN59" s="118">
        <f>SUM(AG59,AT59)</f>
        <v>0</v>
      </c>
      <c r="AO59" s="117"/>
      <c r="AP59" s="117"/>
      <c r="AQ59" s="119" t="s">
        <v>79</v>
      </c>
      <c r="AR59" s="120"/>
      <c r="AS59" s="121">
        <v>0</v>
      </c>
      <c r="AT59" s="122">
        <f>ROUND(SUM(AV59:AW59),2)</f>
        <v>0</v>
      </c>
      <c r="AU59" s="123">
        <f>'SO 102.3 - Rekonstrukce k...'!P85</f>
        <v>0</v>
      </c>
      <c r="AV59" s="122">
        <f>'SO 102.3 - Rekonstrukce k...'!J33</f>
        <v>0</v>
      </c>
      <c r="AW59" s="122">
        <f>'SO 102.3 - Rekonstrukce k...'!J34</f>
        <v>0</v>
      </c>
      <c r="AX59" s="122">
        <f>'SO 102.3 - Rekonstrukce k...'!J35</f>
        <v>0</v>
      </c>
      <c r="AY59" s="122">
        <f>'SO 102.3 - Rekonstrukce k...'!J36</f>
        <v>0</v>
      </c>
      <c r="AZ59" s="122">
        <f>'SO 102.3 - Rekonstrukce k...'!F33</f>
        <v>0</v>
      </c>
      <c r="BA59" s="122">
        <f>'SO 102.3 - Rekonstrukce k...'!F34</f>
        <v>0</v>
      </c>
      <c r="BB59" s="122">
        <f>'SO 102.3 - Rekonstrukce k...'!F35</f>
        <v>0</v>
      </c>
      <c r="BC59" s="122">
        <f>'SO 102.3 - Rekonstrukce k...'!F36</f>
        <v>0</v>
      </c>
      <c r="BD59" s="124">
        <f>'SO 102.3 - Rekonstrukce k...'!F37</f>
        <v>0</v>
      </c>
      <c r="BE59" s="7"/>
      <c r="BT59" s="125" t="s">
        <v>80</v>
      </c>
      <c r="BV59" s="125" t="s">
        <v>74</v>
      </c>
      <c r="BW59" s="125" t="s">
        <v>94</v>
      </c>
      <c r="BX59" s="125" t="s">
        <v>5</v>
      </c>
      <c r="CL59" s="125" t="s">
        <v>19</v>
      </c>
      <c r="CM59" s="125" t="s">
        <v>82</v>
      </c>
    </row>
    <row r="60" spans="1:91" s="7" customFormat="1" ht="16.5" customHeight="1">
      <c r="A60" s="113" t="s">
        <v>76</v>
      </c>
      <c r="B60" s="114"/>
      <c r="C60" s="115"/>
      <c r="D60" s="116" t="s">
        <v>95</v>
      </c>
      <c r="E60" s="116"/>
      <c r="F60" s="116"/>
      <c r="G60" s="116"/>
      <c r="H60" s="116"/>
      <c r="I60" s="117"/>
      <c r="J60" s="116" t="s">
        <v>96</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103 - Parkovací plocha'!J30</f>
        <v>0</v>
      </c>
      <c r="AH60" s="117"/>
      <c r="AI60" s="117"/>
      <c r="AJ60" s="117"/>
      <c r="AK60" s="117"/>
      <c r="AL60" s="117"/>
      <c r="AM60" s="117"/>
      <c r="AN60" s="118">
        <f>SUM(AG60,AT60)</f>
        <v>0</v>
      </c>
      <c r="AO60" s="117"/>
      <c r="AP60" s="117"/>
      <c r="AQ60" s="119" t="s">
        <v>79</v>
      </c>
      <c r="AR60" s="120"/>
      <c r="AS60" s="121">
        <v>0</v>
      </c>
      <c r="AT60" s="122">
        <f>ROUND(SUM(AV60:AW60),2)</f>
        <v>0</v>
      </c>
      <c r="AU60" s="123">
        <f>'SO 103 - Parkovací plocha'!P85</f>
        <v>0</v>
      </c>
      <c r="AV60" s="122">
        <f>'SO 103 - Parkovací plocha'!J33</f>
        <v>0</v>
      </c>
      <c r="AW60" s="122">
        <f>'SO 103 - Parkovací plocha'!J34</f>
        <v>0</v>
      </c>
      <c r="AX60" s="122">
        <f>'SO 103 - Parkovací plocha'!J35</f>
        <v>0</v>
      </c>
      <c r="AY60" s="122">
        <f>'SO 103 - Parkovací plocha'!J36</f>
        <v>0</v>
      </c>
      <c r="AZ60" s="122">
        <f>'SO 103 - Parkovací plocha'!F33</f>
        <v>0</v>
      </c>
      <c r="BA60" s="122">
        <f>'SO 103 - Parkovací plocha'!F34</f>
        <v>0</v>
      </c>
      <c r="BB60" s="122">
        <f>'SO 103 - Parkovací plocha'!F35</f>
        <v>0</v>
      </c>
      <c r="BC60" s="122">
        <f>'SO 103 - Parkovací plocha'!F36</f>
        <v>0</v>
      </c>
      <c r="BD60" s="124">
        <f>'SO 103 - Parkovací plocha'!F37</f>
        <v>0</v>
      </c>
      <c r="BE60" s="7"/>
      <c r="BT60" s="125" t="s">
        <v>80</v>
      </c>
      <c r="BV60" s="125" t="s">
        <v>74</v>
      </c>
      <c r="BW60" s="125" t="s">
        <v>97</v>
      </c>
      <c r="BX60" s="125" t="s">
        <v>5</v>
      </c>
      <c r="CL60" s="125" t="s">
        <v>19</v>
      </c>
      <c r="CM60" s="125" t="s">
        <v>82</v>
      </c>
    </row>
    <row r="61" spans="1:91" s="7" customFormat="1" ht="24.75" customHeight="1">
      <c r="A61" s="113" t="s">
        <v>76</v>
      </c>
      <c r="B61" s="114"/>
      <c r="C61" s="115"/>
      <c r="D61" s="116" t="s">
        <v>98</v>
      </c>
      <c r="E61" s="116"/>
      <c r="F61" s="116"/>
      <c r="G61" s="116"/>
      <c r="H61" s="116"/>
      <c r="I61" s="117"/>
      <c r="J61" s="116" t="s">
        <v>99</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301.1.1 - Splašková ka...'!J30</f>
        <v>0</v>
      </c>
      <c r="AH61" s="117"/>
      <c r="AI61" s="117"/>
      <c r="AJ61" s="117"/>
      <c r="AK61" s="117"/>
      <c r="AL61" s="117"/>
      <c r="AM61" s="117"/>
      <c r="AN61" s="118">
        <f>SUM(AG61,AT61)</f>
        <v>0</v>
      </c>
      <c r="AO61" s="117"/>
      <c r="AP61" s="117"/>
      <c r="AQ61" s="119" t="s">
        <v>100</v>
      </c>
      <c r="AR61" s="120"/>
      <c r="AS61" s="121">
        <v>0</v>
      </c>
      <c r="AT61" s="122">
        <f>ROUND(SUM(AV61:AW61),2)</f>
        <v>0</v>
      </c>
      <c r="AU61" s="123">
        <f>'SO 301.1.1 - Splašková ka...'!P88</f>
        <v>0</v>
      </c>
      <c r="AV61" s="122">
        <f>'SO 301.1.1 - Splašková ka...'!J33</f>
        <v>0</v>
      </c>
      <c r="AW61" s="122">
        <f>'SO 301.1.1 - Splašková ka...'!J34</f>
        <v>0</v>
      </c>
      <c r="AX61" s="122">
        <f>'SO 301.1.1 - Splašková ka...'!J35</f>
        <v>0</v>
      </c>
      <c r="AY61" s="122">
        <f>'SO 301.1.1 - Splašková ka...'!J36</f>
        <v>0</v>
      </c>
      <c r="AZ61" s="122">
        <f>'SO 301.1.1 - Splašková ka...'!F33</f>
        <v>0</v>
      </c>
      <c r="BA61" s="122">
        <f>'SO 301.1.1 - Splašková ka...'!F34</f>
        <v>0</v>
      </c>
      <c r="BB61" s="122">
        <f>'SO 301.1.1 - Splašková ka...'!F35</f>
        <v>0</v>
      </c>
      <c r="BC61" s="122">
        <f>'SO 301.1.1 - Splašková ka...'!F36</f>
        <v>0</v>
      </c>
      <c r="BD61" s="124">
        <f>'SO 301.1.1 - Splašková ka...'!F37</f>
        <v>0</v>
      </c>
      <c r="BE61" s="7"/>
      <c r="BT61" s="125" t="s">
        <v>80</v>
      </c>
      <c r="BV61" s="125" t="s">
        <v>74</v>
      </c>
      <c r="BW61" s="125" t="s">
        <v>101</v>
      </c>
      <c r="BX61" s="125" t="s">
        <v>5</v>
      </c>
      <c r="CL61" s="125" t="s">
        <v>102</v>
      </c>
      <c r="CM61" s="125" t="s">
        <v>82</v>
      </c>
    </row>
    <row r="62" spans="1:91" s="7" customFormat="1" ht="24.75" customHeight="1">
      <c r="A62" s="113" t="s">
        <v>76</v>
      </c>
      <c r="B62" s="114"/>
      <c r="C62" s="115"/>
      <c r="D62" s="116" t="s">
        <v>103</v>
      </c>
      <c r="E62" s="116"/>
      <c r="F62" s="116"/>
      <c r="G62" s="116"/>
      <c r="H62" s="116"/>
      <c r="I62" s="117"/>
      <c r="J62" s="116" t="s">
        <v>104</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301.1.2 - Splašková ka...'!J30</f>
        <v>0</v>
      </c>
      <c r="AH62" s="117"/>
      <c r="AI62" s="117"/>
      <c r="AJ62" s="117"/>
      <c r="AK62" s="117"/>
      <c r="AL62" s="117"/>
      <c r="AM62" s="117"/>
      <c r="AN62" s="118">
        <f>SUM(AG62,AT62)</f>
        <v>0</v>
      </c>
      <c r="AO62" s="117"/>
      <c r="AP62" s="117"/>
      <c r="AQ62" s="119" t="s">
        <v>100</v>
      </c>
      <c r="AR62" s="120"/>
      <c r="AS62" s="121">
        <v>0</v>
      </c>
      <c r="AT62" s="122">
        <f>ROUND(SUM(AV62:AW62),2)</f>
        <v>0</v>
      </c>
      <c r="AU62" s="123">
        <f>'SO 301.1.2 - Splašková ka...'!P88</f>
        <v>0</v>
      </c>
      <c r="AV62" s="122">
        <f>'SO 301.1.2 - Splašková ka...'!J33</f>
        <v>0</v>
      </c>
      <c r="AW62" s="122">
        <f>'SO 301.1.2 - Splašková ka...'!J34</f>
        <v>0</v>
      </c>
      <c r="AX62" s="122">
        <f>'SO 301.1.2 - Splašková ka...'!J35</f>
        <v>0</v>
      </c>
      <c r="AY62" s="122">
        <f>'SO 301.1.2 - Splašková ka...'!J36</f>
        <v>0</v>
      </c>
      <c r="AZ62" s="122">
        <f>'SO 301.1.2 - Splašková ka...'!F33</f>
        <v>0</v>
      </c>
      <c r="BA62" s="122">
        <f>'SO 301.1.2 - Splašková ka...'!F34</f>
        <v>0</v>
      </c>
      <c r="BB62" s="122">
        <f>'SO 301.1.2 - Splašková ka...'!F35</f>
        <v>0</v>
      </c>
      <c r="BC62" s="122">
        <f>'SO 301.1.2 - Splašková ka...'!F36</f>
        <v>0</v>
      </c>
      <c r="BD62" s="124">
        <f>'SO 301.1.2 - Splašková ka...'!F37</f>
        <v>0</v>
      </c>
      <c r="BE62" s="7"/>
      <c r="BT62" s="125" t="s">
        <v>80</v>
      </c>
      <c r="BV62" s="125" t="s">
        <v>74</v>
      </c>
      <c r="BW62" s="125" t="s">
        <v>105</v>
      </c>
      <c r="BX62" s="125" t="s">
        <v>5</v>
      </c>
      <c r="CL62" s="125" t="s">
        <v>102</v>
      </c>
      <c r="CM62" s="125" t="s">
        <v>82</v>
      </c>
    </row>
    <row r="63" spans="1:91" s="7" customFormat="1" ht="24.75" customHeight="1">
      <c r="A63" s="113" t="s">
        <v>76</v>
      </c>
      <c r="B63" s="114"/>
      <c r="C63" s="115"/>
      <c r="D63" s="116" t="s">
        <v>106</v>
      </c>
      <c r="E63" s="116"/>
      <c r="F63" s="116"/>
      <c r="G63" s="116"/>
      <c r="H63" s="116"/>
      <c r="I63" s="117"/>
      <c r="J63" s="116" t="s">
        <v>107</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301.2.1 - Dešťová kana...'!J30</f>
        <v>0</v>
      </c>
      <c r="AH63" s="117"/>
      <c r="AI63" s="117"/>
      <c r="AJ63" s="117"/>
      <c r="AK63" s="117"/>
      <c r="AL63" s="117"/>
      <c r="AM63" s="117"/>
      <c r="AN63" s="118">
        <f>SUM(AG63,AT63)</f>
        <v>0</v>
      </c>
      <c r="AO63" s="117"/>
      <c r="AP63" s="117"/>
      <c r="AQ63" s="119" t="s">
        <v>100</v>
      </c>
      <c r="AR63" s="120"/>
      <c r="AS63" s="121">
        <v>0</v>
      </c>
      <c r="AT63" s="122">
        <f>ROUND(SUM(AV63:AW63),2)</f>
        <v>0</v>
      </c>
      <c r="AU63" s="123">
        <f>'SO 301.2.1 - Dešťová kana...'!P90</f>
        <v>0</v>
      </c>
      <c r="AV63" s="122">
        <f>'SO 301.2.1 - Dešťová kana...'!J33</f>
        <v>0</v>
      </c>
      <c r="AW63" s="122">
        <f>'SO 301.2.1 - Dešťová kana...'!J34</f>
        <v>0</v>
      </c>
      <c r="AX63" s="122">
        <f>'SO 301.2.1 - Dešťová kana...'!J35</f>
        <v>0</v>
      </c>
      <c r="AY63" s="122">
        <f>'SO 301.2.1 - Dešťová kana...'!J36</f>
        <v>0</v>
      </c>
      <c r="AZ63" s="122">
        <f>'SO 301.2.1 - Dešťová kana...'!F33</f>
        <v>0</v>
      </c>
      <c r="BA63" s="122">
        <f>'SO 301.2.1 - Dešťová kana...'!F34</f>
        <v>0</v>
      </c>
      <c r="BB63" s="122">
        <f>'SO 301.2.1 - Dešťová kana...'!F35</f>
        <v>0</v>
      </c>
      <c r="BC63" s="122">
        <f>'SO 301.2.1 - Dešťová kana...'!F36</f>
        <v>0</v>
      </c>
      <c r="BD63" s="124">
        <f>'SO 301.2.1 - Dešťová kana...'!F37</f>
        <v>0</v>
      </c>
      <c r="BE63" s="7"/>
      <c r="BT63" s="125" t="s">
        <v>80</v>
      </c>
      <c r="BV63" s="125" t="s">
        <v>74</v>
      </c>
      <c r="BW63" s="125" t="s">
        <v>108</v>
      </c>
      <c r="BX63" s="125" t="s">
        <v>5</v>
      </c>
      <c r="CL63" s="125" t="s">
        <v>109</v>
      </c>
      <c r="CM63" s="125" t="s">
        <v>82</v>
      </c>
    </row>
    <row r="64" spans="1:91" s="7" customFormat="1" ht="24.75" customHeight="1">
      <c r="A64" s="113" t="s">
        <v>76</v>
      </c>
      <c r="B64" s="114"/>
      <c r="C64" s="115"/>
      <c r="D64" s="116" t="s">
        <v>110</v>
      </c>
      <c r="E64" s="116"/>
      <c r="F64" s="116"/>
      <c r="G64" s="116"/>
      <c r="H64" s="116"/>
      <c r="I64" s="117"/>
      <c r="J64" s="116" t="s">
        <v>111</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301.2.2 - Oprava uličn...'!J30</f>
        <v>0</v>
      </c>
      <c r="AH64" s="117"/>
      <c r="AI64" s="117"/>
      <c r="AJ64" s="117"/>
      <c r="AK64" s="117"/>
      <c r="AL64" s="117"/>
      <c r="AM64" s="117"/>
      <c r="AN64" s="118">
        <f>SUM(AG64,AT64)</f>
        <v>0</v>
      </c>
      <c r="AO64" s="117"/>
      <c r="AP64" s="117"/>
      <c r="AQ64" s="119" t="s">
        <v>100</v>
      </c>
      <c r="AR64" s="120"/>
      <c r="AS64" s="121">
        <v>0</v>
      </c>
      <c r="AT64" s="122">
        <f>ROUND(SUM(AV64:AW64),2)</f>
        <v>0</v>
      </c>
      <c r="AU64" s="123">
        <f>'SO 301.2.2 - Oprava uličn...'!P86</f>
        <v>0</v>
      </c>
      <c r="AV64" s="122">
        <f>'SO 301.2.2 - Oprava uličn...'!J33</f>
        <v>0</v>
      </c>
      <c r="AW64" s="122">
        <f>'SO 301.2.2 - Oprava uličn...'!J34</f>
        <v>0</v>
      </c>
      <c r="AX64" s="122">
        <f>'SO 301.2.2 - Oprava uličn...'!J35</f>
        <v>0</v>
      </c>
      <c r="AY64" s="122">
        <f>'SO 301.2.2 - Oprava uličn...'!J36</f>
        <v>0</v>
      </c>
      <c r="AZ64" s="122">
        <f>'SO 301.2.2 - Oprava uličn...'!F33</f>
        <v>0</v>
      </c>
      <c r="BA64" s="122">
        <f>'SO 301.2.2 - Oprava uličn...'!F34</f>
        <v>0</v>
      </c>
      <c r="BB64" s="122">
        <f>'SO 301.2.2 - Oprava uličn...'!F35</f>
        <v>0</v>
      </c>
      <c r="BC64" s="122">
        <f>'SO 301.2.2 - Oprava uličn...'!F36</f>
        <v>0</v>
      </c>
      <c r="BD64" s="124">
        <f>'SO 301.2.2 - Oprava uličn...'!F37</f>
        <v>0</v>
      </c>
      <c r="BE64" s="7"/>
      <c r="BT64" s="125" t="s">
        <v>80</v>
      </c>
      <c r="BV64" s="125" t="s">
        <v>74</v>
      </c>
      <c r="BW64" s="125" t="s">
        <v>112</v>
      </c>
      <c r="BX64" s="125" t="s">
        <v>5</v>
      </c>
      <c r="CL64" s="125" t="s">
        <v>109</v>
      </c>
      <c r="CM64" s="125" t="s">
        <v>82</v>
      </c>
    </row>
    <row r="65" spans="1:91" s="7" customFormat="1" ht="24.75" customHeight="1">
      <c r="A65" s="113" t="s">
        <v>76</v>
      </c>
      <c r="B65" s="114"/>
      <c r="C65" s="115"/>
      <c r="D65" s="116" t="s">
        <v>113</v>
      </c>
      <c r="E65" s="116"/>
      <c r="F65" s="116"/>
      <c r="G65" s="116"/>
      <c r="H65" s="116"/>
      <c r="I65" s="117"/>
      <c r="J65" s="116" t="s">
        <v>114</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8">
        <f>'SO 301.3 - Přeložka dešťo...'!J30</f>
        <v>0</v>
      </c>
      <c r="AH65" s="117"/>
      <c r="AI65" s="117"/>
      <c r="AJ65" s="117"/>
      <c r="AK65" s="117"/>
      <c r="AL65" s="117"/>
      <c r="AM65" s="117"/>
      <c r="AN65" s="118">
        <f>SUM(AG65,AT65)</f>
        <v>0</v>
      </c>
      <c r="AO65" s="117"/>
      <c r="AP65" s="117"/>
      <c r="AQ65" s="119" t="s">
        <v>100</v>
      </c>
      <c r="AR65" s="120"/>
      <c r="AS65" s="121">
        <v>0</v>
      </c>
      <c r="AT65" s="122">
        <f>ROUND(SUM(AV65:AW65),2)</f>
        <v>0</v>
      </c>
      <c r="AU65" s="123">
        <f>'SO 301.3 - Přeložka dešťo...'!P87</f>
        <v>0</v>
      </c>
      <c r="AV65" s="122">
        <f>'SO 301.3 - Přeložka dešťo...'!J33</f>
        <v>0</v>
      </c>
      <c r="AW65" s="122">
        <f>'SO 301.3 - Přeložka dešťo...'!J34</f>
        <v>0</v>
      </c>
      <c r="AX65" s="122">
        <f>'SO 301.3 - Přeložka dešťo...'!J35</f>
        <v>0</v>
      </c>
      <c r="AY65" s="122">
        <f>'SO 301.3 - Přeložka dešťo...'!J36</f>
        <v>0</v>
      </c>
      <c r="AZ65" s="122">
        <f>'SO 301.3 - Přeložka dešťo...'!F33</f>
        <v>0</v>
      </c>
      <c r="BA65" s="122">
        <f>'SO 301.3 - Přeložka dešťo...'!F34</f>
        <v>0</v>
      </c>
      <c r="BB65" s="122">
        <f>'SO 301.3 - Přeložka dešťo...'!F35</f>
        <v>0</v>
      </c>
      <c r="BC65" s="122">
        <f>'SO 301.3 - Přeložka dešťo...'!F36</f>
        <v>0</v>
      </c>
      <c r="BD65" s="124">
        <f>'SO 301.3 - Přeložka dešťo...'!F37</f>
        <v>0</v>
      </c>
      <c r="BE65" s="7"/>
      <c r="BT65" s="125" t="s">
        <v>80</v>
      </c>
      <c r="BV65" s="125" t="s">
        <v>74</v>
      </c>
      <c r="BW65" s="125" t="s">
        <v>115</v>
      </c>
      <c r="BX65" s="125" t="s">
        <v>5</v>
      </c>
      <c r="CL65" s="125" t="s">
        <v>102</v>
      </c>
      <c r="CM65" s="125" t="s">
        <v>82</v>
      </c>
    </row>
    <row r="66" spans="1:91" s="7" customFormat="1" ht="24.75" customHeight="1">
      <c r="A66" s="113" t="s">
        <v>76</v>
      </c>
      <c r="B66" s="114"/>
      <c r="C66" s="115"/>
      <c r="D66" s="116" t="s">
        <v>116</v>
      </c>
      <c r="E66" s="116"/>
      <c r="F66" s="116"/>
      <c r="G66" s="116"/>
      <c r="H66" s="116"/>
      <c r="I66" s="117"/>
      <c r="J66" s="116" t="s">
        <v>117</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'SO 301.4 - Přepojení septiku'!J30</f>
        <v>0</v>
      </c>
      <c r="AH66" s="117"/>
      <c r="AI66" s="117"/>
      <c r="AJ66" s="117"/>
      <c r="AK66" s="117"/>
      <c r="AL66" s="117"/>
      <c r="AM66" s="117"/>
      <c r="AN66" s="118">
        <f>SUM(AG66,AT66)</f>
        <v>0</v>
      </c>
      <c r="AO66" s="117"/>
      <c r="AP66" s="117"/>
      <c r="AQ66" s="119" t="s">
        <v>100</v>
      </c>
      <c r="AR66" s="120"/>
      <c r="AS66" s="121">
        <v>0</v>
      </c>
      <c r="AT66" s="122">
        <f>ROUND(SUM(AV66:AW66),2)</f>
        <v>0</v>
      </c>
      <c r="AU66" s="123">
        <f>'SO 301.4 - Přepojení septiku'!P88</f>
        <v>0</v>
      </c>
      <c r="AV66" s="122">
        <f>'SO 301.4 - Přepojení septiku'!J33</f>
        <v>0</v>
      </c>
      <c r="AW66" s="122">
        <f>'SO 301.4 - Přepojení septiku'!J34</f>
        <v>0</v>
      </c>
      <c r="AX66" s="122">
        <f>'SO 301.4 - Přepojení septiku'!J35</f>
        <v>0</v>
      </c>
      <c r="AY66" s="122">
        <f>'SO 301.4 - Přepojení septiku'!J36</f>
        <v>0</v>
      </c>
      <c r="AZ66" s="122">
        <f>'SO 301.4 - Přepojení septiku'!F33</f>
        <v>0</v>
      </c>
      <c r="BA66" s="122">
        <f>'SO 301.4 - Přepojení septiku'!F34</f>
        <v>0</v>
      </c>
      <c r="BB66" s="122">
        <f>'SO 301.4 - Přepojení septiku'!F35</f>
        <v>0</v>
      </c>
      <c r="BC66" s="122">
        <f>'SO 301.4 - Přepojení septiku'!F36</f>
        <v>0</v>
      </c>
      <c r="BD66" s="124">
        <f>'SO 301.4 - Přepojení septiku'!F37</f>
        <v>0</v>
      </c>
      <c r="BE66" s="7"/>
      <c r="BT66" s="125" t="s">
        <v>80</v>
      </c>
      <c r="BV66" s="125" t="s">
        <v>74</v>
      </c>
      <c r="BW66" s="125" t="s">
        <v>118</v>
      </c>
      <c r="BX66" s="125" t="s">
        <v>5</v>
      </c>
      <c r="CL66" s="125" t="s">
        <v>102</v>
      </c>
      <c r="CM66" s="125" t="s">
        <v>82</v>
      </c>
    </row>
    <row r="67" spans="1:91" s="7" customFormat="1" ht="24.75" customHeight="1">
      <c r="A67" s="113" t="s">
        <v>76</v>
      </c>
      <c r="B67" s="114"/>
      <c r="C67" s="115"/>
      <c r="D67" s="116" t="s">
        <v>119</v>
      </c>
      <c r="E67" s="116"/>
      <c r="F67" s="116"/>
      <c r="G67" s="116"/>
      <c r="H67" s="116"/>
      <c r="I67" s="117"/>
      <c r="J67" s="116" t="s">
        <v>120</v>
      </c>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8">
        <f>'SO 401.1 - Rekonstrukce v...'!J30</f>
        <v>0</v>
      </c>
      <c r="AH67" s="117"/>
      <c r="AI67" s="117"/>
      <c r="AJ67" s="117"/>
      <c r="AK67" s="117"/>
      <c r="AL67" s="117"/>
      <c r="AM67" s="117"/>
      <c r="AN67" s="118">
        <f>SUM(AG67,AT67)</f>
        <v>0</v>
      </c>
      <c r="AO67" s="117"/>
      <c r="AP67" s="117"/>
      <c r="AQ67" s="119" t="s">
        <v>79</v>
      </c>
      <c r="AR67" s="120"/>
      <c r="AS67" s="121">
        <v>0</v>
      </c>
      <c r="AT67" s="122">
        <f>ROUND(SUM(AV67:AW67),2)</f>
        <v>0</v>
      </c>
      <c r="AU67" s="123">
        <f>'SO 401.1 - Rekonstrukce v...'!P89</f>
        <v>0</v>
      </c>
      <c r="AV67" s="122">
        <f>'SO 401.1 - Rekonstrukce v...'!J33</f>
        <v>0</v>
      </c>
      <c r="AW67" s="122">
        <f>'SO 401.1 - Rekonstrukce v...'!J34</f>
        <v>0</v>
      </c>
      <c r="AX67" s="122">
        <f>'SO 401.1 - Rekonstrukce v...'!J35</f>
        <v>0</v>
      </c>
      <c r="AY67" s="122">
        <f>'SO 401.1 - Rekonstrukce v...'!J36</f>
        <v>0</v>
      </c>
      <c r="AZ67" s="122">
        <f>'SO 401.1 - Rekonstrukce v...'!F33</f>
        <v>0</v>
      </c>
      <c r="BA67" s="122">
        <f>'SO 401.1 - Rekonstrukce v...'!F34</f>
        <v>0</v>
      </c>
      <c r="BB67" s="122">
        <f>'SO 401.1 - Rekonstrukce v...'!F35</f>
        <v>0</v>
      </c>
      <c r="BC67" s="122">
        <f>'SO 401.1 - Rekonstrukce v...'!F36</f>
        <v>0</v>
      </c>
      <c r="BD67" s="124">
        <f>'SO 401.1 - Rekonstrukce v...'!F37</f>
        <v>0</v>
      </c>
      <c r="BE67" s="7"/>
      <c r="BT67" s="125" t="s">
        <v>80</v>
      </c>
      <c r="BV67" s="125" t="s">
        <v>74</v>
      </c>
      <c r="BW67" s="125" t="s">
        <v>121</v>
      </c>
      <c r="BX67" s="125" t="s">
        <v>5</v>
      </c>
      <c r="CL67" s="125" t="s">
        <v>19</v>
      </c>
      <c r="CM67" s="125" t="s">
        <v>82</v>
      </c>
    </row>
    <row r="68" spans="1:91" s="7" customFormat="1" ht="24.75" customHeight="1">
      <c r="A68" s="113" t="s">
        <v>76</v>
      </c>
      <c r="B68" s="114"/>
      <c r="C68" s="115"/>
      <c r="D68" s="116" t="s">
        <v>122</v>
      </c>
      <c r="E68" s="116"/>
      <c r="F68" s="116"/>
      <c r="G68" s="116"/>
      <c r="H68" s="116"/>
      <c r="I68" s="117"/>
      <c r="J68" s="116" t="s">
        <v>123</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'SO 401.2 - Rekonstrukce v...'!J30</f>
        <v>0</v>
      </c>
      <c r="AH68" s="117"/>
      <c r="AI68" s="117"/>
      <c r="AJ68" s="117"/>
      <c r="AK68" s="117"/>
      <c r="AL68" s="117"/>
      <c r="AM68" s="117"/>
      <c r="AN68" s="118">
        <f>SUM(AG68,AT68)</f>
        <v>0</v>
      </c>
      <c r="AO68" s="117"/>
      <c r="AP68" s="117"/>
      <c r="AQ68" s="119" t="s">
        <v>79</v>
      </c>
      <c r="AR68" s="120"/>
      <c r="AS68" s="121">
        <v>0</v>
      </c>
      <c r="AT68" s="122">
        <f>ROUND(SUM(AV68:AW68),2)</f>
        <v>0</v>
      </c>
      <c r="AU68" s="123">
        <f>'SO 401.2 - Rekonstrukce v...'!P91</f>
        <v>0</v>
      </c>
      <c r="AV68" s="122">
        <f>'SO 401.2 - Rekonstrukce v...'!J33</f>
        <v>0</v>
      </c>
      <c r="AW68" s="122">
        <f>'SO 401.2 - Rekonstrukce v...'!J34</f>
        <v>0</v>
      </c>
      <c r="AX68" s="122">
        <f>'SO 401.2 - Rekonstrukce v...'!J35</f>
        <v>0</v>
      </c>
      <c r="AY68" s="122">
        <f>'SO 401.2 - Rekonstrukce v...'!J36</f>
        <v>0</v>
      </c>
      <c r="AZ68" s="122">
        <f>'SO 401.2 - Rekonstrukce v...'!F33</f>
        <v>0</v>
      </c>
      <c r="BA68" s="122">
        <f>'SO 401.2 - Rekonstrukce v...'!F34</f>
        <v>0</v>
      </c>
      <c r="BB68" s="122">
        <f>'SO 401.2 - Rekonstrukce v...'!F35</f>
        <v>0</v>
      </c>
      <c r="BC68" s="122">
        <f>'SO 401.2 - Rekonstrukce v...'!F36</f>
        <v>0</v>
      </c>
      <c r="BD68" s="124">
        <f>'SO 401.2 - Rekonstrukce v...'!F37</f>
        <v>0</v>
      </c>
      <c r="BE68" s="7"/>
      <c r="BT68" s="125" t="s">
        <v>80</v>
      </c>
      <c r="BV68" s="125" t="s">
        <v>74</v>
      </c>
      <c r="BW68" s="125" t="s">
        <v>124</v>
      </c>
      <c r="BX68" s="125" t="s">
        <v>5</v>
      </c>
      <c r="CL68" s="125" t="s">
        <v>19</v>
      </c>
      <c r="CM68" s="125" t="s">
        <v>82</v>
      </c>
    </row>
    <row r="69" spans="1:91" s="7" customFormat="1" ht="24.75" customHeight="1">
      <c r="A69" s="113" t="s">
        <v>76</v>
      </c>
      <c r="B69" s="114"/>
      <c r="C69" s="115"/>
      <c r="D69" s="116" t="s">
        <v>125</v>
      </c>
      <c r="E69" s="116"/>
      <c r="F69" s="116"/>
      <c r="G69" s="116"/>
      <c r="H69" s="116"/>
      <c r="I69" s="117"/>
      <c r="J69" s="116" t="s">
        <v>126</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'SO 401.3 - Rekonstrukce v...'!J30</f>
        <v>0</v>
      </c>
      <c r="AH69" s="117"/>
      <c r="AI69" s="117"/>
      <c r="AJ69" s="117"/>
      <c r="AK69" s="117"/>
      <c r="AL69" s="117"/>
      <c r="AM69" s="117"/>
      <c r="AN69" s="118">
        <f>SUM(AG69,AT69)</f>
        <v>0</v>
      </c>
      <c r="AO69" s="117"/>
      <c r="AP69" s="117"/>
      <c r="AQ69" s="119" t="s">
        <v>79</v>
      </c>
      <c r="AR69" s="120"/>
      <c r="AS69" s="121">
        <v>0</v>
      </c>
      <c r="AT69" s="122">
        <f>ROUND(SUM(AV69:AW69),2)</f>
        <v>0</v>
      </c>
      <c r="AU69" s="123">
        <f>'SO 401.3 - Rekonstrukce v...'!P88</f>
        <v>0</v>
      </c>
      <c r="AV69" s="122">
        <f>'SO 401.3 - Rekonstrukce v...'!J33</f>
        <v>0</v>
      </c>
      <c r="AW69" s="122">
        <f>'SO 401.3 - Rekonstrukce v...'!J34</f>
        <v>0</v>
      </c>
      <c r="AX69" s="122">
        <f>'SO 401.3 - Rekonstrukce v...'!J35</f>
        <v>0</v>
      </c>
      <c r="AY69" s="122">
        <f>'SO 401.3 - Rekonstrukce v...'!J36</f>
        <v>0</v>
      </c>
      <c r="AZ69" s="122">
        <f>'SO 401.3 - Rekonstrukce v...'!F33</f>
        <v>0</v>
      </c>
      <c r="BA69" s="122">
        <f>'SO 401.3 - Rekonstrukce v...'!F34</f>
        <v>0</v>
      </c>
      <c r="BB69" s="122">
        <f>'SO 401.3 - Rekonstrukce v...'!F35</f>
        <v>0</v>
      </c>
      <c r="BC69" s="122">
        <f>'SO 401.3 - Rekonstrukce v...'!F36</f>
        <v>0</v>
      </c>
      <c r="BD69" s="124">
        <f>'SO 401.3 - Rekonstrukce v...'!F37</f>
        <v>0</v>
      </c>
      <c r="BE69" s="7"/>
      <c r="BT69" s="125" t="s">
        <v>80</v>
      </c>
      <c r="BV69" s="125" t="s">
        <v>74</v>
      </c>
      <c r="BW69" s="125" t="s">
        <v>127</v>
      </c>
      <c r="BX69" s="125" t="s">
        <v>5</v>
      </c>
      <c r="CL69" s="125" t="s">
        <v>19</v>
      </c>
      <c r="CM69" s="125" t="s">
        <v>82</v>
      </c>
    </row>
    <row r="70" spans="1:91" s="7" customFormat="1" ht="16.5" customHeight="1">
      <c r="A70" s="113" t="s">
        <v>76</v>
      </c>
      <c r="B70" s="114"/>
      <c r="C70" s="115"/>
      <c r="D70" s="116" t="s">
        <v>128</v>
      </c>
      <c r="E70" s="116"/>
      <c r="F70" s="116"/>
      <c r="G70" s="116"/>
      <c r="H70" s="116"/>
      <c r="I70" s="117"/>
      <c r="J70" s="116" t="s">
        <v>129</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'SO 402 - Metropolitní síť...'!J30</f>
        <v>0</v>
      </c>
      <c r="AH70" s="117"/>
      <c r="AI70" s="117"/>
      <c r="AJ70" s="117"/>
      <c r="AK70" s="117"/>
      <c r="AL70" s="117"/>
      <c r="AM70" s="117"/>
      <c r="AN70" s="118">
        <f>SUM(AG70,AT70)</f>
        <v>0</v>
      </c>
      <c r="AO70" s="117"/>
      <c r="AP70" s="117"/>
      <c r="AQ70" s="119" t="s">
        <v>79</v>
      </c>
      <c r="AR70" s="120"/>
      <c r="AS70" s="121">
        <v>0</v>
      </c>
      <c r="AT70" s="122">
        <f>ROUND(SUM(AV70:AW70),2)</f>
        <v>0</v>
      </c>
      <c r="AU70" s="123">
        <f>'SO 402 - Metropolitní síť...'!P93</f>
        <v>0</v>
      </c>
      <c r="AV70" s="122">
        <f>'SO 402 - Metropolitní síť...'!J33</f>
        <v>0</v>
      </c>
      <c r="AW70" s="122">
        <f>'SO 402 - Metropolitní síť...'!J34</f>
        <v>0</v>
      </c>
      <c r="AX70" s="122">
        <f>'SO 402 - Metropolitní síť...'!J35</f>
        <v>0</v>
      </c>
      <c r="AY70" s="122">
        <f>'SO 402 - Metropolitní síť...'!J36</f>
        <v>0</v>
      </c>
      <c r="AZ70" s="122">
        <f>'SO 402 - Metropolitní síť...'!F33</f>
        <v>0</v>
      </c>
      <c r="BA70" s="122">
        <f>'SO 402 - Metropolitní síť...'!F34</f>
        <v>0</v>
      </c>
      <c r="BB70" s="122">
        <f>'SO 402 - Metropolitní síť...'!F35</f>
        <v>0</v>
      </c>
      <c r="BC70" s="122">
        <f>'SO 402 - Metropolitní síť...'!F36</f>
        <v>0</v>
      </c>
      <c r="BD70" s="124">
        <f>'SO 402 - Metropolitní síť...'!F37</f>
        <v>0</v>
      </c>
      <c r="BE70" s="7"/>
      <c r="BT70" s="125" t="s">
        <v>80</v>
      </c>
      <c r="BV70" s="125" t="s">
        <v>74</v>
      </c>
      <c r="BW70" s="125" t="s">
        <v>130</v>
      </c>
      <c r="BX70" s="125" t="s">
        <v>5</v>
      </c>
      <c r="CL70" s="125" t="s">
        <v>19</v>
      </c>
      <c r="CM70" s="125" t="s">
        <v>82</v>
      </c>
    </row>
    <row r="71" spans="1:91" s="7" customFormat="1" ht="16.5" customHeight="1">
      <c r="A71" s="113" t="s">
        <v>76</v>
      </c>
      <c r="B71" s="114"/>
      <c r="C71" s="115"/>
      <c r="D71" s="116" t="s">
        <v>131</v>
      </c>
      <c r="E71" s="116"/>
      <c r="F71" s="116"/>
      <c r="G71" s="116"/>
      <c r="H71" s="116"/>
      <c r="I71" s="117"/>
      <c r="J71" s="116" t="s">
        <v>132</v>
      </c>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8">
        <f>'SO 801 - Náhradní výsadba'!J30</f>
        <v>0</v>
      </c>
      <c r="AH71" s="117"/>
      <c r="AI71" s="117"/>
      <c r="AJ71" s="117"/>
      <c r="AK71" s="117"/>
      <c r="AL71" s="117"/>
      <c r="AM71" s="117"/>
      <c r="AN71" s="118">
        <f>SUM(AG71,AT71)</f>
        <v>0</v>
      </c>
      <c r="AO71" s="117"/>
      <c r="AP71" s="117"/>
      <c r="AQ71" s="119" t="s">
        <v>79</v>
      </c>
      <c r="AR71" s="120"/>
      <c r="AS71" s="121">
        <v>0</v>
      </c>
      <c r="AT71" s="122">
        <f>ROUND(SUM(AV71:AW71),2)</f>
        <v>0</v>
      </c>
      <c r="AU71" s="123">
        <f>'SO 801 - Náhradní výsadba'!P82</f>
        <v>0</v>
      </c>
      <c r="AV71" s="122">
        <f>'SO 801 - Náhradní výsadba'!J33</f>
        <v>0</v>
      </c>
      <c r="AW71" s="122">
        <f>'SO 801 - Náhradní výsadba'!J34</f>
        <v>0</v>
      </c>
      <c r="AX71" s="122">
        <f>'SO 801 - Náhradní výsadba'!J35</f>
        <v>0</v>
      </c>
      <c r="AY71" s="122">
        <f>'SO 801 - Náhradní výsadba'!J36</f>
        <v>0</v>
      </c>
      <c r="AZ71" s="122">
        <f>'SO 801 - Náhradní výsadba'!F33</f>
        <v>0</v>
      </c>
      <c r="BA71" s="122">
        <f>'SO 801 - Náhradní výsadba'!F34</f>
        <v>0</v>
      </c>
      <c r="BB71" s="122">
        <f>'SO 801 - Náhradní výsadba'!F35</f>
        <v>0</v>
      </c>
      <c r="BC71" s="122">
        <f>'SO 801 - Náhradní výsadba'!F36</f>
        <v>0</v>
      </c>
      <c r="BD71" s="124">
        <f>'SO 801 - Náhradní výsadba'!F37</f>
        <v>0</v>
      </c>
      <c r="BE71" s="7"/>
      <c r="BT71" s="125" t="s">
        <v>80</v>
      </c>
      <c r="BV71" s="125" t="s">
        <v>74</v>
      </c>
      <c r="BW71" s="125" t="s">
        <v>133</v>
      </c>
      <c r="BX71" s="125" t="s">
        <v>5</v>
      </c>
      <c r="CL71" s="125" t="s">
        <v>19</v>
      </c>
      <c r="CM71" s="125" t="s">
        <v>82</v>
      </c>
    </row>
    <row r="72" spans="1:91" s="7" customFormat="1" ht="16.5" customHeight="1">
      <c r="A72" s="113" t="s">
        <v>76</v>
      </c>
      <c r="B72" s="114"/>
      <c r="C72" s="115"/>
      <c r="D72" s="116" t="s">
        <v>134</v>
      </c>
      <c r="E72" s="116"/>
      <c r="F72" s="116"/>
      <c r="G72" s="116"/>
      <c r="H72" s="116"/>
      <c r="I72" s="117"/>
      <c r="J72" s="116" t="s">
        <v>135</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'SO 802 - Kácení zeleně'!J30</f>
        <v>0</v>
      </c>
      <c r="AH72" s="117"/>
      <c r="AI72" s="117"/>
      <c r="AJ72" s="117"/>
      <c r="AK72" s="117"/>
      <c r="AL72" s="117"/>
      <c r="AM72" s="117"/>
      <c r="AN72" s="118">
        <f>SUM(AG72,AT72)</f>
        <v>0</v>
      </c>
      <c r="AO72" s="117"/>
      <c r="AP72" s="117"/>
      <c r="AQ72" s="119" t="s">
        <v>79</v>
      </c>
      <c r="AR72" s="120"/>
      <c r="AS72" s="121">
        <v>0</v>
      </c>
      <c r="AT72" s="122">
        <f>ROUND(SUM(AV72:AW72),2)</f>
        <v>0</v>
      </c>
      <c r="AU72" s="123">
        <f>'SO 802 - Kácení zeleně'!P82</f>
        <v>0</v>
      </c>
      <c r="AV72" s="122">
        <f>'SO 802 - Kácení zeleně'!J33</f>
        <v>0</v>
      </c>
      <c r="AW72" s="122">
        <f>'SO 802 - Kácení zeleně'!J34</f>
        <v>0</v>
      </c>
      <c r="AX72" s="122">
        <f>'SO 802 - Kácení zeleně'!J35</f>
        <v>0</v>
      </c>
      <c r="AY72" s="122">
        <f>'SO 802 - Kácení zeleně'!J36</f>
        <v>0</v>
      </c>
      <c r="AZ72" s="122">
        <f>'SO 802 - Kácení zeleně'!F33</f>
        <v>0</v>
      </c>
      <c r="BA72" s="122">
        <f>'SO 802 - Kácení zeleně'!F34</f>
        <v>0</v>
      </c>
      <c r="BB72" s="122">
        <f>'SO 802 - Kácení zeleně'!F35</f>
        <v>0</v>
      </c>
      <c r="BC72" s="122">
        <f>'SO 802 - Kácení zeleně'!F36</f>
        <v>0</v>
      </c>
      <c r="BD72" s="124">
        <f>'SO 802 - Kácení zeleně'!F37</f>
        <v>0</v>
      </c>
      <c r="BE72" s="7"/>
      <c r="BT72" s="125" t="s">
        <v>80</v>
      </c>
      <c r="BV72" s="125" t="s">
        <v>74</v>
      </c>
      <c r="BW72" s="125" t="s">
        <v>136</v>
      </c>
      <c r="BX72" s="125" t="s">
        <v>5</v>
      </c>
      <c r="CL72" s="125" t="s">
        <v>19</v>
      </c>
      <c r="CM72" s="125" t="s">
        <v>82</v>
      </c>
    </row>
    <row r="73" spans="1:91" s="7" customFormat="1" ht="16.5" customHeight="1">
      <c r="A73" s="113" t="s">
        <v>76</v>
      </c>
      <c r="B73" s="114"/>
      <c r="C73" s="115"/>
      <c r="D73" s="116" t="s">
        <v>137</v>
      </c>
      <c r="E73" s="116"/>
      <c r="F73" s="116"/>
      <c r="G73" s="116"/>
      <c r="H73" s="116"/>
      <c r="I73" s="117"/>
      <c r="J73" s="116" t="s">
        <v>138</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8">
        <f>'VON - Vedlejší a ostatní ...'!J30</f>
        <v>0</v>
      </c>
      <c r="AH73" s="117"/>
      <c r="AI73" s="117"/>
      <c r="AJ73" s="117"/>
      <c r="AK73" s="117"/>
      <c r="AL73" s="117"/>
      <c r="AM73" s="117"/>
      <c r="AN73" s="118">
        <f>SUM(AG73,AT73)</f>
        <v>0</v>
      </c>
      <c r="AO73" s="117"/>
      <c r="AP73" s="117"/>
      <c r="AQ73" s="119" t="s">
        <v>137</v>
      </c>
      <c r="AR73" s="120"/>
      <c r="AS73" s="126">
        <v>0</v>
      </c>
      <c r="AT73" s="127">
        <f>ROUND(SUM(AV73:AW73),2)</f>
        <v>0</v>
      </c>
      <c r="AU73" s="128">
        <f>'VON - Vedlejší a ostatní ...'!P83</f>
        <v>0</v>
      </c>
      <c r="AV73" s="127">
        <f>'VON - Vedlejší a ostatní ...'!J33</f>
        <v>0</v>
      </c>
      <c r="AW73" s="127">
        <f>'VON - Vedlejší a ostatní ...'!J34</f>
        <v>0</v>
      </c>
      <c r="AX73" s="127">
        <f>'VON - Vedlejší a ostatní ...'!J35</f>
        <v>0</v>
      </c>
      <c r="AY73" s="127">
        <f>'VON - Vedlejší a ostatní ...'!J36</f>
        <v>0</v>
      </c>
      <c r="AZ73" s="127">
        <f>'VON - Vedlejší a ostatní ...'!F33</f>
        <v>0</v>
      </c>
      <c r="BA73" s="127">
        <f>'VON - Vedlejší a ostatní ...'!F34</f>
        <v>0</v>
      </c>
      <c r="BB73" s="127">
        <f>'VON - Vedlejší a ostatní ...'!F35</f>
        <v>0</v>
      </c>
      <c r="BC73" s="127">
        <f>'VON - Vedlejší a ostatní ...'!F36</f>
        <v>0</v>
      </c>
      <c r="BD73" s="129">
        <f>'VON - Vedlejší a ostatní ...'!F37</f>
        <v>0</v>
      </c>
      <c r="BE73" s="7"/>
      <c r="BT73" s="125" t="s">
        <v>80</v>
      </c>
      <c r="BV73" s="125" t="s">
        <v>74</v>
      </c>
      <c r="BW73" s="125" t="s">
        <v>139</v>
      </c>
      <c r="BX73" s="125" t="s">
        <v>5</v>
      </c>
      <c r="CL73" s="125" t="s">
        <v>102</v>
      </c>
      <c r="CM73" s="125" t="s">
        <v>82</v>
      </c>
    </row>
    <row r="74" spans="1:57" s="2" customFormat="1" ht="30" customHeight="1">
      <c r="A74" s="40"/>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6"/>
      <c r="AS74" s="40"/>
      <c r="AT74" s="40"/>
      <c r="AU74" s="40"/>
      <c r="AV74" s="40"/>
      <c r="AW74" s="40"/>
      <c r="AX74" s="40"/>
      <c r="AY74" s="40"/>
      <c r="AZ74" s="40"/>
      <c r="BA74" s="40"/>
      <c r="BB74" s="40"/>
      <c r="BC74" s="40"/>
      <c r="BD74" s="40"/>
      <c r="BE74" s="40"/>
    </row>
    <row r="75" spans="1:57" s="2" customFormat="1" ht="6.95" customHeight="1">
      <c r="A75" s="40"/>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46"/>
      <c r="AS75" s="40"/>
      <c r="AT75" s="40"/>
      <c r="AU75" s="40"/>
      <c r="AV75" s="40"/>
      <c r="AW75" s="40"/>
      <c r="AX75" s="40"/>
      <c r="AY75" s="40"/>
      <c r="AZ75" s="40"/>
      <c r="BA75" s="40"/>
      <c r="BB75" s="40"/>
      <c r="BC75" s="40"/>
      <c r="BD75" s="40"/>
      <c r="BE75" s="40"/>
    </row>
  </sheetData>
  <sheetProtection password="CC35" sheet="1" objects="1" scenarios="1" formatColumns="0" formatRows="0"/>
  <mergeCells count="114">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D68:H68"/>
    <mergeCell ref="J68:AF68"/>
    <mergeCell ref="D69:H69"/>
    <mergeCell ref="J69:AF69"/>
    <mergeCell ref="D70:H70"/>
    <mergeCell ref="J70:AF70"/>
    <mergeCell ref="D71:H71"/>
    <mergeCell ref="J71:AF71"/>
    <mergeCell ref="D72:H72"/>
    <mergeCell ref="J72:AF72"/>
    <mergeCell ref="D73:H73"/>
    <mergeCell ref="J73:AF73"/>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54:AP54"/>
  </mergeCells>
  <hyperlinks>
    <hyperlink ref="A55" location="'SO 101.1 - Rekonstrukce k...'!C2" display="/"/>
    <hyperlink ref="A56" location="'SO 101.2 - Rekonstrukce k...'!C2" display="/"/>
    <hyperlink ref="A57" location="'SO 102.1 - Rekonstrukce k...'!C2" display="/"/>
    <hyperlink ref="A58" location="'SO 102.2 - Rekonstrukce k...'!C2" display="/"/>
    <hyperlink ref="A59" location="'SO 102.3 - Rekonstrukce k...'!C2" display="/"/>
    <hyperlink ref="A60" location="'SO 103 - Parkovací plocha'!C2" display="/"/>
    <hyperlink ref="A61" location="'SO 301.1.1 - Splašková ka...'!C2" display="/"/>
    <hyperlink ref="A62" location="'SO 301.1.2 - Splašková ka...'!C2" display="/"/>
    <hyperlink ref="A63" location="'SO 301.2.1 - Dešťová kana...'!C2" display="/"/>
    <hyperlink ref="A64" location="'SO 301.2.2 - Oprava uličn...'!C2" display="/"/>
    <hyperlink ref="A65" location="'SO 301.3 - Přeložka dešťo...'!C2" display="/"/>
    <hyperlink ref="A66" location="'SO 301.4 - Přepojení septiku'!C2" display="/"/>
    <hyperlink ref="A67" location="'SO 401.1 - Rekonstrukce v...'!C2" display="/"/>
    <hyperlink ref="A68" location="'SO 401.2 - Rekonstrukce v...'!C2" display="/"/>
    <hyperlink ref="A69" location="'SO 401.3 - Rekonstrukce v...'!C2" display="/"/>
    <hyperlink ref="A70" location="'SO 402 - Metropolitní síť...'!C2" display="/"/>
    <hyperlink ref="A71" location="'SO 801 - Náhradní výsadba'!C2" display="/"/>
    <hyperlink ref="A72" location="'SO 802 - Kácení zeleně'!C2" display="/"/>
    <hyperlink ref="A73"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3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108</v>
      </c>
      <c r="AZ2" s="283" t="s">
        <v>1192</v>
      </c>
      <c r="BA2" s="283" t="s">
        <v>1193</v>
      </c>
      <c r="BB2" s="283" t="s">
        <v>222</v>
      </c>
      <c r="BC2" s="283" t="s">
        <v>1666</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1667</v>
      </c>
      <c r="BD3" s="283" t="s">
        <v>82</v>
      </c>
    </row>
    <row r="4" spans="2:56" s="1" customFormat="1" ht="24.95" customHeight="1">
      <c r="B4" s="22"/>
      <c r="D4" s="134" t="s">
        <v>140</v>
      </c>
      <c r="I4" s="130"/>
      <c r="L4" s="22"/>
      <c r="M4" s="135" t="s">
        <v>10</v>
      </c>
      <c r="AT4" s="19" t="s">
        <v>4</v>
      </c>
      <c r="AZ4" s="283" t="s">
        <v>1198</v>
      </c>
      <c r="BA4" s="283" t="s">
        <v>1199</v>
      </c>
      <c r="BB4" s="283" t="s">
        <v>222</v>
      </c>
      <c r="BC4" s="283" t="s">
        <v>1668</v>
      </c>
      <c r="BD4" s="283" t="s">
        <v>82</v>
      </c>
    </row>
    <row r="5" spans="2:56" s="1" customFormat="1" ht="6.95" customHeight="1">
      <c r="B5" s="22"/>
      <c r="I5" s="130"/>
      <c r="L5" s="22"/>
      <c r="AZ5" s="283" t="s">
        <v>49</v>
      </c>
      <c r="BA5" s="283" t="s">
        <v>1201</v>
      </c>
      <c r="BB5" s="283" t="s">
        <v>222</v>
      </c>
      <c r="BC5" s="283" t="s">
        <v>1669</v>
      </c>
      <c r="BD5" s="283" t="s">
        <v>82</v>
      </c>
    </row>
    <row r="6" spans="2:56" s="1" customFormat="1" ht="12" customHeight="1">
      <c r="B6" s="22"/>
      <c r="D6" s="136" t="s">
        <v>16</v>
      </c>
      <c r="I6" s="130"/>
      <c r="L6" s="22"/>
      <c r="AZ6" s="283" t="s">
        <v>1203</v>
      </c>
      <c r="BA6" s="283" t="s">
        <v>1204</v>
      </c>
      <c r="BB6" s="283" t="s">
        <v>222</v>
      </c>
      <c r="BC6" s="283" t="s">
        <v>1670</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1671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ROUND(J90,2)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ROUND((SUM(BE90:BE382)),2)</f>
        <v>0</v>
      </c>
      <c r="G33" s="40"/>
      <c r="H33" s="40"/>
      <c r="I33" s="157">
        <v>0.21</v>
      </c>
      <c r="J33" s="156">
        <f>ROUND(((SUM(BE90:BE382))*I33),2)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ROUND((SUM(BF90:BF382)),2)</f>
        <v>0</v>
      </c>
      <c r="G34" s="40"/>
      <c r="H34" s="40"/>
      <c r="I34" s="157">
        <v>0.15</v>
      </c>
      <c r="J34" s="156">
        <f>ROUND(((SUM(BF90:BF382))*I34),2)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ROUND((SUM(BG90:BG382)),2)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ROUND((SUM(BH90:BH382)),2)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ROUND((SUM(BI90:BI382)),2)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301.2.1 - Dešťová kanalizace - ulice Za Sadem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J90</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J91</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J92</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J227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645</v>
      </c>
      <c r="E63" s="188"/>
      <c r="F63" s="188"/>
      <c r="G63" s="188"/>
      <c r="H63" s="188"/>
      <c r="I63" s="189"/>
      <c r="J63" s="190">
        <f>J230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150</v>
      </c>
      <c r="E64" s="188"/>
      <c r="F64" s="188"/>
      <c r="G64" s="188"/>
      <c r="H64" s="188"/>
      <c r="I64" s="189"/>
      <c r="J64" s="190">
        <f>J252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1207</v>
      </c>
      <c r="E65" s="188"/>
      <c r="F65" s="188"/>
      <c r="G65" s="188"/>
      <c r="H65" s="188"/>
      <c r="I65" s="189"/>
      <c r="J65" s="190">
        <f>J285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1208</v>
      </c>
      <c r="E66" s="188"/>
      <c r="F66" s="188"/>
      <c r="G66" s="188"/>
      <c r="H66" s="188"/>
      <c r="I66" s="189"/>
      <c r="J66" s="190">
        <f>J330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152</v>
      </c>
      <c r="E67" s="188"/>
      <c r="F67" s="188"/>
      <c r="G67" s="188"/>
      <c r="H67" s="188"/>
      <c r="I67" s="189"/>
      <c r="J67" s="190">
        <f>J334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153</v>
      </c>
      <c r="E68" s="188"/>
      <c r="F68" s="188"/>
      <c r="G68" s="188"/>
      <c r="H68" s="188"/>
      <c r="I68" s="189"/>
      <c r="J68" s="190">
        <f>J373</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1672</v>
      </c>
      <c r="E69" s="181"/>
      <c r="F69" s="181"/>
      <c r="G69" s="181"/>
      <c r="H69" s="181"/>
      <c r="I69" s="182"/>
      <c r="J69" s="183">
        <f>J376</f>
        <v>0</v>
      </c>
      <c r="K69" s="179"/>
      <c r="L69" s="184"/>
      <c r="S69" s="9"/>
      <c r="T69" s="9"/>
      <c r="U69" s="9"/>
      <c r="V69" s="9"/>
      <c r="W69" s="9"/>
      <c r="X69" s="9"/>
      <c r="Y69" s="9"/>
      <c r="Z69" s="9"/>
      <c r="AA69" s="9"/>
      <c r="AB69" s="9"/>
      <c r="AC69" s="9"/>
      <c r="AD69" s="9"/>
      <c r="AE69" s="9"/>
    </row>
    <row r="70" spans="1:31" s="10" customFormat="1" ht="19.9" customHeight="1">
      <c r="A70" s="10"/>
      <c r="B70" s="185"/>
      <c r="C70" s="186"/>
      <c r="D70" s="187" t="s">
        <v>1673</v>
      </c>
      <c r="E70" s="188"/>
      <c r="F70" s="188"/>
      <c r="G70" s="188"/>
      <c r="H70" s="188"/>
      <c r="I70" s="189"/>
      <c r="J70" s="190">
        <f>J377</f>
        <v>0</v>
      </c>
      <c r="K70" s="186"/>
      <c r="L70" s="191"/>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168"/>
      <c r="J72" s="62"/>
      <c r="K72" s="62"/>
      <c r="L72" s="139"/>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171"/>
      <c r="J76" s="64"/>
      <c r="K76" s="64"/>
      <c r="L76" s="139"/>
      <c r="S76" s="40"/>
      <c r="T76" s="40"/>
      <c r="U76" s="40"/>
      <c r="V76" s="40"/>
      <c r="W76" s="40"/>
      <c r="X76" s="40"/>
      <c r="Y76" s="40"/>
      <c r="Z76" s="40"/>
      <c r="AA76" s="40"/>
      <c r="AB76" s="40"/>
      <c r="AC76" s="40"/>
      <c r="AD76" s="40"/>
      <c r="AE76" s="40"/>
    </row>
    <row r="77" spans="1:31" s="2" customFormat="1" ht="24.95" customHeight="1">
      <c r="A77" s="40"/>
      <c r="B77" s="41"/>
      <c r="C77" s="25" t="s">
        <v>154</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172" t="str">
        <f>E7</f>
        <v>Revitalizace veřejného prostranství panelového sídliště Březiny IV. etapa</v>
      </c>
      <c r="F80" s="34"/>
      <c r="G80" s="34"/>
      <c r="H80" s="34"/>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4" t="s">
        <v>141</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6.5" customHeight="1">
      <c r="A82" s="40"/>
      <c r="B82" s="41"/>
      <c r="C82" s="42"/>
      <c r="D82" s="42"/>
      <c r="E82" s="71" t="str">
        <f>E9</f>
        <v>SO 301.2.1 - Dešťová kanalizace - ulice Za Sadem</v>
      </c>
      <c r="F82" s="42"/>
      <c r="G82" s="42"/>
      <c r="H82" s="42"/>
      <c r="I82" s="138"/>
      <c r="J82" s="42"/>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F12</f>
        <v>Březiny</v>
      </c>
      <c r="G84" s="42"/>
      <c r="H84" s="42"/>
      <c r="I84" s="142" t="s">
        <v>23</v>
      </c>
      <c r="J84" s="74" t="str">
        <f>IF(J12="","",J12)</f>
        <v>15. 4. 2019</v>
      </c>
      <c r="K84" s="42"/>
      <c r="L84" s="13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25.65" customHeight="1">
      <c r="A86" s="40"/>
      <c r="B86" s="41"/>
      <c r="C86" s="34" t="s">
        <v>25</v>
      </c>
      <c r="D86" s="42"/>
      <c r="E86" s="42"/>
      <c r="F86" s="29" t="str">
        <f>E15</f>
        <v>Statutární město Děčín</v>
      </c>
      <c r="G86" s="42"/>
      <c r="H86" s="42"/>
      <c r="I86" s="142" t="s">
        <v>31</v>
      </c>
      <c r="J86" s="38" t="str">
        <f>E21</f>
        <v>AZ Consult spol. s r.o.</v>
      </c>
      <c r="K86" s="42"/>
      <c r="L86" s="139"/>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IF(E18="","",E18)</f>
        <v>Vyplň údaj</v>
      </c>
      <c r="G87" s="42"/>
      <c r="H87" s="42"/>
      <c r="I87" s="142" t="s">
        <v>34</v>
      </c>
      <c r="J87" s="38" t="str">
        <f>E24</f>
        <v>Lucie Wojčiková</v>
      </c>
      <c r="K87" s="42"/>
      <c r="L87" s="139"/>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11" customFormat="1" ht="29.25" customHeight="1">
      <c r="A89" s="192"/>
      <c r="B89" s="193"/>
      <c r="C89" s="194" t="s">
        <v>155</v>
      </c>
      <c r="D89" s="195" t="s">
        <v>57</v>
      </c>
      <c r="E89" s="195" t="s">
        <v>53</v>
      </c>
      <c r="F89" s="195" t="s">
        <v>54</v>
      </c>
      <c r="G89" s="195" t="s">
        <v>156</v>
      </c>
      <c r="H89" s="195" t="s">
        <v>157</v>
      </c>
      <c r="I89" s="196" t="s">
        <v>158</v>
      </c>
      <c r="J89" s="195" t="s">
        <v>145</v>
      </c>
      <c r="K89" s="197" t="s">
        <v>159</v>
      </c>
      <c r="L89" s="198"/>
      <c r="M89" s="94" t="s">
        <v>19</v>
      </c>
      <c r="N89" s="95" t="s">
        <v>42</v>
      </c>
      <c r="O89" s="95" t="s">
        <v>160</v>
      </c>
      <c r="P89" s="95" t="s">
        <v>161</v>
      </c>
      <c r="Q89" s="95" t="s">
        <v>162</v>
      </c>
      <c r="R89" s="95" t="s">
        <v>163</v>
      </c>
      <c r="S89" s="95" t="s">
        <v>164</v>
      </c>
      <c r="T89" s="96" t="s">
        <v>165</v>
      </c>
      <c r="U89" s="192"/>
      <c r="V89" s="192"/>
      <c r="W89" s="192"/>
      <c r="X89" s="192"/>
      <c r="Y89" s="192"/>
      <c r="Z89" s="192"/>
      <c r="AA89" s="192"/>
      <c r="AB89" s="192"/>
      <c r="AC89" s="192"/>
      <c r="AD89" s="192"/>
      <c r="AE89" s="192"/>
    </row>
    <row r="90" spans="1:63" s="2" customFormat="1" ht="22.8" customHeight="1">
      <c r="A90" s="40"/>
      <c r="B90" s="41"/>
      <c r="C90" s="101" t="s">
        <v>166</v>
      </c>
      <c r="D90" s="42"/>
      <c r="E90" s="42"/>
      <c r="F90" s="42"/>
      <c r="G90" s="42"/>
      <c r="H90" s="42"/>
      <c r="I90" s="138"/>
      <c r="J90" s="199">
        <f>BK90</f>
        <v>0</v>
      </c>
      <c r="K90" s="42"/>
      <c r="L90" s="46"/>
      <c r="M90" s="97"/>
      <c r="N90" s="200"/>
      <c r="O90" s="98"/>
      <c r="P90" s="201">
        <f>P91+P376</f>
        <v>0</v>
      </c>
      <c r="Q90" s="98"/>
      <c r="R90" s="201">
        <f>R91+R376</f>
        <v>80.87241395000001</v>
      </c>
      <c r="S90" s="98"/>
      <c r="T90" s="202">
        <f>T91+T376</f>
        <v>23.90104</v>
      </c>
      <c r="U90" s="40"/>
      <c r="V90" s="40"/>
      <c r="W90" s="40"/>
      <c r="X90" s="40"/>
      <c r="Y90" s="40"/>
      <c r="Z90" s="40"/>
      <c r="AA90" s="40"/>
      <c r="AB90" s="40"/>
      <c r="AC90" s="40"/>
      <c r="AD90" s="40"/>
      <c r="AE90" s="40"/>
      <c r="AT90" s="19" t="s">
        <v>71</v>
      </c>
      <c r="AU90" s="19" t="s">
        <v>146</v>
      </c>
      <c r="BK90" s="203">
        <f>BK91+BK376</f>
        <v>0</v>
      </c>
    </row>
    <row r="91" spans="1:63" s="12" customFormat="1" ht="25.9" customHeight="1">
      <c r="A91" s="12"/>
      <c r="B91" s="204"/>
      <c r="C91" s="205"/>
      <c r="D91" s="206" t="s">
        <v>71</v>
      </c>
      <c r="E91" s="207" t="s">
        <v>167</v>
      </c>
      <c r="F91" s="207" t="s">
        <v>168</v>
      </c>
      <c r="G91" s="205"/>
      <c r="H91" s="205"/>
      <c r="I91" s="208"/>
      <c r="J91" s="209">
        <f>BK91</f>
        <v>0</v>
      </c>
      <c r="K91" s="205"/>
      <c r="L91" s="210"/>
      <c r="M91" s="211"/>
      <c r="N91" s="212"/>
      <c r="O91" s="212"/>
      <c r="P91" s="213">
        <f>P92+P227+P230+P252+P285+P330+P334+P373</f>
        <v>0</v>
      </c>
      <c r="Q91" s="212"/>
      <c r="R91" s="213">
        <f>R92+R227+R230+R252+R285+R330+R334+R373</f>
        <v>80.85375179</v>
      </c>
      <c r="S91" s="212"/>
      <c r="T91" s="214">
        <f>T92+T227+T230+T252+T285+T330+T334+T373</f>
        <v>23.90104</v>
      </c>
      <c r="U91" s="12"/>
      <c r="V91" s="12"/>
      <c r="W91" s="12"/>
      <c r="X91" s="12"/>
      <c r="Y91" s="12"/>
      <c r="Z91" s="12"/>
      <c r="AA91" s="12"/>
      <c r="AB91" s="12"/>
      <c r="AC91" s="12"/>
      <c r="AD91" s="12"/>
      <c r="AE91" s="12"/>
      <c r="AR91" s="215" t="s">
        <v>80</v>
      </c>
      <c r="AT91" s="216" t="s">
        <v>71</v>
      </c>
      <c r="AU91" s="216" t="s">
        <v>72</v>
      </c>
      <c r="AY91" s="215" t="s">
        <v>169</v>
      </c>
      <c r="BK91" s="217">
        <f>BK92+BK227+BK230+BK252+BK285+BK330+BK334+BK373</f>
        <v>0</v>
      </c>
    </row>
    <row r="92" spans="1:63" s="12" customFormat="1" ht="22.8" customHeight="1">
      <c r="A92" s="12"/>
      <c r="B92" s="204"/>
      <c r="C92" s="205"/>
      <c r="D92" s="206" t="s">
        <v>71</v>
      </c>
      <c r="E92" s="218" t="s">
        <v>80</v>
      </c>
      <c r="F92" s="218" t="s">
        <v>170</v>
      </c>
      <c r="G92" s="205"/>
      <c r="H92" s="205"/>
      <c r="I92" s="208"/>
      <c r="J92" s="219">
        <f>BK92</f>
        <v>0</v>
      </c>
      <c r="K92" s="205"/>
      <c r="L92" s="210"/>
      <c r="M92" s="211"/>
      <c r="N92" s="212"/>
      <c r="O92" s="212"/>
      <c r="P92" s="213">
        <f>SUM(P93:P226)</f>
        <v>0</v>
      </c>
      <c r="Q92" s="212"/>
      <c r="R92" s="213">
        <f>SUM(R93:R226)</f>
        <v>70.8947822</v>
      </c>
      <c r="S92" s="212"/>
      <c r="T92" s="214">
        <f>SUM(T93:T226)</f>
        <v>23.82574</v>
      </c>
      <c r="U92" s="12"/>
      <c r="V92" s="12"/>
      <c r="W92" s="12"/>
      <c r="X92" s="12"/>
      <c r="Y92" s="12"/>
      <c r="Z92" s="12"/>
      <c r="AA92" s="12"/>
      <c r="AB92" s="12"/>
      <c r="AC92" s="12"/>
      <c r="AD92" s="12"/>
      <c r="AE92" s="12"/>
      <c r="AR92" s="215" t="s">
        <v>80</v>
      </c>
      <c r="AT92" s="216" t="s">
        <v>71</v>
      </c>
      <c r="AU92" s="216" t="s">
        <v>80</v>
      </c>
      <c r="AY92" s="215" t="s">
        <v>169</v>
      </c>
      <c r="BK92" s="217">
        <f>SUM(BK93:BK226)</f>
        <v>0</v>
      </c>
    </row>
    <row r="93" spans="1:65" s="2" customFormat="1" ht="33" customHeight="1">
      <c r="A93" s="40"/>
      <c r="B93" s="41"/>
      <c r="C93" s="220" t="s">
        <v>80</v>
      </c>
      <c r="D93" s="220" t="s">
        <v>171</v>
      </c>
      <c r="E93" s="221" t="s">
        <v>1209</v>
      </c>
      <c r="F93" s="222" t="s">
        <v>1210</v>
      </c>
      <c r="G93" s="223" t="s">
        <v>174</v>
      </c>
      <c r="H93" s="224">
        <v>7.43</v>
      </c>
      <c r="I93" s="225"/>
      <c r="J93" s="226">
        <f>ROUND(I93*H93,2)</f>
        <v>0</v>
      </c>
      <c r="K93" s="222" t="s">
        <v>175</v>
      </c>
      <c r="L93" s="46"/>
      <c r="M93" s="227" t="s">
        <v>19</v>
      </c>
      <c r="N93" s="228" t="s">
        <v>43</v>
      </c>
      <c r="O93" s="86"/>
      <c r="P93" s="229">
        <f>O93*H93</f>
        <v>0</v>
      </c>
      <c r="Q93" s="229">
        <v>0</v>
      </c>
      <c r="R93" s="229">
        <f>Q93*H93</f>
        <v>0</v>
      </c>
      <c r="S93" s="229">
        <v>0.26</v>
      </c>
      <c r="T93" s="230">
        <f>S93*H93</f>
        <v>1.9318</v>
      </c>
      <c r="U93" s="40"/>
      <c r="V93" s="40"/>
      <c r="W93" s="40"/>
      <c r="X93" s="40"/>
      <c r="Y93" s="40"/>
      <c r="Z93" s="40"/>
      <c r="AA93" s="40"/>
      <c r="AB93" s="40"/>
      <c r="AC93" s="40"/>
      <c r="AD93" s="40"/>
      <c r="AE93" s="40"/>
      <c r="AR93" s="231" t="s">
        <v>176</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176</v>
      </c>
      <c r="BM93" s="231" t="s">
        <v>1674</v>
      </c>
    </row>
    <row r="94" spans="1:47" s="2" customFormat="1" ht="12">
      <c r="A94" s="40"/>
      <c r="B94" s="41"/>
      <c r="C94" s="42"/>
      <c r="D94" s="233" t="s">
        <v>178</v>
      </c>
      <c r="E94" s="42"/>
      <c r="F94" s="234" t="s">
        <v>768</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178</v>
      </c>
      <c r="AU94" s="19" t="s">
        <v>82</v>
      </c>
    </row>
    <row r="95" spans="1:51" s="13" customFormat="1" ht="12">
      <c r="A95" s="13"/>
      <c r="B95" s="237"/>
      <c r="C95" s="238"/>
      <c r="D95" s="233" t="s">
        <v>180</v>
      </c>
      <c r="E95" s="239" t="s">
        <v>19</v>
      </c>
      <c r="F95" s="240" t="s">
        <v>1212</v>
      </c>
      <c r="G95" s="238"/>
      <c r="H95" s="241">
        <v>7.43</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80</v>
      </c>
      <c r="AY95" s="247" t="s">
        <v>169</v>
      </c>
    </row>
    <row r="96" spans="1:65" s="2" customFormat="1" ht="21.75" customHeight="1">
      <c r="A96" s="40"/>
      <c r="B96" s="41"/>
      <c r="C96" s="220" t="s">
        <v>82</v>
      </c>
      <c r="D96" s="220" t="s">
        <v>171</v>
      </c>
      <c r="E96" s="221" t="s">
        <v>1213</v>
      </c>
      <c r="F96" s="222" t="s">
        <v>1214</v>
      </c>
      <c r="G96" s="223" t="s">
        <v>174</v>
      </c>
      <c r="H96" s="224">
        <v>14.45</v>
      </c>
      <c r="I96" s="225"/>
      <c r="J96" s="226">
        <f>ROUND(I96*H96,2)</f>
        <v>0</v>
      </c>
      <c r="K96" s="222" t="s">
        <v>175</v>
      </c>
      <c r="L96" s="46"/>
      <c r="M96" s="227" t="s">
        <v>19</v>
      </c>
      <c r="N96" s="228" t="s">
        <v>43</v>
      </c>
      <c r="O96" s="86"/>
      <c r="P96" s="229">
        <f>O96*H96</f>
        <v>0</v>
      </c>
      <c r="Q96" s="229">
        <v>0</v>
      </c>
      <c r="R96" s="229">
        <f>Q96*H96</f>
        <v>0</v>
      </c>
      <c r="S96" s="229">
        <v>0.29</v>
      </c>
      <c r="T96" s="230">
        <f>S96*H96</f>
        <v>4.190499999999999</v>
      </c>
      <c r="U96" s="40"/>
      <c r="V96" s="40"/>
      <c r="W96" s="40"/>
      <c r="X96" s="40"/>
      <c r="Y96" s="40"/>
      <c r="Z96" s="40"/>
      <c r="AA96" s="40"/>
      <c r="AB96" s="40"/>
      <c r="AC96" s="40"/>
      <c r="AD96" s="40"/>
      <c r="AE96" s="40"/>
      <c r="AR96" s="231" t="s">
        <v>176</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176</v>
      </c>
      <c r="BM96" s="231" t="s">
        <v>1675</v>
      </c>
    </row>
    <row r="97" spans="1:47" s="2" customFormat="1" ht="12">
      <c r="A97" s="40"/>
      <c r="B97" s="41"/>
      <c r="C97" s="42"/>
      <c r="D97" s="233" t="s">
        <v>178</v>
      </c>
      <c r="E97" s="42"/>
      <c r="F97" s="234" t="s">
        <v>185</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9" t="s">
        <v>178</v>
      </c>
      <c r="AU97" s="19" t="s">
        <v>82</v>
      </c>
    </row>
    <row r="98" spans="1:51" s="13" customFormat="1" ht="12">
      <c r="A98" s="13"/>
      <c r="B98" s="237"/>
      <c r="C98" s="238"/>
      <c r="D98" s="233" t="s">
        <v>180</v>
      </c>
      <c r="E98" s="239" t="s">
        <v>19</v>
      </c>
      <c r="F98" s="240" t="s">
        <v>1676</v>
      </c>
      <c r="G98" s="238"/>
      <c r="H98" s="241">
        <v>13.45</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180</v>
      </c>
      <c r="AU98" s="247" t="s">
        <v>82</v>
      </c>
      <c r="AV98" s="13" t="s">
        <v>82</v>
      </c>
      <c r="AW98" s="13" t="s">
        <v>33</v>
      </c>
      <c r="AX98" s="13" t="s">
        <v>72</v>
      </c>
      <c r="AY98" s="247" t="s">
        <v>169</v>
      </c>
    </row>
    <row r="99" spans="1:51" s="13" customFormat="1" ht="12">
      <c r="A99" s="13"/>
      <c r="B99" s="237"/>
      <c r="C99" s="238"/>
      <c r="D99" s="233" t="s">
        <v>180</v>
      </c>
      <c r="E99" s="239" t="s">
        <v>19</v>
      </c>
      <c r="F99" s="240" t="s">
        <v>1677</v>
      </c>
      <c r="G99" s="238"/>
      <c r="H99" s="241">
        <v>1</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5" customFormat="1" ht="12">
      <c r="A100" s="15"/>
      <c r="B100" s="258"/>
      <c r="C100" s="259"/>
      <c r="D100" s="233" t="s">
        <v>180</v>
      </c>
      <c r="E100" s="260" t="s">
        <v>19</v>
      </c>
      <c r="F100" s="261" t="s">
        <v>191</v>
      </c>
      <c r="G100" s="259"/>
      <c r="H100" s="262">
        <v>14.45</v>
      </c>
      <c r="I100" s="263"/>
      <c r="J100" s="259"/>
      <c r="K100" s="259"/>
      <c r="L100" s="264"/>
      <c r="M100" s="265"/>
      <c r="N100" s="266"/>
      <c r="O100" s="266"/>
      <c r="P100" s="266"/>
      <c r="Q100" s="266"/>
      <c r="R100" s="266"/>
      <c r="S100" s="266"/>
      <c r="T100" s="267"/>
      <c r="U100" s="15"/>
      <c r="V100" s="15"/>
      <c r="W100" s="15"/>
      <c r="X100" s="15"/>
      <c r="Y100" s="15"/>
      <c r="Z100" s="15"/>
      <c r="AA100" s="15"/>
      <c r="AB100" s="15"/>
      <c r="AC100" s="15"/>
      <c r="AD100" s="15"/>
      <c r="AE100" s="15"/>
      <c r="AT100" s="268" t="s">
        <v>180</v>
      </c>
      <c r="AU100" s="268" t="s">
        <v>82</v>
      </c>
      <c r="AV100" s="15" t="s">
        <v>176</v>
      </c>
      <c r="AW100" s="15" t="s">
        <v>33</v>
      </c>
      <c r="AX100" s="15" t="s">
        <v>80</v>
      </c>
      <c r="AY100" s="268" t="s">
        <v>169</v>
      </c>
    </row>
    <row r="101" spans="1:65" s="2" customFormat="1" ht="21.75" customHeight="1">
      <c r="A101" s="40"/>
      <c r="B101" s="41"/>
      <c r="C101" s="220" t="s">
        <v>192</v>
      </c>
      <c r="D101" s="220" t="s">
        <v>171</v>
      </c>
      <c r="E101" s="221" t="s">
        <v>1218</v>
      </c>
      <c r="F101" s="222" t="s">
        <v>1219</v>
      </c>
      <c r="G101" s="223" t="s">
        <v>174</v>
      </c>
      <c r="H101" s="224">
        <v>13.45</v>
      </c>
      <c r="I101" s="225"/>
      <c r="J101" s="226">
        <f>ROUND(I101*H101,2)</f>
        <v>0</v>
      </c>
      <c r="K101" s="222" t="s">
        <v>175</v>
      </c>
      <c r="L101" s="46"/>
      <c r="M101" s="227" t="s">
        <v>19</v>
      </c>
      <c r="N101" s="228" t="s">
        <v>43</v>
      </c>
      <c r="O101" s="86"/>
      <c r="P101" s="229">
        <f>O101*H101</f>
        <v>0</v>
      </c>
      <c r="Q101" s="229">
        <v>0</v>
      </c>
      <c r="R101" s="229">
        <f>Q101*H101</f>
        <v>0</v>
      </c>
      <c r="S101" s="229">
        <v>0.325</v>
      </c>
      <c r="T101" s="230">
        <f>S101*H101</f>
        <v>4.37125</v>
      </c>
      <c r="U101" s="40"/>
      <c r="V101" s="40"/>
      <c r="W101" s="40"/>
      <c r="X101" s="40"/>
      <c r="Y101" s="40"/>
      <c r="Z101" s="40"/>
      <c r="AA101" s="40"/>
      <c r="AB101" s="40"/>
      <c r="AC101" s="40"/>
      <c r="AD101" s="40"/>
      <c r="AE101" s="40"/>
      <c r="AR101" s="231" t="s">
        <v>176</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1678</v>
      </c>
    </row>
    <row r="102" spans="1:47" s="2" customFormat="1" ht="12">
      <c r="A102" s="40"/>
      <c r="B102" s="41"/>
      <c r="C102" s="42"/>
      <c r="D102" s="233" t="s">
        <v>178</v>
      </c>
      <c r="E102" s="42"/>
      <c r="F102" s="234" t="s">
        <v>185</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178</v>
      </c>
      <c r="AU102" s="19" t="s">
        <v>82</v>
      </c>
    </row>
    <row r="103" spans="1:51" s="13" customFormat="1" ht="12">
      <c r="A103" s="13"/>
      <c r="B103" s="237"/>
      <c r="C103" s="238"/>
      <c r="D103" s="233" t="s">
        <v>180</v>
      </c>
      <c r="E103" s="239" t="s">
        <v>19</v>
      </c>
      <c r="F103" s="240" t="s">
        <v>1221</v>
      </c>
      <c r="G103" s="238"/>
      <c r="H103" s="241">
        <v>13.45</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180</v>
      </c>
      <c r="AU103" s="247" t="s">
        <v>82</v>
      </c>
      <c r="AV103" s="13" t="s">
        <v>82</v>
      </c>
      <c r="AW103" s="13" t="s">
        <v>33</v>
      </c>
      <c r="AX103" s="13" t="s">
        <v>80</v>
      </c>
      <c r="AY103" s="247" t="s">
        <v>169</v>
      </c>
    </row>
    <row r="104" spans="1:65" s="2" customFormat="1" ht="21.75" customHeight="1">
      <c r="A104" s="40"/>
      <c r="B104" s="41"/>
      <c r="C104" s="220" t="s">
        <v>176</v>
      </c>
      <c r="D104" s="220" t="s">
        <v>171</v>
      </c>
      <c r="E104" s="221" t="s">
        <v>1222</v>
      </c>
      <c r="F104" s="222" t="s">
        <v>1223</v>
      </c>
      <c r="G104" s="223" t="s">
        <v>174</v>
      </c>
      <c r="H104" s="224">
        <v>21.61</v>
      </c>
      <c r="I104" s="225"/>
      <c r="J104" s="226">
        <f>ROUND(I104*H104,2)</f>
        <v>0</v>
      </c>
      <c r="K104" s="222" t="s">
        <v>175</v>
      </c>
      <c r="L104" s="46"/>
      <c r="M104" s="227" t="s">
        <v>19</v>
      </c>
      <c r="N104" s="228" t="s">
        <v>43</v>
      </c>
      <c r="O104" s="86"/>
      <c r="P104" s="229">
        <f>O104*H104</f>
        <v>0</v>
      </c>
      <c r="Q104" s="229">
        <v>0</v>
      </c>
      <c r="R104" s="229">
        <f>Q104*H104</f>
        <v>0</v>
      </c>
      <c r="S104" s="229">
        <v>0.22</v>
      </c>
      <c r="T104" s="230">
        <f>S104*H104</f>
        <v>4.7542</v>
      </c>
      <c r="U104" s="40"/>
      <c r="V104" s="40"/>
      <c r="W104" s="40"/>
      <c r="X104" s="40"/>
      <c r="Y104" s="40"/>
      <c r="Z104" s="40"/>
      <c r="AA104" s="40"/>
      <c r="AB104" s="40"/>
      <c r="AC104" s="40"/>
      <c r="AD104" s="40"/>
      <c r="AE104" s="40"/>
      <c r="AR104" s="231" t="s">
        <v>176</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176</v>
      </c>
      <c r="BM104" s="231" t="s">
        <v>1679</v>
      </c>
    </row>
    <row r="105" spans="1:47" s="2" customFormat="1" ht="12">
      <c r="A105" s="40"/>
      <c r="B105" s="41"/>
      <c r="C105" s="42"/>
      <c r="D105" s="233" t="s">
        <v>178</v>
      </c>
      <c r="E105" s="42"/>
      <c r="F105" s="234" t="s">
        <v>185</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9" t="s">
        <v>178</v>
      </c>
      <c r="AU105" s="19" t="s">
        <v>82</v>
      </c>
    </row>
    <row r="106" spans="1:51" s="13" customFormat="1" ht="12">
      <c r="A106" s="13"/>
      <c r="B106" s="237"/>
      <c r="C106" s="238"/>
      <c r="D106" s="233" t="s">
        <v>180</v>
      </c>
      <c r="E106" s="239" t="s">
        <v>19</v>
      </c>
      <c r="F106" s="240" t="s">
        <v>1680</v>
      </c>
      <c r="G106" s="238"/>
      <c r="H106" s="241">
        <v>21.61</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80</v>
      </c>
      <c r="AY106" s="247" t="s">
        <v>169</v>
      </c>
    </row>
    <row r="107" spans="1:65" s="2" customFormat="1" ht="21.75" customHeight="1">
      <c r="A107" s="40"/>
      <c r="B107" s="41"/>
      <c r="C107" s="220" t="s">
        <v>206</v>
      </c>
      <c r="D107" s="220" t="s">
        <v>171</v>
      </c>
      <c r="E107" s="221" t="s">
        <v>781</v>
      </c>
      <c r="F107" s="222" t="s">
        <v>782</v>
      </c>
      <c r="G107" s="223" t="s">
        <v>174</v>
      </c>
      <c r="H107" s="224">
        <v>21.61</v>
      </c>
      <c r="I107" s="225"/>
      <c r="J107" s="226">
        <f>ROUND(I107*H107,2)</f>
        <v>0</v>
      </c>
      <c r="K107" s="222" t="s">
        <v>175</v>
      </c>
      <c r="L107" s="46"/>
      <c r="M107" s="227" t="s">
        <v>19</v>
      </c>
      <c r="N107" s="228" t="s">
        <v>43</v>
      </c>
      <c r="O107" s="86"/>
      <c r="P107" s="229">
        <f>O107*H107</f>
        <v>0</v>
      </c>
      <c r="Q107" s="229">
        <v>6E-05</v>
      </c>
      <c r="R107" s="229">
        <f>Q107*H107</f>
        <v>0.0012966</v>
      </c>
      <c r="S107" s="229">
        <v>0.103</v>
      </c>
      <c r="T107" s="230">
        <f>S107*H107</f>
        <v>2.2258299999999998</v>
      </c>
      <c r="U107" s="40"/>
      <c r="V107" s="40"/>
      <c r="W107" s="40"/>
      <c r="X107" s="40"/>
      <c r="Y107" s="40"/>
      <c r="Z107" s="40"/>
      <c r="AA107" s="40"/>
      <c r="AB107" s="40"/>
      <c r="AC107" s="40"/>
      <c r="AD107" s="40"/>
      <c r="AE107" s="40"/>
      <c r="AR107" s="231" t="s">
        <v>176</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176</v>
      </c>
      <c r="BM107" s="231" t="s">
        <v>1681</v>
      </c>
    </row>
    <row r="108" spans="1:47" s="2" customFormat="1" ht="12">
      <c r="A108" s="40"/>
      <c r="B108" s="41"/>
      <c r="C108" s="42"/>
      <c r="D108" s="233" t="s">
        <v>178</v>
      </c>
      <c r="E108" s="42"/>
      <c r="F108" s="234" t="s">
        <v>214</v>
      </c>
      <c r="G108" s="42"/>
      <c r="H108" s="42"/>
      <c r="I108" s="138"/>
      <c r="J108" s="42"/>
      <c r="K108" s="42"/>
      <c r="L108" s="46"/>
      <c r="M108" s="235"/>
      <c r="N108" s="236"/>
      <c r="O108" s="86"/>
      <c r="P108" s="86"/>
      <c r="Q108" s="86"/>
      <c r="R108" s="86"/>
      <c r="S108" s="86"/>
      <c r="T108" s="87"/>
      <c r="U108" s="40"/>
      <c r="V108" s="40"/>
      <c r="W108" s="40"/>
      <c r="X108" s="40"/>
      <c r="Y108" s="40"/>
      <c r="Z108" s="40"/>
      <c r="AA108" s="40"/>
      <c r="AB108" s="40"/>
      <c r="AC108" s="40"/>
      <c r="AD108" s="40"/>
      <c r="AE108" s="40"/>
      <c r="AT108" s="19" t="s">
        <v>178</v>
      </c>
      <c r="AU108" s="19" t="s">
        <v>82</v>
      </c>
    </row>
    <row r="109" spans="1:51" s="13" customFormat="1" ht="12">
      <c r="A109" s="13"/>
      <c r="B109" s="237"/>
      <c r="C109" s="238"/>
      <c r="D109" s="233" t="s">
        <v>180</v>
      </c>
      <c r="E109" s="239" t="s">
        <v>19</v>
      </c>
      <c r="F109" s="240" t="s">
        <v>1682</v>
      </c>
      <c r="G109" s="238"/>
      <c r="H109" s="241">
        <v>21.61</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180</v>
      </c>
      <c r="AU109" s="247" t="s">
        <v>82</v>
      </c>
      <c r="AV109" s="13" t="s">
        <v>82</v>
      </c>
      <c r="AW109" s="13" t="s">
        <v>33</v>
      </c>
      <c r="AX109" s="13" t="s">
        <v>80</v>
      </c>
      <c r="AY109" s="247" t="s">
        <v>169</v>
      </c>
    </row>
    <row r="110" spans="1:65" s="2" customFormat="1" ht="21.75" customHeight="1">
      <c r="A110" s="40"/>
      <c r="B110" s="41"/>
      <c r="C110" s="220" t="s">
        <v>210</v>
      </c>
      <c r="D110" s="220" t="s">
        <v>171</v>
      </c>
      <c r="E110" s="221" t="s">
        <v>1228</v>
      </c>
      <c r="F110" s="222" t="s">
        <v>1229</v>
      </c>
      <c r="G110" s="223" t="s">
        <v>174</v>
      </c>
      <c r="H110" s="224">
        <v>21.61</v>
      </c>
      <c r="I110" s="225"/>
      <c r="J110" s="226">
        <f>ROUND(I110*H110,2)</f>
        <v>0</v>
      </c>
      <c r="K110" s="222" t="s">
        <v>175</v>
      </c>
      <c r="L110" s="46"/>
      <c r="M110" s="227" t="s">
        <v>19</v>
      </c>
      <c r="N110" s="228" t="s">
        <v>43</v>
      </c>
      <c r="O110" s="86"/>
      <c r="P110" s="229">
        <f>O110*H110</f>
        <v>0</v>
      </c>
      <c r="Q110" s="229">
        <v>0.00013</v>
      </c>
      <c r="R110" s="229">
        <f>Q110*H110</f>
        <v>0.0028093</v>
      </c>
      <c r="S110" s="229">
        <v>0.256</v>
      </c>
      <c r="T110" s="230">
        <f>S110*H110</f>
        <v>5.53216</v>
      </c>
      <c r="U110" s="40"/>
      <c r="V110" s="40"/>
      <c r="W110" s="40"/>
      <c r="X110" s="40"/>
      <c r="Y110" s="40"/>
      <c r="Z110" s="40"/>
      <c r="AA110" s="40"/>
      <c r="AB110" s="40"/>
      <c r="AC110" s="40"/>
      <c r="AD110" s="40"/>
      <c r="AE110" s="40"/>
      <c r="AR110" s="231" t="s">
        <v>176</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176</v>
      </c>
      <c r="BM110" s="231" t="s">
        <v>1683</v>
      </c>
    </row>
    <row r="111" spans="1:47" s="2" customFormat="1" ht="12">
      <c r="A111" s="40"/>
      <c r="B111" s="41"/>
      <c r="C111" s="42"/>
      <c r="D111" s="233" t="s">
        <v>178</v>
      </c>
      <c r="E111" s="42"/>
      <c r="F111" s="234" t="s">
        <v>214</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178</v>
      </c>
      <c r="AU111" s="19" t="s">
        <v>82</v>
      </c>
    </row>
    <row r="112" spans="1:51" s="13" customFormat="1" ht="12">
      <c r="A112" s="13"/>
      <c r="B112" s="237"/>
      <c r="C112" s="238"/>
      <c r="D112" s="233" t="s">
        <v>180</v>
      </c>
      <c r="E112" s="239" t="s">
        <v>19</v>
      </c>
      <c r="F112" s="240" t="s">
        <v>1684</v>
      </c>
      <c r="G112" s="238"/>
      <c r="H112" s="241">
        <v>21.61</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80</v>
      </c>
      <c r="AY112" s="247" t="s">
        <v>169</v>
      </c>
    </row>
    <row r="113" spans="1:65" s="2" customFormat="1" ht="21.75" customHeight="1">
      <c r="A113" s="40"/>
      <c r="B113" s="41"/>
      <c r="C113" s="220" t="s">
        <v>219</v>
      </c>
      <c r="D113" s="220" t="s">
        <v>171</v>
      </c>
      <c r="E113" s="221" t="s">
        <v>1232</v>
      </c>
      <c r="F113" s="222" t="s">
        <v>1233</v>
      </c>
      <c r="G113" s="223" t="s">
        <v>339</v>
      </c>
      <c r="H113" s="224">
        <v>4</v>
      </c>
      <c r="I113" s="225"/>
      <c r="J113" s="226">
        <f>ROUND(I113*H113,2)</f>
        <v>0</v>
      </c>
      <c r="K113" s="222" t="s">
        <v>175</v>
      </c>
      <c r="L113" s="46"/>
      <c r="M113" s="227" t="s">
        <v>19</v>
      </c>
      <c r="N113" s="228" t="s">
        <v>43</v>
      </c>
      <c r="O113" s="86"/>
      <c r="P113" s="229">
        <f>O113*H113</f>
        <v>0</v>
      </c>
      <c r="Q113" s="229">
        <v>0</v>
      </c>
      <c r="R113" s="229">
        <f>Q113*H113</f>
        <v>0</v>
      </c>
      <c r="S113" s="229">
        <v>0.205</v>
      </c>
      <c r="T113" s="230">
        <f>S113*H113</f>
        <v>0.82</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1685</v>
      </c>
    </row>
    <row r="114" spans="1:47" s="2" customFormat="1" ht="12">
      <c r="A114" s="40"/>
      <c r="B114" s="41"/>
      <c r="C114" s="42"/>
      <c r="D114" s="233" t="s">
        <v>178</v>
      </c>
      <c r="E114" s="42"/>
      <c r="F114" s="234" t="s">
        <v>1046</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9" t="s">
        <v>178</v>
      </c>
      <c r="AU114" s="19" t="s">
        <v>82</v>
      </c>
    </row>
    <row r="115" spans="1:51" s="13" customFormat="1" ht="12">
      <c r="A115" s="13"/>
      <c r="B115" s="237"/>
      <c r="C115" s="238"/>
      <c r="D115" s="233" t="s">
        <v>180</v>
      </c>
      <c r="E115" s="239" t="s">
        <v>19</v>
      </c>
      <c r="F115" s="240" t="s">
        <v>1686</v>
      </c>
      <c r="G115" s="238"/>
      <c r="H115" s="241">
        <v>4</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180</v>
      </c>
      <c r="AU115" s="247" t="s">
        <v>82</v>
      </c>
      <c r="AV115" s="13" t="s">
        <v>82</v>
      </c>
      <c r="AW115" s="13" t="s">
        <v>33</v>
      </c>
      <c r="AX115" s="13" t="s">
        <v>80</v>
      </c>
      <c r="AY115" s="247" t="s">
        <v>169</v>
      </c>
    </row>
    <row r="116" spans="1:65" s="2" customFormat="1" ht="44.25" customHeight="1">
      <c r="A116" s="40"/>
      <c r="B116" s="41"/>
      <c r="C116" s="220" t="s">
        <v>227</v>
      </c>
      <c r="D116" s="220" t="s">
        <v>171</v>
      </c>
      <c r="E116" s="221" t="s">
        <v>1236</v>
      </c>
      <c r="F116" s="222" t="s">
        <v>1237</v>
      </c>
      <c r="G116" s="223" t="s">
        <v>339</v>
      </c>
      <c r="H116" s="224">
        <v>37.11</v>
      </c>
      <c r="I116" s="225"/>
      <c r="J116" s="226">
        <f>ROUND(I116*H116,2)</f>
        <v>0</v>
      </c>
      <c r="K116" s="222" t="s">
        <v>175</v>
      </c>
      <c r="L116" s="46"/>
      <c r="M116" s="227" t="s">
        <v>19</v>
      </c>
      <c r="N116" s="228" t="s">
        <v>43</v>
      </c>
      <c r="O116" s="86"/>
      <c r="P116" s="229">
        <f>O116*H116</f>
        <v>0</v>
      </c>
      <c r="Q116" s="229">
        <v>0.0369</v>
      </c>
      <c r="R116" s="229">
        <f>Q116*H116</f>
        <v>1.369359</v>
      </c>
      <c r="S116" s="229">
        <v>0</v>
      </c>
      <c r="T116" s="230">
        <f>S116*H116</f>
        <v>0</v>
      </c>
      <c r="U116" s="40"/>
      <c r="V116" s="40"/>
      <c r="W116" s="40"/>
      <c r="X116" s="40"/>
      <c r="Y116" s="40"/>
      <c r="Z116" s="40"/>
      <c r="AA116" s="40"/>
      <c r="AB116" s="40"/>
      <c r="AC116" s="40"/>
      <c r="AD116" s="40"/>
      <c r="AE116" s="40"/>
      <c r="AR116" s="231" t="s">
        <v>176</v>
      </c>
      <c r="AT116" s="231" t="s">
        <v>171</v>
      </c>
      <c r="AU116" s="231" t="s">
        <v>82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176</v>
      </c>
      <c r="BM116" s="231" t="s">
        <v>1238</v>
      </c>
    </row>
    <row r="117" spans="1:47" s="2" customFormat="1" ht="12">
      <c r="A117" s="40"/>
      <c r="B117" s="41"/>
      <c r="C117" s="42"/>
      <c r="D117" s="233" t="s">
        <v>178</v>
      </c>
      <c r="E117" s="42"/>
      <c r="F117" s="234" t="s">
        <v>1239</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178</v>
      </c>
      <c r="AU117" s="19" t="s">
        <v>82</v>
      </c>
    </row>
    <row r="118" spans="1:51" s="13" customFormat="1" ht="12">
      <c r="A118" s="13"/>
      <c r="B118" s="237"/>
      <c r="C118" s="238"/>
      <c r="D118" s="233" t="s">
        <v>180</v>
      </c>
      <c r="E118" s="239" t="s">
        <v>19</v>
      </c>
      <c r="F118" s="240" t="s">
        <v>1687</v>
      </c>
      <c r="G118" s="238"/>
      <c r="H118" s="241">
        <v>37.11</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180</v>
      </c>
      <c r="AU118" s="247" t="s">
        <v>82</v>
      </c>
      <c r="AV118" s="13" t="s">
        <v>82</v>
      </c>
      <c r="AW118" s="13" t="s">
        <v>33</v>
      </c>
      <c r="AX118" s="13" t="s">
        <v>72</v>
      </c>
      <c r="AY118" s="247" t="s">
        <v>169</v>
      </c>
    </row>
    <row r="119" spans="1:51" s="15" customFormat="1" ht="12">
      <c r="A119" s="15"/>
      <c r="B119" s="258"/>
      <c r="C119" s="259"/>
      <c r="D119" s="233" t="s">
        <v>180</v>
      </c>
      <c r="E119" s="260" t="s">
        <v>19</v>
      </c>
      <c r="F119" s="261" t="s">
        <v>191</v>
      </c>
      <c r="G119" s="259"/>
      <c r="H119" s="262">
        <v>37.11</v>
      </c>
      <c r="I119" s="263"/>
      <c r="J119" s="259"/>
      <c r="K119" s="259"/>
      <c r="L119" s="264"/>
      <c r="M119" s="265"/>
      <c r="N119" s="266"/>
      <c r="O119" s="266"/>
      <c r="P119" s="266"/>
      <c r="Q119" s="266"/>
      <c r="R119" s="266"/>
      <c r="S119" s="266"/>
      <c r="T119" s="267"/>
      <c r="U119" s="15"/>
      <c r="V119" s="15"/>
      <c r="W119" s="15"/>
      <c r="X119" s="15"/>
      <c r="Y119" s="15"/>
      <c r="Z119" s="15"/>
      <c r="AA119" s="15"/>
      <c r="AB119" s="15"/>
      <c r="AC119" s="15"/>
      <c r="AD119" s="15"/>
      <c r="AE119" s="15"/>
      <c r="AT119" s="268" t="s">
        <v>180</v>
      </c>
      <c r="AU119" s="268" t="s">
        <v>82</v>
      </c>
      <c r="AV119" s="15" t="s">
        <v>176</v>
      </c>
      <c r="AW119" s="15" t="s">
        <v>33</v>
      </c>
      <c r="AX119" s="15" t="s">
        <v>80</v>
      </c>
      <c r="AY119" s="268" t="s">
        <v>169</v>
      </c>
    </row>
    <row r="120" spans="1:65" s="2" customFormat="1" ht="44.25" customHeight="1">
      <c r="A120" s="40"/>
      <c r="B120" s="41"/>
      <c r="C120" s="220" t="s">
        <v>236</v>
      </c>
      <c r="D120" s="220" t="s">
        <v>171</v>
      </c>
      <c r="E120" s="221" t="s">
        <v>1688</v>
      </c>
      <c r="F120" s="222" t="s">
        <v>1689</v>
      </c>
      <c r="G120" s="223" t="s">
        <v>339</v>
      </c>
      <c r="H120" s="224">
        <v>47.6</v>
      </c>
      <c r="I120" s="225"/>
      <c r="J120" s="226">
        <f>ROUND(I120*H120,2)</f>
        <v>0</v>
      </c>
      <c r="K120" s="222" t="s">
        <v>175</v>
      </c>
      <c r="L120" s="46"/>
      <c r="M120" s="227" t="s">
        <v>19</v>
      </c>
      <c r="N120" s="228" t="s">
        <v>43</v>
      </c>
      <c r="O120" s="86"/>
      <c r="P120" s="229">
        <f>O120*H120</f>
        <v>0</v>
      </c>
      <c r="Q120" s="229">
        <v>0.01269</v>
      </c>
      <c r="R120" s="229">
        <f>Q120*H120</f>
        <v>0.604044</v>
      </c>
      <c r="S120" s="229">
        <v>0</v>
      </c>
      <c r="T120" s="230">
        <f>S120*H120</f>
        <v>0</v>
      </c>
      <c r="U120" s="40"/>
      <c r="V120" s="40"/>
      <c r="W120" s="40"/>
      <c r="X120" s="40"/>
      <c r="Y120" s="40"/>
      <c r="Z120" s="40"/>
      <c r="AA120" s="40"/>
      <c r="AB120" s="40"/>
      <c r="AC120" s="40"/>
      <c r="AD120" s="40"/>
      <c r="AE120" s="40"/>
      <c r="AR120" s="231" t="s">
        <v>176</v>
      </c>
      <c r="AT120" s="231" t="s">
        <v>171</v>
      </c>
      <c r="AU120" s="231" t="s">
        <v>82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176</v>
      </c>
      <c r="BM120" s="231" t="s">
        <v>1690</v>
      </c>
    </row>
    <row r="121" spans="1:47" s="2" customFormat="1" ht="12">
      <c r="A121" s="40"/>
      <c r="B121" s="41"/>
      <c r="C121" s="42"/>
      <c r="D121" s="233" t="s">
        <v>178</v>
      </c>
      <c r="E121" s="42"/>
      <c r="F121" s="234" t="s">
        <v>1239</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178</v>
      </c>
      <c r="AU121" s="19" t="s">
        <v>82</v>
      </c>
    </row>
    <row r="122" spans="1:51" s="13" customFormat="1" ht="12">
      <c r="A122" s="13"/>
      <c r="B122" s="237"/>
      <c r="C122" s="238"/>
      <c r="D122" s="233" t="s">
        <v>180</v>
      </c>
      <c r="E122" s="239" t="s">
        <v>19</v>
      </c>
      <c r="F122" s="240" t="s">
        <v>1691</v>
      </c>
      <c r="G122" s="238"/>
      <c r="H122" s="241">
        <v>1.5</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180</v>
      </c>
      <c r="AU122" s="247" t="s">
        <v>82</v>
      </c>
      <c r="AV122" s="13" t="s">
        <v>82</v>
      </c>
      <c r="AW122" s="13" t="s">
        <v>33</v>
      </c>
      <c r="AX122" s="13" t="s">
        <v>72</v>
      </c>
      <c r="AY122" s="247" t="s">
        <v>169</v>
      </c>
    </row>
    <row r="123" spans="1:51" s="13" customFormat="1" ht="12">
      <c r="A123" s="13"/>
      <c r="B123" s="237"/>
      <c r="C123" s="238"/>
      <c r="D123" s="233" t="s">
        <v>180</v>
      </c>
      <c r="E123" s="239" t="s">
        <v>19</v>
      </c>
      <c r="F123" s="240" t="s">
        <v>1692</v>
      </c>
      <c r="G123" s="238"/>
      <c r="H123" s="241">
        <v>46.1</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180</v>
      </c>
      <c r="AU123" s="247" t="s">
        <v>82</v>
      </c>
      <c r="AV123" s="13" t="s">
        <v>82</v>
      </c>
      <c r="AW123" s="13" t="s">
        <v>33</v>
      </c>
      <c r="AX123" s="13" t="s">
        <v>72</v>
      </c>
      <c r="AY123" s="247" t="s">
        <v>169</v>
      </c>
    </row>
    <row r="124" spans="1:51" s="15" customFormat="1" ht="12">
      <c r="A124" s="15"/>
      <c r="B124" s="258"/>
      <c r="C124" s="259"/>
      <c r="D124" s="233" t="s">
        <v>180</v>
      </c>
      <c r="E124" s="260" t="s">
        <v>19</v>
      </c>
      <c r="F124" s="261" t="s">
        <v>191</v>
      </c>
      <c r="G124" s="259"/>
      <c r="H124" s="262">
        <v>47.6</v>
      </c>
      <c r="I124" s="263"/>
      <c r="J124" s="259"/>
      <c r="K124" s="259"/>
      <c r="L124" s="264"/>
      <c r="M124" s="265"/>
      <c r="N124" s="266"/>
      <c r="O124" s="266"/>
      <c r="P124" s="266"/>
      <c r="Q124" s="266"/>
      <c r="R124" s="266"/>
      <c r="S124" s="266"/>
      <c r="T124" s="267"/>
      <c r="U124" s="15"/>
      <c r="V124" s="15"/>
      <c r="W124" s="15"/>
      <c r="X124" s="15"/>
      <c r="Y124" s="15"/>
      <c r="Z124" s="15"/>
      <c r="AA124" s="15"/>
      <c r="AB124" s="15"/>
      <c r="AC124" s="15"/>
      <c r="AD124" s="15"/>
      <c r="AE124" s="15"/>
      <c r="AT124" s="268" t="s">
        <v>180</v>
      </c>
      <c r="AU124" s="268" t="s">
        <v>82</v>
      </c>
      <c r="AV124" s="15" t="s">
        <v>176</v>
      </c>
      <c r="AW124" s="15" t="s">
        <v>33</v>
      </c>
      <c r="AX124" s="15" t="s">
        <v>80</v>
      </c>
      <c r="AY124" s="268" t="s">
        <v>169</v>
      </c>
    </row>
    <row r="125" spans="1:65" s="2" customFormat="1" ht="44.25" customHeight="1">
      <c r="A125" s="40"/>
      <c r="B125" s="41"/>
      <c r="C125" s="220" t="s">
        <v>244</v>
      </c>
      <c r="D125" s="220" t="s">
        <v>171</v>
      </c>
      <c r="E125" s="221" t="s">
        <v>1242</v>
      </c>
      <c r="F125" s="222" t="s">
        <v>1243</v>
      </c>
      <c r="G125" s="223" t="s">
        <v>339</v>
      </c>
      <c r="H125" s="224">
        <v>34.63</v>
      </c>
      <c r="I125" s="225"/>
      <c r="J125" s="226">
        <f>ROUND(I125*H125,2)</f>
        <v>0</v>
      </c>
      <c r="K125" s="222" t="s">
        <v>175</v>
      </c>
      <c r="L125" s="46"/>
      <c r="M125" s="227" t="s">
        <v>19</v>
      </c>
      <c r="N125" s="228" t="s">
        <v>43</v>
      </c>
      <c r="O125" s="86"/>
      <c r="P125" s="229">
        <f>O125*H125</f>
        <v>0</v>
      </c>
      <c r="Q125" s="229">
        <v>0.0369</v>
      </c>
      <c r="R125" s="229">
        <f>Q125*H125</f>
        <v>1.2778470000000002</v>
      </c>
      <c r="S125" s="229">
        <v>0</v>
      </c>
      <c r="T125" s="230">
        <f>S125*H125</f>
        <v>0</v>
      </c>
      <c r="U125" s="40"/>
      <c r="V125" s="40"/>
      <c r="W125" s="40"/>
      <c r="X125" s="40"/>
      <c r="Y125" s="40"/>
      <c r="Z125" s="40"/>
      <c r="AA125" s="40"/>
      <c r="AB125" s="40"/>
      <c r="AC125" s="40"/>
      <c r="AD125" s="40"/>
      <c r="AE125" s="40"/>
      <c r="AR125" s="231" t="s">
        <v>176</v>
      </c>
      <c r="AT125" s="231" t="s">
        <v>171</v>
      </c>
      <c r="AU125" s="231" t="s">
        <v>82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176</v>
      </c>
      <c r="BM125" s="231" t="s">
        <v>1244</v>
      </c>
    </row>
    <row r="126" spans="1:47" s="2" customFormat="1" ht="12">
      <c r="A126" s="40"/>
      <c r="B126" s="41"/>
      <c r="C126" s="42"/>
      <c r="D126" s="233" t="s">
        <v>178</v>
      </c>
      <c r="E126" s="42"/>
      <c r="F126" s="234" t="s">
        <v>1239</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9" t="s">
        <v>178</v>
      </c>
      <c r="AU126" s="19" t="s">
        <v>82</v>
      </c>
    </row>
    <row r="127" spans="1:51" s="13" customFormat="1" ht="12">
      <c r="A127" s="13"/>
      <c r="B127" s="237"/>
      <c r="C127" s="238"/>
      <c r="D127" s="233" t="s">
        <v>180</v>
      </c>
      <c r="E127" s="239" t="s">
        <v>19</v>
      </c>
      <c r="F127" s="240" t="s">
        <v>1245</v>
      </c>
      <c r="G127" s="238"/>
      <c r="H127" s="241">
        <v>1.5</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180</v>
      </c>
      <c r="AU127" s="247" t="s">
        <v>82</v>
      </c>
      <c r="AV127" s="13" t="s">
        <v>82</v>
      </c>
      <c r="AW127" s="13" t="s">
        <v>33</v>
      </c>
      <c r="AX127" s="13" t="s">
        <v>72</v>
      </c>
      <c r="AY127" s="247" t="s">
        <v>169</v>
      </c>
    </row>
    <row r="128" spans="1:51" s="13" customFormat="1" ht="12">
      <c r="A128" s="13"/>
      <c r="B128" s="237"/>
      <c r="C128" s="238"/>
      <c r="D128" s="233" t="s">
        <v>180</v>
      </c>
      <c r="E128" s="239" t="s">
        <v>19</v>
      </c>
      <c r="F128" s="240" t="s">
        <v>1693</v>
      </c>
      <c r="G128" s="238"/>
      <c r="H128" s="241">
        <v>33.13</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5" customFormat="1" ht="12">
      <c r="A129" s="15"/>
      <c r="B129" s="258"/>
      <c r="C129" s="259"/>
      <c r="D129" s="233" t="s">
        <v>180</v>
      </c>
      <c r="E129" s="260" t="s">
        <v>19</v>
      </c>
      <c r="F129" s="261" t="s">
        <v>191</v>
      </c>
      <c r="G129" s="259"/>
      <c r="H129" s="262">
        <v>34.63</v>
      </c>
      <c r="I129" s="263"/>
      <c r="J129" s="259"/>
      <c r="K129" s="259"/>
      <c r="L129" s="264"/>
      <c r="M129" s="265"/>
      <c r="N129" s="266"/>
      <c r="O129" s="266"/>
      <c r="P129" s="266"/>
      <c r="Q129" s="266"/>
      <c r="R129" s="266"/>
      <c r="S129" s="266"/>
      <c r="T129" s="267"/>
      <c r="U129" s="15"/>
      <c r="V129" s="15"/>
      <c r="W129" s="15"/>
      <c r="X129" s="15"/>
      <c r="Y129" s="15"/>
      <c r="Z129" s="15"/>
      <c r="AA129" s="15"/>
      <c r="AB129" s="15"/>
      <c r="AC129" s="15"/>
      <c r="AD129" s="15"/>
      <c r="AE129" s="15"/>
      <c r="AT129" s="268" t="s">
        <v>180</v>
      </c>
      <c r="AU129" s="268" t="s">
        <v>82</v>
      </c>
      <c r="AV129" s="15" t="s">
        <v>176</v>
      </c>
      <c r="AW129" s="15" t="s">
        <v>33</v>
      </c>
      <c r="AX129" s="15" t="s">
        <v>80</v>
      </c>
      <c r="AY129" s="268" t="s">
        <v>169</v>
      </c>
    </row>
    <row r="130" spans="1:65" s="2" customFormat="1" ht="21.75" customHeight="1">
      <c r="A130" s="40"/>
      <c r="B130" s="41"/>
      <c r="C130" s="220" t="s">
        <v>249</v>
      </c>
      <c r="D130" s="220" t="s">
        <v>171</v>
      </c>
      <c r="E130" s="221" t="s">
        <v>1249</v>
      </c>
      <c r="F130" s="222" t="s">
        <v>1250</v>
      </c>
      <c r="G130" s="223" t="s">
        <v>222</v>
      </c>
      <c r="H130" s="224">
        <v>12.364</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1251</v>
      </c>
    </row>
    <row r="131" spans="1:47" s="2" customFormat="1" ht="12">
      <c r="A131" s="40"/>
      <c r="B131" s="41"/>
      <c r="C131" s="42"/>
      <c r="D131" s="233" t="s">
        <v>178</v>
      </c>
      <c r="E131" s="42"/>
      <c r="F131" s="234" t="s">
        <v>1252</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3" customFormat="1" ht="12">
      <c r="A132" s="13"/>
      <c r="B132" s="237"/>
      <c r="C132" s="238"/>
      <c r="D132" s="233" t="s">
        <v>180</v>
      </c>
      <c r="E132" s="239" t="s">
        <v>19</v>
      </c>
      <c r="F132" s="240" t="s">
        <v>1253</v>
      </c>
      <c r="G132" s="238"/>
      <c r="H132" s="241">
        <v>12.364</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33</v>
      </c>
      <c r="AX132" s="13" t="s">
        <v>72</v>
      </c>
      <c r="AY132" s="247" t="s">
        <v>169</v>
      </c>
    </row>
    <row r="133" spans="1:51" s="15" customFormat="1" ht="12">
      <c r="A133" s="15"/>
      <c r="B133" s="258"/>
      <c r="C133" s="259"/>
      <c r="D133" s="233" t="s">
        <v>180</v>
      </c>
      <c r="E133" s="260" t="s">
        <v>19</v>
      </c>
      <c r="F133" s="261" t="s">
        <v>191</v>
      </c>
      <c r="G133" s="259"/>
      <c r="H133" s="262">
        <v>12.364</v>
      </c>
      <c r="I133" s="263"/>
      <c r="J133" s="259"/>
      <c r="K133" s="259"/>
      <c r="L133" s="264"/>
      <c r="M133" s="265"/>
      <c r="N133" s="266"/>
      <c r="O133" s="266"/>
      <c r="P133" s="266"/>
      <c r="Q133" s="266"/>
      <c r="R133" s="266"/>
      <c r="S133" s="266"/>
      <c r="T133" s="267"/>
      <c r="U133" s="15"/>
      <c r="V133" s="15"/>
      <c r="W133" s="15"/>
      <c r="X133" s="15"/>
      <c r="Y133" s="15"/>
      <c r="Z133" s="15"/>
      <c r="AA133" s="15"/>
      <c r="AB133" s="15"/>
      <c r="AC133" s="15"/>
      <c r="AD133" s="15"/>
      <c r="AE133" s="15"/>
      <c r="AT133" s="268" t="s">
        <v>180</v>
      </c>
      <c r="AU133" s="268" t="s">
        <v>82</v>
      </c>
      <c r="AV133" s="15" t="s">
        <v>176</v>
      </c>
      <c r="AW133" s="15" t="s">
        <v>33</v>
      </c>
      <c r="AX133" s="15" t="s">
        <v>80</v>
      </c>
      <c r="AY133" s="268" t="s">
        <v>169</v>
      </c>
    </row>
    <row r="134" spans="1:65" s="2" customFormat="1" ht="21.75" customHeight="1">
      <c r="A134" s="40"/>
      <c r="B134" s="41"/>
      <c r="C134" s="220" t="s">
        <v>254</v>
      </c>
      <c r="D134" s="220" t="s">
        <v>171</v>
      </c>
      <c r="E134" s="221" t="s">
        <v>1254</v>
      </c>
      <c r="F134" s="222" t="s">
        <v>1255</v>
      </c>
      <c r="G134" s="223" t="s">
        <v>222</v>
      </c>
      <c r="H134" s="224">
        <v>37.092</v>
      </c>
      <c r="I134" s="225"/>
      <c r="J134" s="226">
        <f>ROUND(I134*H134,2)</f>
        <v>0</v>
      </c>
      <c r="K134" s="222" t="s">
        <v>175</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176</v>
      </c>
      <c r="AT134" s="231" t="s">
        <v>171</v>
      </c>
      <c r="AU134" s="231" t="s">
        <v>82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176</v>
      </c>
      <c r="BM134" s="231" t="s">
        <v>1256</v>
      </c>
    </row>
    <row r="135" spans="1:47" s="2" customFormat="1" ht="12">
      <c r="A135" s="40"/>
      <c r="B135" s="41"/>
      <c r="C135" s="42"/>
      <c r="D135" s="233" t="s">
        <v>178</v>
      </c>
      <c r="E135" s="42"/>
      <c r="F135" s="234" t="s">
        <v>1257</v>
      </c>
      <c r="G135" s="42"/>
      <c r="H135" s="42"/>
      <c r="I135" s="138"/>
      <c r="J135" s="42"/>
      <c r="K135" s="42"/>
      <c r="L135" s="46"/>
      <c r="M135" s="235"/>
      <c r="N135" s="236"/>
      <c r="O135" s="86"/>
      <c r="P135" s="86"/>
      <c r="Q135" s="86"/>
      <c r="R135" s="86"/>
      <c r="S135" s="86"/>
      <c r="T135" s="87"/>
      <c r="U135" s="40"/>
      <c r="V135" s="40"/>
      <c r="W135" s="40"/>
      <c r="X135" s="40"/>
      <c r="Y135" s="40"/>
      <c r="Z135" s="40"/>
      <c r="AA135" s="40"/>
      <c r="AB135" s="40"/>
      <c r="AC135" s="40"/>
      <c r="AD135" s="40"/>
      <c r="AE135" s="40"/>
      <c r="AT135" s="19" t="s">
        <v>178</v>
      </c>
      <c r="AU135" s="19" t="s">
        <v>82</v>
      </c>
    </row>
    <row r="136" spans="1:51" s="13" customFormat="1" ht="12">
      <c r="A136" s="13"/>
      <c r="B136" s="237"/>
      <c r="C136" s="238"/>
      <c r="D136" s="233" t="s">
        <v>180</v>
      </c>
      <c r="E136" s="239" t="s">
        <v>19</v>
      </c>
      <c r="F136" s="240" t="s">
        <v>1258</v>
      </c>
      <c r="G136" s="238"/>
      <c r="H136" s="241">
        <v>37.092</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180</v>
      </c>
      <c r="AU136" s="247" t="s">
        <v>82</v>
      </c>
      <c r="AV136" s="13" t="s">
        <v>82</v>
      </c>
      <c r="AW136" s="13" t="s">
        <v>33</v>
      </c>
      <c r="AX136" s="13" t="s">
        <v>80</v>
      </c>
      <c r="AY136" s="247" t="s">
        <v>169</v>
      </c>
    </row>
    <row r="137" spans="1:65" s="2" customFormat="1" ht="21.75" customHeight="1">
      <c r="A137" s="40"/>
      <c r="B137" s="41"/>
      <c r="C137" s="220" t="s">
        <v>259</v>
      </c>
      <c r="D137" s="220" t="s">
        <v>171</v>
      </c>
      <c r="E137" s="221" t="s">
        <v>1259</v>
      </c>
      <c r="F137" s="222" t="s">
        <v>1260</v>
      </c>
      <c r="G137" s="223" t="s">
        <v>222</v>
      </c>
      <c r="H137" s="224">
        <v>49.456</v>
      </c>
      <c r="I137" s="225"/>
      <c r="J137" s="226">
        <f>ROUND(I137*H137,2)</f>
        <v>0</v>
      </c>
      <c r="K137" s="222" t="s">
        <v>175</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176</v>
      </c>
      <c r="AT137" s="231" t="s">
        <v>171</v>
      </c>
      <c r="AU137" s="231" t="s">
        <v>82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176</v>
      </c>
      <c r="BM137" s="231" t="s">
        <v>1261</v>
      </c>
    </row>
    <row r="138" spans="1:47" s="2" customFormat="1" ht="12">
      <c r="A138" s="40"/>
      <c r="B138" s="41"/>
      <c r="C138" s="42"/>
      <c r="D138" s="233" t="s">
        <v>178</v>
      </c>
      <c r="E138" s="42"/>
      <c r="F138" s="234" t="s">
        <v>1257</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178</v>
      </c>
      <c r="AU138" s="19" t="s">
        <v>82</v>
      </c>
    </row>
    <row r="139" spans="1:51" s="13" customFormat="1" ht="12">
      <c r="A139" s="13"/>
      <c r="B139" s="237"/>
      <c r="C139" s="238"/>
      <c r="D139" s="233" t="s">
        <v>180</v>
      </c>
      <c r="E139" s="239" t="s">
        <v>19</v>
      </c>
      <c r="F139" s="240" t="s">
        <v>1262</v>
      </c>
      <c r="G139" s="238"/>
      <c r="H139" s="241">
        <v>49.456</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180</v>
      </c>
      <c r="AU139" s="247" t="s">
        <v>82</v>
      </c>
      <c r="AV139" s="13" t="s">
        <v>82</v>
      </c>
      <c r="AW139" s="13" t="s">
        <v>33</v>
      </c>
      <c r="AX139" s="13" t="s">
        <v>80</v>
      </c>
      <c r="AY139" s="247" t="s">
        <v>169</v>
      </c>
    </row>
    <row r="140" spans="1:65" s="2" customFormat="1" ht="21.75" customHeight="1">
      <c r="A140" s="40"/>
      <c r="B140" s="41"/>
      <c r="C140" s="220" t="s">
        <v>267</v>
      </c>
      <c r="D140" s="220" t="s">
        <v>171</v>
      </c>
      <c r="E140" s="221" t="s">
        <v>1263</v>
      </c>
      <c r="F140" s="222" t="s">
        <v>1264</v>
      </c>
      <c r="G140" s="223" t="s">
        <v>222</v>
      </c>
      <c r="H140" s="224">
        <v>9.891</v>
      </c>
      <c r="I140" s="225"/>
      <c r="J140" s="226">
        <f>ROUND(I140*H140,2)</f>
        <v>0</v>
      </c>
      <c r="K140" s="222" t="s">
        <v>175</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176</v>
      </c>
      <c r="AT140" s="231" t="s">
        <v>171</v>
      </c>
      <c r="AU140" s="231" t="s">
        <v>82</v>
      </c>
      <c r="AY140" s="19" t="s">
        <v>169</v>
      </c>
      <c r="BE140" s="232">
        <f>IF(N140="základní",J140,0)</f>
        <v>0</v>
      </c>
      <c r="BF140" s="232">
        <f>IF(N140="snížená",J140,0)</f>
        <v>0</v>
      </c>
      <c r="BG140" s="232">
        <f>IF(N140="zákl. přenesená",J140,0)</f>
        <v>0</v>
      </c>
      <c r="BH140" s="232">
        <f>IF(N140="sníž. přenesená",J140,0)</f>
        <v>0</v>
      </c>
      <c r="BI140" s="232">
        <f>IF(N140="nulová",J140,0)</f>
        <v>0</v>
      </c>
      <c r="BJ140" s="19" t="s">
        <v>80</v>
      </c>
      <c r="BK140" s="232">
        <f>ROUND(I140*H140,2)</f>
        <v>0</v>
      </c>
      <c r="BL140" s="19" t="s">
        <v>176</v>
      </c>
      <c r="BM140" s="231" t="s">
        <v>1265</v>
      </c>
    </row>
    <row r="141" spans="1:47" s="2" customFormat="1" ht="12">
      <c r="A141" s="40"/>
      <c r="B141" s="41"/>
      <c r="C141" s="42"/>
      <c r="D141" s="233" t="s">
        <v>178</v>
      </c>
      <c r="E141" s="42"/>
      <c r="F141" s="234" t="s">
        <v>1257</v>
      </c>
      <c r="G141" s="42"/>
      <c r="H141" s="42"/>
      <c r="I141" s="138"/>
      <c r="J141" s="42"/>
      <c r="K141" s="42"/>
      <c r="L141" s="46"/>
      <c r="M141" s="235"/>
      <c r="N141" s="236"/>
      <c r="O141" s="86"/>
      <c r="P141" s="86"/>
      <c r="Q141" s="86"/>
      <c r="R141" s="86"/>
      <c r="S141" s="86"/>
      <c r="T141" s="87"/>
      <c r="U141" s="40"/>
      <c r="V141" s="40"/>
      <c r="W141" s="40"/>
      <c r="X141" s="40"/>
      <c r="Y141" s="40"/>
      <c r="Z141" s="40"/>
      <c r="AA141" s="40"/>
      <c r="AB141" s="40"/>
      <c r="AC141" s="40"/>
      <c r="AD141" s="40"/>
      <c r="AE141" s="40"/>
      <c r="AT141" s="19" t="s">
        <v>178</v>
      </c>
      <c r="AU141" s="19" t="s">
        <v>82</v>
      </c>
    </row>
    <row r="142" spans="1:51" s="13" customFormat="1" ht="12">
      <c r="A142" s="13"/>
      <c r="B142" s="237"/>
      <c r="C142" s="238"/>
      <c r="D142" s="233" t="s">
        <v>180</v>
      </c>
      <c r="E142" s="239" t="s">
        <v>19</v>
      </c>
      <c r="F142" s="240" t="s">
        <v>1266</v>
      </c>
      <c r="G142" s="238"/>
      <c r="H142" s="241">
        <v>9.891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180</v>
      </c>
      <c r="AU142" s="247" t="s">
        <v>82</v>
      </c>
      <c r="AV142" s="13" t="s">
        <v>82</v>
      </c>
      <c r="AW142" s="13" t="s">
        <v>33</v>
      </c>
      <c r="AX142" s="13" t="s">
        <v>80</v>
      </c>
      <c r="AY142" s="247" t="s">
        <v>169</v>
      </c>
    </row>
    <row r="143" spans="1:65" s="2" customFormat="1" ht="21.75" customHeight="1">
      <c r="A143" s="40"/>
      <c r="B143" s="41"/>
      <c r="C143" s="220" t="s">
        <v>8</v>
      </c>
      <c r="D143" s="220" t="s">
        <v>171</v>
      </c>
      <c r="E143" s="221" t="s">
        <v>1267</v>
      </c>
      <c r="F143" s="222" t="s">
        <v>1268</v>
      </c>
      <c r="G143" s="223" t="s">
        <v>222</v>
      </c>
      <c r="H143" s="224">
        <v>37.092</v>
      </c>
      <c r="I143" s="225"/>
      <c r="J143" s="226">
        <f>ROUND(I143*H143,2)</f>
        <v>0</v>
      </c>
      <c r="K143" s="222" t="s">
        <v>175</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176</v>
      </c>
      <c r="AT143" s="231" t="s">
        <v>171</v>
      </c>
      <c r="AU143" s="231" t="s">
        <v>82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176</v>
      </c>
      <c r="BM143" s="231" t="s">
        <v>1269</v>
      </c>
    </row>
    <row r="144" spans="1:47" s="2" customFormat="1" ht="12">
      <c r="A144" s="40"/>
      <c r="B144" s="41"/>
      <c r="C144" s="42"/>
      <c r="D144" s="233" t="s">
        <v>178</v>
      </c>
      <c r="E144" s="42"/>
      <c r="F144" s="234" t="s">
        <v>1257</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178</v>
      </c>
      <c r="AU144" s="19" t="s">
        <v>82</v>
      </c>
    </row>
    <row r="145" spans="1:51" s="13" customFormat="1" ht="12">
      <c r="A145" s="13"/>
      <c r="B145" s="237"/>
      <c r="C145" s="238"/>
      <c r="D145" s="233" t="s">
        <v>180</v>
      </c>
      <c r="E145" s="239" t="s">
        <v>19</v>
      </c>
      <c r="F145" s="240" t="s">
        <v>1694</v>
      </c>
      <c r="G145" s="238"/>
      <c r="H145" s="241">
        <v>25.857</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180</v>
      </c>
      <c r="AU145" s="247" t="s">
        <v>82</v>
      </c>
      <c r="AV145" s="13" t="s">
        <v>82</v>
      </c>
      <c r="AW145" s="13" t="s">
        <v>33</v>
      </c>
      <c r="AX145" s="13" t="s">
        <v>72</v>
      </c>
      <c r="AY145" s="247" t="s">
        <v>169</v>
      </c>
    </row>
    <row r="146" spans="1:51" s="13" customFormat="1" ht="12">
      <c r="A146" s="13"/>
      <c r="B146" s="237"/>
      <c r="C146" s="238"/>
      <c r="D146" s="233" t="s">
        <v>180</v>
      </c>
      <c r="E146" s="239" t="s">
        <v>19</v>
      </c>
      <c r="F146" s="240" t="s">
        <v>1695</v>
      </c>
      <c r="G146" s="238"/>
      <c r="H146" s="241">
        <v>126.965</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180</v>
      </c>
      <c r="AU146" s="247" t="s">
        <v>82</v>
      </c>
      <c r="AV146" s="13" t="s">
        <v>82</v>
      </c>
      <c r="AW146" s="13" t="s">
        <v>33</v>
      </c>
      <c r="AX146" s="13" t="s">
        <v>72</v>
      </c>
      <c r="AY146" s="247" t="s">
        <v>169</v>
      </c>
    </row>
    <row r="147" spans="1:51" s="13" customFormat="1" ht="12">
      <c r="A147" s="13"/>
      <c r="B147" s="237"/>
      <c r="C147" s="238"/>
      <c r="D147" s="233" t="s">
        <v>180</v>
      </c>
      <c r="E147" s="239" t="s">
        <v>19</v>
      </c>
      <c r="F147" s="240" t="s">
        <v>1272</v>
      </c>
      <c r="G147" s="238"/>
      <c r="H147" s="241">
        <v>18.04</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180</v>
      </c>
      <c r="AU147" s="247" t="s">
        <v>82</v>
      </c>
      <c r="AV147" s="13" t="s">
        <v>82</v>
      </c>
      <c r="AW147" s="13" t="s">
        <v>33</v>
      </c>
      <c r="AX147" s="13" t="s">
        <v>72</v>
      </c>
      <c r="AY147" s="247" t="s">
        <v>169</v>
      </c>
    </row>
    <row r="148" spans="1:51" s="14" customFormat="1" ht="12">
      <c r="A148" s="14"/>
      <c r="B148" s="248"/>
      <c r="C148" s="249"/>
      <c r="D148" s="233" t="s">
        <v>180</v>
      </c>
      <c r="E148" s="250" t="s">
        <v>19</v>
      </c>
      <c r="F148" s="251" t="s">
        <v>1273</v>
      </c>
      <c r="G148" s="249"/>
      <c r="H148" s="250" t="s">
        <v>19</v>
      </c>
      <c r="I148" s="252"/>
      <c r="J148" s="249"/>
      <c r="K148" s="249"/>
      <c r="L148" s="253"/>
      <c r="M148" s="254"/>
      <c r="N148" s="255"/>
      <c r="O148" s="255"/>
      <c r="P148" s="255"/>
      <c r="Q148" s="255"/>
      <c r="R148" s="255"/>
      <c r="S148" s="255"/>
      <c r="T148" s="256"/>
      <c r="U148" s="14"/>
      <c r="V148" s="14"/>
      <c r="W148" s="14"/>
      <c r="X148" s="14"/>
      <c r="Y148" s="14"/>
      <c r="Z148" s="14"/>
      <c r="AA148" s="14"/>
      <c r="AB148" s="14"/>
      <c r="AC148" s="14"/>
      <c r="AD148" s="14"/>
      <c r="AE148" s="14"/>
      <c r="AT148" s="257" t="s">
        <v>180</v>
      </c>
      <c r="AU148" s="257" t="s">
        <v>82</v>
      </c>
      <c r="AV148" s="14" t="s">
        <v>80</v>
      </c>
      <c r="AW148" s="14" t="s">
        <v>33</v>
      </c>
      <c r="AX148" s="14" t="s">
        <v>72</v>
      </c>
      <c r="AY148" s="257" t="s">
        <v>169</v>
      </c>
    </row>
    <row r="149" spans="1:51" s="13" customFormat="1" ht="12">
      <c r="A149" s="13"/>
      <c r="B149" s="237"/>
      <c r="C149" s="238"/>
      <c r="D149" s="233" t="s">
        <v>180</v>
      </c>
      <c r="E149" s="239" t="s">
        <v>19</v>
      </c>
      <c r="F149" s="240" t="s">
        <v>1696</v>
      </c>
      <c r="G149" s="238"/>
      <c r="H149" s="241">
        <v>16.575</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180</v>
      </c>
      <c r="AU149" s="247" t="s">
        <v>82</v>
      </c>
      <c r="AV149" s="13" t="s">
        <v>82</v>
      </c>
      <c r="AW149" s="13" t="s">
        <v>33</v>
      </c>
      <c r="AX149" s="13" t="s">
        <v>72</v>
      </c>
      <c r="AY149" s="247" t="s">
        <v>169</v>
      </c>
    </row>
    <row r="150" spans="1:51" s="13" customFormat="1" ht="12">
      <c r="A150" s="13"/>
      <c r="B150" s="237"/>
      <c r="C150" s="238"/>
      <c r="D150" s="233" t="s">
        <v>180</v>
      </c>
      <c r="E150" s="239" t="s">
        <v>19</v>
      </c>
      <c r="F150" s="240" t="s">
        <v>1697</v>
      </c>
      <c r="G150" s="238"/>
      <c r="H150" s="241">
        <v>6.563</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180</v>
      </c>
      <c r="AU150" s="247" t="s">
        <v>82</v>
      </c>
      <c r="AV150" s="13" t="s">
        <v>82</v>
      </c>
      <c r="AW150" s="13" t="s">
        <v>33</v>
      </c>
      <c r="AX150" s="13" t="s">
        <v>72</v>
      </c>
      <c r="AY150" s="247" t="s">
        <v>169</v>
      </c>
    </row>
    <row r="151" spans="1:51" s="14" customFormat="1" ht="12">
      <c r="A151" s="14"/>
      <c r="B151" s="248"/>
      <c r="C151" s="249"/>
      <c r="D151" s="233" t="s">
        <v>180</v>
      </c>
      <c r="E151" s="250" t="s">
        <v>19</v>
      </c>
      <c r="F151" s="251" t="s">
        <v>1276</v>
      </c>
      <c r="G151" s="249"/>
      <c r="H151" s="250" t="s">
        <v>19</v>
      </c>
      <c r="I151" s="252"/>
      <c r="J151" s="249"/>
      <c r="K151" s="249"/>
      <c r="L151" s="253"/>
      <c r="M151" s="254"/>
      <c r="N151" s="255"/>
      <c r="O151" s="255"/>
      <c r="P151" s="255"/>
      <c r="Q151" s="255"/>
      <c r="R151" s="255"/>
      <c r="S151" s="255"/>
      <c r="T151" s="256"/>
      <c r="U151" s="14"/>
      <c r="V151" s="14"/>
      <c r="W151" s="14"/>
      <c r="X151" s="14"/>
      <c r="Y151" s="14"/>
      <c r="Z151" s="14"/>
      <c r="AA151" s="14"/>
      <c r="AB151" s="14"/>
      <c r="AC151" s="14"/>
      <c r="AD151" s="14"/>
      <c r="AE151" s="14"/>
      <c r="AT151" s="257" t="s">
        <v>180</v>
      </c>
      <c r="AU151" s="257" t="s">
        <v>82</v>
      </c>
      <c r="AV151" s="14" t="s">
        <v>80</v>
      </c>
      <c r="AW151" s="14" t="s">
        <v>33</v>
      </c>
      <c r="AX151" s="14" t="s">
        <v>72</v>
      </c>
      <c r="AY151" s="257" t="s">
        <v>169</v>
      </c>
    </row>
    <row r="152" spans="1:51" s="13" customFormat="1" ht="12">
      <c r="A152" s="13"/>
      <c r="B152" s="237"/>
      <c r="C152" s="238"/>
      <c r="D152" s="233" t="s">
        <v>180</v>
      </c>
      <c r="E152" s="239" t="s">
        <v>19</v>
      </c>
      <c r="F152" s="240" t="s">
        <v>1277</v>
      </c>
      <c r="G152" s="238"/>
      <c r="H152" s="241">
        <v>-13.585</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3" customFormat="1" ht="12">
      <c r="A153" s="13"/>
      <c r="B153" s="237"/>
      <c r="C153" s="238"/>
      <c r="D153" s="233" t="s">
        <v>180</v>
      </c>
      <c r="E153" s="239" t="s">
        <v>19</v>
      </c>
      <c r="F153" s="240" t="s">
        <v>1698</v>
      </c>
      <c r="G153" s="238"/>
      <c r="H153" s="241">
        <v>-56.047</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72</v>
      </c>
      <c r="AY153" s="247" t="s">
        <v>169</v>
      </c>
    </row>
    <row r="154" spans="1:51" s="13" customFormat="1" ht="12">
      <c r="A154" s="13"/>
      <c r="B154" s="237"/>
      <c r="C154" s="238"/>
      <c r="D154" s="233" t="s">
        <v>180</v>
      </c>
      <c r="E154" s="239" t="s">
        <v>19</v>
      </c>
      <c r="F154" s="240" t="s">
        <v>1699</v>
      </c>
      <c r="G154" s="238"/>
      <c r="H154" s="241">
        <v>-0.24</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33</v>
      </c>
      <c r="AX154" s="13" t="s">
        <v>72</v>
      </c>
      <c r="AY154" s="247" t="s">
        <v>169</v>
      </c>
    </row>
    <row r="155" spans="1:51" s="13" customFormat="1" ht="12">
      <c r="A155" s="13"/>
      <c r="B155" s="237"/>
      <c r="C155" s="238"/>
      <c r="D155" s="233" t="s">
        <v>180</v>
      </c>
      <c r="E155" s="239" t="s">
        <v>19</v>
      </c>
      <c r="F155" s="240" t="s">
        <v>1700</v>
      </c>
      <c r="G155" s="238"/>
      <c r="H155" s="241">
        <v>-0.488</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180</v>
      </c>
      <c r="AU155" s="247" t="s">
        <v>82</v>
      </c>
      <c r="AV155" s="13" t="s">
        <v>82</v>
      </c>
      <c r="AW155" s="13" t="s">
        <v>33</v>
      </c>
      <c r="AX155" s="13" t="s">
        <v>72</v>
      </c>
      <c r="AY155" s="247" t="s">
        <v>169</v>
      </c>
    </row>
    <row r="156" spans="1:51" s="16" customFormat="1" ht="12">
      <c r="A156" s="16"/>
      <c r="B156" s="284"/>
      <c r="C156" s="285"/>
      <c r="D156" s="233" t="s">
        <v>180</v>
      </c>
      <c r="E156" s="286" t="s">
        <v>49</v>
      </c>
      <c r="F156" s="287" t="s">
        <v>1280</v>
      </c>
      <c r="G156" s="285"/>
      <c r="H156" s="288">
        <v>123.64</v>
      </c>
      <c r="I156" s="289"/>
      <c r="J156" s="285"/>
      <c r="K156" s="285"/>
      <c r="L156" s="290"/>
      <c r="M156" s="291"/>
      <c r="N156" s="292"/>
      <c r="O156" s="292"/>
      <c r="P156" s="292"/>
      <c r="Q156" s="292"/>
      <c r="R156" s="292"/>
      <c r="S156" s="292"/>
      <c r="T156" s="293"/>
      <c r="U156" s="16"/>
      <c r="V156" s="16"/>
      <c r="W156" s="16"/>
      <c r="X156" s="16"/>
      <c r="Y156" s="16"/>
      <c r="Z156" s="16"/>
      <c r="AA156" s="16"/>
      <c r="AB156" s="16"/>
      <c r="AC156" s="16"/>
      <c r="AD156" s="16"/>
      <c r="AE156" s="16"/>
      <c r="AT156" s="294" t="s">
        <v>180</v>
      </c>
      <c r="AU156" s="294" t="s">
        <v>82</v>
      </c>
      <c r="AV156" s="16" t="s">
        <v>192</v>
      </c>
      <c r="AW156" s="16" t="s">
        <v>33</v>
      </c>
      <c r="AX156" s="16" t="s">
        <v>72</v>
      </c>
      <c r="AY156" s="294" t="s">
        <v>169</v>
      </c>
    </row>
    <row r="157" spans="1:51" s="13" customFormat="1" ht="12">
      <c r="A157" s="13"/>
      <c r="B157" s="237"/>
      <c r="C157" s="238"/>
      <c r="D157" s="233" t="s">
        <v>180</v>
      </c>
      <c r="E157" s="239" t="s">
        <v>19</v>
      </c>
      <c r="F157" s="240" t="s">
        <v>1258</v>
      </c>
      <c r="G157" s="238"/>
      <c r="H157" s="241">
        <v>37.092</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180</v>
      </c>
      <c r="AU157" s="247" t="s">
        <v>82</v>
      </c>
      <c r="AV157" s="13" t="s">
        <v>82</v>
      </c>
      <c r="AW157" s="13" t="s">
        <v>33</v>
      </c>
      <c r="AX157" s="13" t="s">
        <v>80</v>
      </c>
      <c r="AY157" s="247" t="s">
        <v>169</v>
      </c>
    </row>
    <row r="158" spans="1:65" s="2" customFormat="1" ht="21.75" customHeight="1">
      <c r="A158" s="40"/>
      <c r="B158" s="41"/>
      <c r="C158" s="220" t="s">
        <v>279</v>
      </c>
      <c r="D158" s="220" t="s">
        <v>171</v>
      </c>
      <c r="E158" s="221" t="s">
        <v>1281</v>
      </c>
      <c r="F158" s="222" t="s">
        <v>1282</v>
      </c>
      <c r="G158" s="223" t="s">
        <v>222</v>
      </c>
      <c r="H158" s="224">
        <v>7.418</v>
      </c>
      <c r="I158" s="225"/>
      <c r="J158" s="226">
        <f>ROUND(I158*H158,2)</f>
        <v>0</v>
      </c>
      <c r="K158" s="222" t="s">
        <v>175</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176</v>
      </c>
      <c r="AT158" s="231" t="s">
        <v>171</v>
      </c>
      <c r="AU158" s="231" t="s">
        <v>82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176</v>
      </c>
      <c r="BM158" s="231" t="s">
        <v>1283</v>
      </c>
    </row>
    <row r="159" spans="1:47" s="2" customFormat="1" ht="12">
      <c r="A159" s="40"/>
      <c r="B159" s="41"/>
      <c r="C159" s="42"/>
      <c r="D159" s="233" t="s">
        <v>178</v>
      </c>
      <c r="E159" s="42"/>
      <c r="F159" s="234" t="s">
        <v>1257</v>
      </c>
      <c r="G159" s="42"/>
      <c r="H159" s="42"/>
      <c r="I159" s="138"/>
      <c r="J159" s="42"/>
      <c r="K159" s="42"/>
      <c r="L159" s="46"/>
      <c r="M159" s="235"/>
      <c r="N159" s="236"/>
      <c r="O159" s="86"/>
      <c r="P159" s="86"/>
      <c r="Q159" s="86"/>
      <c r="R159" s="86"/>
      <c r="S159" s="86"/>
      <c r="T159" s="87"/>
      <c r="U159" s="40"/>
      <c r="V159" s="40"/>
      <c r="W159" s="40"/>
      <c r="X159" s="40"/>
      <c r="Y159" s="40"/>
      <c r="Z159" s="40"/>
      <c r="AA159" s="40"/>
      <c r="AB159" s="40"/>
      <c r="AC159" s="40"/>
      <c r="AD159" s="40"/>
      <c r="AE159" s="40"/>
      <c r="AT159" s="19" t="s">
        <v>178</v>
      </c>
      <c r="AU159" s="19" t="s">
        <v>82</v>
      </c>
    </row>
    <row r="160" spans="1:51" s="13" customFormat="1" ht="12">
      <c r="A160" s="13"/>
      <c r="B160" s="237"/>
      <c r="C160" s="238"/>
      <c r="D160" s="233" t="s">
        <v>180</v>
      </c>
      <c r="E160" s="239" t="s">
        <v>19</v>
      </c>
      <c r="F160" s="240" t="s">
        <v>1284</v>
      </c>
      <c r="G160" s="238"/>
      <c r="H160" s="241">
        <v>7.418</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80</v>
      </c>
      <c r="AY160" s="247" t="s">
        <v>169</v>
      </c>
    </row>
    <row r="161" spans="1:65" s="2" customFormat="1" ht="21.75" customHeight="1">
      <c r="A161" s="40"/>
      <c r="B161" s="41"/>
      <c r="C161" s="220" t="s">
        <v>286</v>
      </c>
      <c r="D161" s="220" t="s">
        <v>171</v>
      </c>
      <c r="E161" s="221" t="s">
        <v>1285</v>
      </c>
      <c r="F161" s="222" t="s">
        <v>1286</v>
      </c>
      <c r="G161" s="223" t="s">
        <v>174</v>
      </c>
      <c r="H161" s="224">
        <v>121.678</v>
      </c>
      <c r="I161" s="225"/>
      <c r="J161" s="226">
        <f>ROUND(I161*H161,2)</f>
        <v>0</v>
      </c>
      <c r="K161" s="222" t="s">
        <v>175</v>
      </c>
      <c r="L161" s="46"/>
      <c r="M161" s="227" t="s">
        <v>19</v>
      </c>
      <c r="N161" s="228" t="s">
        <v>43</v>
      </c>
      <c r="O161" s="86"/>
      <c r="P161" s="229">
        <f>O161*H161</f>
        <v>0</v>
      </c>
      <c r="Q161" s="229">
        <v>0.00085</v>
      </c>
      <c r="R161" s="229">
        <f>Q161*H161</f>
        <v>0.1034263</v>
      </c>
      <c r="S161" s="229">
        <v>0</v>
      </c>
      <c r="T161" s="230">
        <f>S161*H161</f>
        <v>0</v>
      </c>
      <c r="U161" s="40"/>
      <c r="V161" s="40"/>
      <c r="W161" s="40"/>
      <c r="X161" s="40"/>
      <c r="Y161" s="40"/>
      <c r="Z161" s="40"/>
      <c r="AA161" s="40"/>
      <c r="AB161" s="40"/>
      <c r="AC161" s="40"/>
      <c r="AD161" s="40"/>
      <c r="AE161" s="40"/>
      <c r="AR161" s="231" t="s">
        <v>176</v>
      </c>
      <c r="AT161" s="231" t="s">
        <v>171</v>
      </c>
      <c r="AU161" s="231" t="s">
        <v>82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176</v>
      </c>
      <c r="BM161" s="231" t="s">
        <v>1287</v>
      </c>
    </row>
    <row r="162" spans="1:47" s="2" customFormat="1" ht="12">
      <c r="A162" s="40"/>
      <c r="B162" s="41"/>
      <c r="C162" s="42"/>
      <c r="D162" s="233" t="s">
        <v>178</v>
      </c>
      <c r="E162" s="42"/>
      <c r="F162" s="234" t="s">
        <v>1288</v>
      </c>
      <c r="G162" s="42"/>
      <c r="H162" s="42"/>
      <c r="I162" s="138"/>
      <c r="J162" s="42"/>
      <c r="K162" s="42"/>
      <c r="L162" s="46"/>
      <c r="M162" s="235"/>
      <c r="N162" s="236"/>
      <c r="O162" s="86"/>
      <c r="P162" s="86"/>
      <c r="Q162" s="86"/>
      <c r="R162" s="86"/>
      <c r="S162" s="86"/>
      <c r="T162" s="87"/>
      <c r="U162" s="40"/>
      <c r="V162" s="40"/>
      <c r="W162" s="40"/>
      <c r="X162" s="40"/>
      <c r="Y162" s="40"/>
      <c r="Z162" s="40"/>
      <c r="AA162" s="40"/>
      <c r="AB162" s="40"/>
      <c r="AC162" s="40"/>
      <c r="AD162" s="40"/>
      <c r="AE162" s="40"/>
      <c r="AT162" s="19" t="s">
        <v>178</v>
      </c>
      <c r="AU162" s="19" t="s">
        <v>82</v>
      </c>
    </row>
    <row r="163" spans="1:51" s="13" customFormat="1" ht="12">
      <c r="A163" s="13"/>
      <c r="B163" s="237"/>
      <c r="C163" s="238"/>
      <c r="D163" s="233" t="s">
        <v>180</v>
      </c>
      <c r="E163" s="239" t="s">
        <v>19</v>
      </c>
      <c r="F163" s="240" t="s">
        <v>1701</v>
      </c>
      <c r="G163" s="238"/>
      <c r="H163" s="241">
        <v>26.68</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180</v>
      </c>
      <c r="AU163" s="247" t="s">
        <v>82</v>
      </c>
      <c r="AV163" s="13" t="s">
        <v>82</v>
      </c>
      <c r="AW163" s="13" t="s">
        <v>33</v>
      </c>
      <c r="AX163" s="13" t="s">
        <v>72</v>
      </c>
      <c r="AY163" s="247" t="s">
        <v>169</v>
      </c>
    </row>
    <row r="164" spans="1:51" s="13" customFormat="1" ht="12">
      <c r="A164" s="13"/>
      <c r="B164" s="237"/>
      <c r="C164" s="238"/>
      <c r="D164" s="233" t="s">
        <v>180</v>
      </c>
      <c r="E164" s="239" t="s">
        <v>19</v>
      </c>
      <c r="F164" s="240" t="s">
        <v>1702</v>
      </c>
      <c r="G164" s="238"/>
      <c r="H164" s="241">
        <v>13.206</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72</v>
      </c>
      <c r="AY164" s="247" t="s">
        <v>169</v>
      </c>
    </row>
    <row r="165" spans="1:51" s="13" customFormat="1" ht="12">
      <c r="A165" s="13"/>
      <c r="B165" s="237"/>
      <c r="C165" s="238"/>
      <c r="D165" s="233" t="s">
        <v>180</v>
      </c>
      <c r="E165" s="239" t="s">
        <v>19</v>
      </c>
      <c r="F165" s="240" t="s">
        <v>1703</v>
      </c>
      <c r="G165" s="238"/>
      <c r="H165" s="241">
        <v>81.792</v>
      </c>
      <c r="I165" s="242"/>
      <c r="J165" s="238"/>
      <c r="K165" s="238"/>
      <c r="L165" s="243"/>
      <c r="M165" s="244"/>
      <c r="N165" s="245"/>
      <c r="O165" s="245"/>
      <c r="P165" s="245"/>
      <c r="Q165" s="245"/>
      <c r="R165" s="245"/>
      <c r="S165" s="245"/>
      <c r="T165" s="246"/>
      <c r="U165" s="13"/>
      <c r="V165" s="13"/>
      <c r="W165" s="13"/>
      <c r="X165" s="13"/>
      <c r="Y165" s="13"/>
      <c r="Z165" s="13"/>
      <c r="AA165" s="13"/>
      <c r="AB165" s="13"/>
      <c r="AC165" s="13"/>
      <c r="AD165" s="13"/>
      <c r="AE165" s="13"/>
      <c r="AT165" s="247" t="s">
        <v>180</v>
      </c>
      <c r="AU165" s="247" t="s">
        <v>82</v>
      </c>
      <c r="AV165" s="13" t="s">
        <v>82</v>
      </c>
      <c r="AW165" s="13" t="s">
        <v>33</v>
      </c>
      <c r="AX165" s="13" t="s">
        <v>72</v>
      </c>
      <c r="AY165" s="247" t="s">
        <v>169</v>
      </c>
    </row>
    <row r="166" spans="1:51" s="15" customFormat="1" ht="12">
      <c r="A166" s="15"/>
      <c r="B166" s="258"/>
      <c r="C166" s="259"/>
      <c r="D166" s="233" t="s">
        <v>180</v>
      </c>
      <c r="E166" s="260" t="s">
        <v>19</v>
      </c>
      <c r="F166" s="261" t="s">
        <v>191</v>
      </c>
      <c r="G166" s="259"/>
      <c r="H166" s="262">
        <v>121.678</v>
      </c>
      <c r="I166" s="263"/>
      <c r="J166" s="259"/>
      <c r="K166" s="259"/>
      <c r="L166" s="264"/>
      <c r="M166" s="265"/>
      <c r="N166" s="266"/>
      <c r="O166" s="266"/>
      <c r="P166" s="266"/>
      <c r="Q166" s="266"/>
      <c r="R166" s="266"/>
      <c r="S166" s="266"/>
      <c r="T166" s="267"/>
      <c r="U166" s="15"/>
      <c r="V166" s="15"/>
      <c r="W166" s="15"/>
      <c r="X166" s="15"/>
      <c r="Y166" s="15"/>
      <c r="Z166" s="15"/>
      <c r="AA166" s="15"/>
      <c r="AB166" s="15"/>
      <c r="AC166" s="15"/>
      <c r="AD166" s="15"/>
      <c r="AE166" s="15"/>
      <c r="AT166" s="268" t="s">
        <v>180</v>
      </c>
      <c r="AU166" s="268" t="s">
        <v>82</v>
      </c>
      <c r="AV166" s="15" t="s">
        <v>176</v>
      </c>
      <c r="AW166" s="15" t="s">
        <v>33</v>
      </c>
      <c r="AX166" s="15" t="s">
        <v>80</v>
      </c>
      <c r="AY166" s="268" t="s">
        <v>169</v>
      </c>
    </row>
    <row r="167" spans="1:65" s="2" customFormat="1" ht="21.75" customHeight="1">
      <c r="A167" s="40"/>
      <c r="B167" s="41"/>
      <c r="C167" s="220" t="s">
        <v>293</v>
      </c>
      <c r="D167" s="220" t="s">
        <v>171</v>
      </c>
      <c r="E167" s="221" t="s">
        <v>1292</v>
      </c>
      <c r="F167" s="222" t="s">
        <v>1293</v>
      </c>
      <c r="G167" s="223" t="s">
        <v>174</v>
      </c>
      <c r="H167" s="224">
        <v>121.678</v>
      </c>
      <c r="I167" s="225"/>
      <c r="J167" s="226">
        <f>ROUND(I167*H167,2)</f>
        <v>0</v>
      </c>
      <c r="K167" s="222" t="s">
        <v>175</v>
      </c>
      <c r="L167" s="46"/>
      <c r="M167" s="227" t="s">
        <v>19</v>
      </c>
      <c r="N167" s="228" t="s">
        <v>43</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176</v>
      </c>
      <c r="AT167" s="231" t="s">
        <v>171</v>
      </c>
      <c r="AU167" s="231" t="s">
        <v>82</v>
      </c>
      <c r="AY167" s="19" t="s">
        <v>169</v>
      </c>
      <c r="BE167" s="232">
        <f>IF(N167="základní",J167,0)</f>
        <v>0</v>
      </c>
      <c r="BF167" s="232">
        <f>IF(N167="snížená",J167,0)</f>
        <v>0</v>
      </c>
      <c r="BG167" s="232">
        <f>IF(N167="zákl. přenesená",J167,0)</f>
        <v>0</v>
      </c>
      <c r="BH167" s="232">
        <f>IF(N167="sníž. přenesená",J167,0)</f>
        <v>0</v>
      </c>
      <c r="BI167" s="232">
        <f>IF(N167="nulová",J167,0)</f>
        <v>0</v>
      </c>
      <c r="BJ167" s="19" t="s">
        <v>80</v>
      </c>
      <c r="BK167" s="232">
        <f>ROUND(I167*H167,2)</f>
        <v>0</v>
      </c>
      <c r="BL167" s="19" t="s">
        <v>176</v>
      </c>
      <c r="BM167" s="231" t="s">
        <v>1294</v>
      </c>
    </row>
    <row r="168" spans="1:65" s="2" customFormat="1" ht="21.75" customHeight="1">
      <c r="A168" s="40"/>
      <c r="B168" s="41"/>
      <c r="C168" s="220" t="s">
        <v>300</v>
      </c>
      <c r="D168" s="220" t="s">
        <v>171</v>
      </c>
      <c r="E168" s="221" t="s">
        <v>1606</v>
      </c>
      <c r="F168" s="222" t="s">
        <v>1607</v>
      </c>
      <c r="G168" s="223" t="s">
        <v>222</v>
      </c>
      <c r="H168" s="224">
        <v>123.64</v>
      </c>
      <c r="I168" s="225"/>
      <c r="J168" s="226">
        <f>ROUND(I168*H168,2)</f>
        <v>0</v>
      </c>
      <c r="K168" s="222" t="s">
        <v>175</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176</v>
      </c>
      <c r="AT168" s="231" t="s">
        <v>171</v>
      </c>
      <c r="AU168" s="231" t="s">
        <v>82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176</v>
      </c>
      <c r="BM168" s="231" t="s">
        <v>1608</v>
      </c>
    </row>
    <row r="169" spans="1:47" s="2" customFormat="1" ht="12">
      <c r="A169" s="40"/>
      <c r="B169" s="41"/>
      <c r="C169" s="42"/>
      <c r="D169" s="233" t="s">
        <v>178</v>
      </c>
      <c r="E169" s="42"/>
      <c r="F169" s="234" t="s">
        <v>1298</v>
      </c>
      <c r="G169" s="42"/>
      <c r="H169" s="42"/>
      <c r="I169" s="138"/>
      <c r="J169" s="42"/>
      <c r="K169" s="42"/>
      <c r="L169" s="46"/>
      <c r="M169" s="235"/>
      <c r="N169" s="236"/>
      <c r="O169" s="86"/>
      <c r="P169" s="86"/>
      <c r="Q169" s="86"/>
      <c r="R169" s="86"/>
      <c r="S169" s="86"/>
      <c r="T169" s="87"/>
      <c r="U169" s="40"/>
      <c r="V169" s="40"/>
      <c r="W169" s="40"/>
      <c r="X169" s="40"/>
      <c r="Y169" s="40"/>
      <c r="Z169" s="40"/>
      <c r="AA169" s="40"/>
      <c r="AB169" s="40"/>
      <c r="AC169" s="40"/>
      <c r="AD169" s="40"/>
      <c r="AE169" s="40"/>
      <c r="AT169" s="19" t="s">
        <v>178</v>
      </c>
      <c r="AU169" s="19" t="s">
        <v>82</v>
      </c>
    </row>
    <row r="170" spans="1:47" s="2" customFormat="1" ht="12">
      <c r="A170" s="40"/>
      <c r="B170" s="41"/>
      <c r="C170" s="42"/>
      <c r="D170" s="233" t="s">
        <v>1299</v>
      </c>
      <c r="E170" s="42"/>
      <c r="F170" s="234" t="s">
        <v>1609</v>
      </c>
      <c r="G170" s="42"/>
      <c r="H170" s="42"/>
      <c r="I170" s="138"/>
      <c r="J170" s="42"/>
      <c r="K170" s="42"/>
      <c r="L170" s="46"/>
      <c r="M170" s="235"/>
      <c r="N170" s="236"/>
      <c r="O170" s="86"/>
      <c r="P170" s="86"/>
      <c r="Q170" s="86"/>
      <c r="R170" s="86"/>
      <c r="S170" s="86"/>
      <c r="T170" s="87"/>
      <c r="U170" s="40"/>
      <c r="V170" s="40"/>
      <c r="W170" s="40"/>
      <c r="X170" s="40"/>
      <c r="Y170" s="40"/>
      <c r="Z170" s="40"/>
      <c r="AA170" s="40"/>
      <c r="AB170" s="40"/>
      <c r="AC170" s="40"/>
      <c r="AD170" s="40"/>
      <c r="AE170" s="40"/>
      <c r="AT170" s="19" t="s">
        <v>1299</v>
      </c>
      <c r="AU170" s="19" t="s">
        <v>82</v>
      </c>
    </row>
    <row r="171" spans="1:51" s="13" customFormat="1" ht="12">
      <c r="A171" s="13"/>
      <c r="B171" s="237"/>
      <c r="C171" s="238"/>
      <c r="D171" s="233" t="s">
        <v>180</v>
      </c>
      <c r="E171" s="239" t="s">
        <v>19</v>
      </c>
      <c r="F171" s="240" t="s">
        <v>49</v>
      </c>
      <c r="G171" s="238"/>
      <c r="H171" s="241">
        <v>123.64</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80</v>
      </c>
      <c r="AY171" s="247" t="s">
        <v>169</v>
      </c>
    </row>
    <row r="172" spans="1:65" s="2" customFormat="1" ht="21.75" customHeight="1">
      <c r="A172" s="40"/>
      <c r="B172" s="41"/>
      <c r="C172" s="220" t="s">
        <v>306</v>
      </c>
      <c r="D172" s="220" t="s">
        <v>171</v>
      </c>
      <c r="E172" s="221" t="s">
        <v>260</v>
      </c>
      <c r="F172" s="222" t="s">
        <v>261</v>
      </c>
      <c r="G172" s="223" t="s">
        <v>222</v>
      </c>
      <c r="H172" s="224">
        <v>47.582</v>
      </c>
      <c r="I172" s="225"/>
      <c r="J172" s="226">
        <f>ROUND(I172*H172,2)</f>
        <v>0</v>
      </c>
      <c r="K172" s="222" t="s">
        <v>175</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176</v>
      </c>
      <c r="AT172" s="231" t="s">
        <v>171</v>
      </c>
      <c r="AU172" s="231" t="s">
        <v>82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176</v>
      </c>
      <c r="BM172" s="231" t="s">
        <v>1301</v>
      </c>
    </row>
    <row r="173" spans="1:47" s="2" customFormat="1" ht="12">
      <c r="A173" s="40"/>
      <c r="B173" s="41"/>
      <c r="C173" s="42"/>
      <c r="D173" s="233" t="s">
        <v>178</v>
      </c>
      <c r="E173" s="42"/>
      <c r="F173" s="234" t="s">
        <v>263</v>
      </c>
      <c r="G173" s="42"/>
      <c r="H173" s="42"/>
      <c r="I173" s="138"/>
      <c r="J173" s="42"/>
      <c r="K173" s="42"/>
      <c r="L173" s="46"/>
      <c r="M173" s="235"/>
      <c r="N173" s="236"/>
      <c r="O173" s="86"/>
      <c r="P173" s="86"/>
      <c r="Q173" s="86"/>
      <c r="R173" s="86"/>
      <c r="S173" s="86"/>
      <c r="T173" s="87"/>
      <c r="U173" s="40"/>
      <c r="V173" s="40"/>
      <c r="W173" s="40"/>
      <c r="X173" s="40"/>
      <c r="Y173" s="40"/>
      <c r="Z173" s="40"/>
      <c r="AA173" s="40"/>
      <c r="AB173" s="40"/>
      <c r="AC173" s="40"/>
      <c r="AD173" s="40"/>
      <c r="AE173" s="40"/>
      <c r="AT173" s="19" t="s">
        <v>178</v>
      </c>
      <c r="AU173" s="19" t="s">
        <v>82</v>
      </c>
    </row>
    <row r="174" spans="1:51" s="13" customFormat="1" ht="12">
      <c r="A174" s="13"/>
      <c r="B174" s="237"/>
      <c r="C174" s="238"/>
      <c r="D174" s="233" t="s">
        <v>180</v>
      </c>
      <c r="E174" s="239" t="s">
        <v>19</v>
      </c>
      <c r="F174" s="240" t="s">
        <v>1302</v>
      </c>
      <c r="G174" s="238"/>
      <c r="H174" s="241">
        <v>47.582</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180</v>
      </c>
      <c r="AU174" s="247" t="s">
        <v>82</v>
      </c>
      <c r="AV174" s="13" t="s">
        <v>82</v>
      </c>
      <c r="AW174" s="13" t="s">
        <v>33</v>
      </c>
      <c r="AX174" s="13" t="s">
        <v>72</v>
      </c>
      <c r="AY174" s="247" t="s">
        <v>169</v>
      </c>
    </row>
    <row r="175" spans="1:51" s="15" customFormat="1" ht="12">
      <c r="A175" s="15"/>
      <c r="B175" s="258"/>
      <c r="C175" s="259"/>
      <c r="D175" s="233" t="s">
        <v>180</v>
      </c>
      <c r="E175" s="260" t="s">
        <v>19</v>
      </c>
      <c r="F175" s="261" t="s">
        <v>191</v>
      </c>
      <c r="G175" s="259"/>
      <c r="H175" s="262">
        <v>47.582</v>
      </c>
      <c r="I175" s="263"/>
      <c r="J175" s="259"/>
      <c r="K175" s="259"/>
      <c r="L175" s="264"/>
      <c r="M175" s="265"/>
      <c r="N175" s="266"/>
      <c r="O175" s="266"/>
      <c r="P175" s="266"/>
      <c r="Q175" s="266"/>
      <c r="R175" s="266"/>
      <c r="S175" s="266"/>
      <c r="T175" s="267"/>
      <c r="U175" s="15"/>
      <c r="V175" s="15"/>
      <c r="W175" s="15"/>
      <c r="X175" s="15"/>
      <c r="Y175" s="15"/>
      <c r="Z175" s="15"/>
      <c r="AA175" s="15"/>
      <c r="AB175" s="15"/>
      <c r="AC175" s="15"/>
      <c r="AD175" s="15"/>
      <c r="AE175" s="15"/>
      <c r="AT175" s="268" t="s">
        <v>180</v>
      </c>
      <c r="AU175" s="268" t="s">
        <v>82</v>
      </c>
      <c r="AV175" s="15" t="s">
        <v>176</v>
      </c>
      <c r="AW175" s="15" t="s">
        <v>33</v>
      </c>
      <c r="AX175" s="15" t="s">
        <v>80</v>
      </c>
      <c r="AY175" s="268" t="s">
        <v>169</v>
      </c>
    </row>
    <row r="176" spans="1:65" s="2" customFormat="1" ht="21.75" customHeight="1">
      <c r="A176" s="40"/>
      <c r="B176" s="41"/>
      <c r="C176" s="220" t="s">
        <v>7</v>
      </c>
      <c r="D176" s="220" t="s">
        <v>171</v>
      </c>
      <c r="E176" s="221" t="s">
        <v>268</v>
      </c>
      <c r="F176" s="222" t="s">
        <v>269</v>
      </c>
      <c r="G176" s="223" t="s">
        <v>222</v>
      </c>
      <c r="H176" s="224">
        <v>123.64</v>
      </c>
      <c r="I176" s="225"/>
      <c r="J176" s="226">
        <f>ROUND(I176*H176,2)</f>
        <v>0</v>
      </c>
      <c r="K176" s="222" t="s">
        <v>175</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176</v>
      </c>
      <c r="AT176" s="231" t="s">
        <v>171</v>
      </c>
      <c r="AU176" s="231" t="s">
        <v>82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176</v>
      </c>
      <c r="BM176" s="231" t="s">
        <v>1303</v>
      </c>
    </row>
    <row r="177" spans="1:47" s="2" customFormat="1" ht="12">
      <c r="A177" s="40"/>
      <c r="B177" s="41"/>
      <c r="C177" s="42"/>
      <c r="D177" s="233" t="s">
        <v>178</v>
      </c>
      <c r="E177" s="42"/>
      <c r="F177" s="234" t="s">
        <v>263</v>
      </c>
      <c r="G177" s="42"/>
      <c r="H177" s="42"/>
      <c r="I177" s="138"/>
      <c r="J177" s="42"/>
      <c r="K177" s="42"/>
      <c r="L177" s="46"/>
      <c r="M177" s="235"/>
      <c r="N177" s="236"/>
      <c r="O177" s="86"/>
      <c r="P177" s="86"/>
      <c r="Q177" s="86"/>
      <c r="R177" s="86"/>
      <c r="S177" s="86"/>
      <c r="T177" s="87"/>
      <c r="U177" s="40"/>
      <c r="V177" s="40"/>
      <c r="W177" s="40"/>
      <c r="X177" s="40"/>
      <c r="Y177" s="40"/>
      <c r="Z177" s="40"/>
      <c r="AA177" s="40"/>
      <c r="AB177" s="40"/>
      <c r="AC177" s="40"/>
      <c r="AD177" s="40"/>
      <c r="AE177" s="40"/>
      <c r="AT177" s="19" t="s">
        <v>178</v>
      </c>
      <c r="AU177" s="19" t="s">
        <v>82</v>
      </c>
    </row>
    <row r="178" spans="1:51" s="13" customFormat="1" ht="12">
      <c r="A178" s="13"/>
      <c r="B178" s="237"/>
      <c r="C178" s="238"/>
      <c r="D178" s="233" t="s">
        <v>180</v>
      </c>
      <c r="E178" s="239" t="s">
        <v>19</v>
      </c>
      <c r="F178" s="240" t="s">
        <v>49</v>
      </c>
      <c r="G178" s="238"/>
      <c r="H178" s="241">
        <v>123.64</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180</v>
      </c>
      <c r="AU178" s="247" t="s">
        <v>82</v>
      </c>
      <c r="AV178" s="13" t="s">
        <v>82</v>
      </c>
      <c r="AW178" s="13" t="s">
        <v>33</v>
      </c>
      <c r="AX178" s="13" t="s">
        <v>80</v>
      </c>
      <c r="AY178" s="247" t="s">
        <v>169</v>
      </c>
    </row>
    <row r="179" spans="1:65" s="2" customFormat="1" ht="33" customHeight="1">
      <c r="A179" s="40"/>
      <c r="B179" s="41"/>
      <c r="C179" s="220" t="s">
        <v>318</v>
      </c>
      <c r="D179" s="220" t="s">
        <v>171</v>
      </c>
      <c r="E179" s="221" t="s">
        <v>275</v>
      </c>
      <c r="F179" s="222" t="s">
        <v>276</v>
      </c>
      <c r="G179" s="223" t="s">
        <v>222</v>
      </c>
      <c r="H179" s="224">
        <v>370.92</v>
      </c>
      <c r="I179" s="225"/>
      <c r="J179" s="226">
        <f>ROUND(I179*H179,2)</f>
        <v>0</v>
      </c>
      <c r="K179" s="222" t="s">
        <v>175</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176</v>
      </c>
      <c r="AT179" s="231" t="s">
        <v>171</v>
      </c>
      <c r="AU179" s="231" t="s">
        <v>82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176</v>
      </c>
      <c r="BM179" s="231" t="s">
        <v>1304</v>
      </c>
    </row>
    <row r="180" spans="1:47" s="2" customFormat="1" ht="12">
      <c r="A180" s="40"/>
      <c r="B180" s="41"/>
      <c r="C180" s="42"/>
      <c r="D180" s="233" t="s">
        <v>178</v>
      </c>
      <c r="E180" s="42"/>
      <c r="F180" s="234" t="s">
        <v>263</v>
      </c>
      <c r="G180" s="42"/>
      <c r="H180" s="42"/>
      <c r="I180" s="138"/>
      <c r="J180" s="42"/>
      <c r="K180" s="42"/>
      <c r="L180" s="46"/>
      <c r="M180" s="235"/>
      <c r="N180" s="236"/>
      <c r="O180" s="86"/>
      <c r="P180" s="86"/>
      <c r="Q180" s="86"/>
      <c r="R180" s="86"/>
      <c r="S180" s="86"/>
      <c r="T180" s="87"/>
      <c r="U180" s="40"/>
      <c r="V180" s="40"/>
      <c r="W180" s="40"/>
      <c r="X180" s="40"/>
      <c r="Y180" s="40"/>
      <c r="Z180" s="40"/>
      <c r="AA180" s="40"/>
      <c r="AB180" s="40"/>
      <c r="AC180" s="40"/>
      <c r="AD180" s="40"/>
      <c r="AE180" s="40"/>
      <c r="AT180" s="19" t="s">
        <v>178</v>
      </c>
      <c r="AU180" s="19" t="s">
        <v>82</v>
      </c>
    </row>
    <row r="181" spans="1:51" s="13" customFormat="1" ht="12">
      <c r="A181" s="13"/>
      <c r="B181" s="237"/>
      <c r="C181" s="238"/>
      <c r="D181" s="233" t="s">
        <v>180</v>
      </c>
      <c r="E181" s="239" t="s">
        <v>19</v>
      </c>
      <c r="F181" s="240" t="s">
        <v>49</v>
      </c>
      <c r="G181" s="238"/>
      <c r="H181" s="241">
        <v>123.64</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180</v>
      </c>
      <c r="AU181" s="247" t="s">
        <v>82</v>
      </c>
      <c r="AV181" s="13" t="s">
        <v>82</v>
      </c>
      <c r="AW181" s="13" t="s">
        <v>33</v>
      </c>
      <c r="AX181" s="13" t="s">
        <v>80</v>
      </c>
      <c r="AY181" s="247" t="s">
        <v>169</v>
      </c>
    </row>
    <row r="182" spans="1:51" s="13" customFormat="1" ht="12">
      <c r="A182" s="13"/>
      <c r="B182" s="237"/>
      <c r="C182" s="238"/>
      <c r="D182" s="233" t="s">
        <v>180</v>
      </c>
      <c r="E182" s="238"/>
      <c r="F182" s="240" t="s">
        <v>1704</v>
      </c>
      <c r="G182" s="238"/>
      <c r="H182" s="241">
        <v>370.92</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180</v>
      </c>
      <c r="AU182" s="247" t="s">
        <v>82</v>
      </c>
      <c r="AV182" s="13" t="s">
        <v>82</v>
      </c>
      <c r="AW182" s="13" t="s">
        <v>4</v>
      </c>
      <c r="AX182" s="13" t="s">
        <v>80</v>
      </c>
      <c r="AY182" s="247" t="s">
        <v>169</v>
      </c>
    </row>
    <row r="183" spans="1:65" s="2" customFormat="1" ht="21.75" customHeight="1">
      <c r="A183" s="40"/>
      <c r="B183" s="41"/>
      <c r="C183" s="220" t="s">
        <v>325</v>
      </c>
      <c r="D183" s="220" t="s">
        <v>171</v>
      </c>
      <c r="E183" s="221" t="s">
        <v>1306</v>
      </c>
      <c r="F183" s="222" t="s">
        <v>1307</v>
      </c>
      <c r="G183" s="223" t="s">
        <v>222</v>
      </c>
      <c r="H183" s="224">
        <v>47.582</v>
      </c>
      <c r="I183" s="225"/>
      <c r="J183" s="226">
        <f>ROUND(I183*H183,2)</f>
        <v>0</v>
      </c>
      <c r="K183" s="222" t="s">
        <v>175</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176</v>
      </c>
      <c r="AT183" s="231" t="s">
        <v>171</v>
      </c>
      <c r="AU183" s="231" t="s">
        <v>82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176</v>
      </c>
      <c r="BM183" s="231" t="s">
        <v>1308</v>
      </c>
    </row>
    <row r="184" spans="1:47" s="2" customFormat="1" ht="12">
      <c r="A184" s="40"/>
      <c r="B184" s="41"/>
      <c r="C184" s="42"/>
      <c r="D184" s="233" t="s">
        <v>178</v>
      </c>
      <c r="E184" s="42"/>
      <c r="F184" s="234" t="s">
        <v>283</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9" t="s">
        <v>178</v>
      </c>
      <c r="AU184" s="19" t="s">
        <v>82</v>
      </c>
    </row>
    <row r="185" spans="1:51" s="13" customFormat="1" ht="12">
      <c r="A185" s="13"/>
      <c r="B185" s="237"/>
      <c r="C185" s="238"/>
      <c r="D185" s="233" t="s">
        <v>180</v>
      </c>
      <c r="E185" s="239" t="s">
        <v>19</v>
      </c>
      <c r="F185" s="240" t="s">
        <v>1309</v>
      </c>
      <c r="G185" s="238"/>
      <c r="H185" s="241">
        <v>47.582</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33</v>
      </c>
      <c r="AX185" s="13" t="s">
        <v>72</v>
      </c>
      <c r="AY185" s="247" t="s">
        <v>169</v>
      </c>
    </row>
    <row r="186" spans="1:51" s="15" customFormat="1" ht="12">
      <c r="A186" s="15"/>
      <c r="B186" s="258"/>
      <c r="C186" s="259"/>
      <c r="D186" s="233" t="s">
        <v>180</v>
      </c>
      <c r="E186" s="260" t="s">
        <v>19</v>
      </c>
      <c r="F186" s="261" t="s">
        <v>191</v>
      </c>
      <c r="G186" s="259"/>
      <c r="H186" s="262">
        <v>47.582</v>
      </c>
      <c r="I186" s="263"/>
      <c r="J186" s="259"/>
      <c r="K186" s="259"/>
      <c r="L186" s="264"/>
      <c r="M186" s="265"/>
      <c r="N186" s="266"/>
      <c r="O186" s="266"/>
      <c r="P186" s="266"/>
      <c r="Q186" s="266"/>
      <c r="R186" s="266"/>
      <c r="S186" s="266"/>
      <c r="T186" s="267"/>
      <c r="U186" s="15"/>
      <c r="V186" s="15"/>
      <c r="W186" s="15"/>
      <c r="X186" s="15"/>
      <c r="Y186" s="15"/>
      <c r="Z186" s="15"/>
      <c r="AA186" s="15"/>
      <c r="AB186" s="15"/>
      <c r="AC186" s="15"/>
      <c r="AD186" s="15"/>
      <c r="AE186" s="15"/>
      <c r="AT186" s="268" t="s">
        <v>180</v>
      </c>
      <c r="AU186" s="268" t="s">
        <v>82</v>
      </c>
      <c r="AV186" s="15" t="s">
        <v>176</v>
      </c>
      <c r="AW186" s="15" t="s">
        <v>33</v>
      </c>
      <c r="AX186" s="15" t="s">
        <v>80</v>
      </c>
      <c r="AY186" s="268" t="s">
        <v>169</v>
      </c>
    </row>
    <row r="187" spans="1:65" s="2" customFormat="1" ht="21.75" customHeight="1">
      <c r="A187" s="40"/>
      <c r="B187" s="41"/>
      <c r="C187" s="220" t="s">
        <v>330</v>
      </c>
      <c r="D187" s="220" t="s">
        <v>171</v>
      </c>
      <c r="E187" s="221" t="s">
        <v>287</v>
      </c>
      <c r="F187" s="222" t="s">
        <v>288</v>
      </c>
      <c r="G187" s="223" t="s">
        <v>222</v>
      </c>
      <c r="H187" s="224">
        <v>37.52</v>
      </c>
      <c r="I187" s="225"/>
      <c r="J187" s="226">
        <f>ROUND(I187*H187,2)</f>
        <v>0</v>
      </c>
      <c r="K187" s="222" t="s">
        <v>175</v>
      </c>
      <c r="L187" s="46"/>
      <c r="M187" s="227" t="s">
        <v>19</v>
      </c>
      <c r="N187" s="228" t="s">
        <v>43</v>
      </c>
      <c r="O187" s="86"/>
      <c r="P187" s="229">
        <f>O187*H187</f>
        <v>0</v>
      </c>
      <c r="Q187" s="229">
        <v>0</v>
      </c>
      <c r="R187" s="229">
        <f>Q187*H187</f>
        <v>0</v>
      </c>
      <c r="S187" s="229">
        <v>0</v>
      </c>
      <c r="T187" s="230">
        <f>S187*H187</f>
        <v>0</v>
      </c>
      <c r="U187" s="40"/>
      <c r="V187" s="40"/>
      <c r="W187" s="40"/>
      <c r="X187" s="40"/>
      <c r="Y187" s="40"/>
      <c r="Z187" s="40"/>
      <c r="AA187" s="40"/>
      <c r="AB187" s="40"/>
      <c r="AC187" s="40"/>
      <c r="AD187" s="40"/>
      <c r="AE187" s="40"/>
      <c r="AR187" s="231" t="s">
        <v>176</v>
      </c>
      <c r="AT187" s="231" t="s">
        <v>171</v>
      </c>
      <c r="AU187" s="231" t="s">
        <v>82</v>
      </c>
      <c r="AY187" s="19" t="s">
        <v>169</v>
      </c>
      <c r="BE187" s="232">
        <f>IF(N187="základní",J187,0)</f>
        <v>0</v>
      </c>
      <c r="BF187" s="232">
        <f>IF(N187="snížená",J187,0)</f>
        <v>0</v>
      </c>
      <c r="BG187" s="232">
        <f>IF(N187="zákl. přenesená",J187,0)</f>
        <v>0</v>
      </c>
      <c r="BH187" s="232">
        <f>IF(N187="sníž. přenesená",J187,0)</f>
        <v>0</v>
      </c>
      <c r="BI187" s="232">
        <f>IF(N187="nulová",J187,0)</f>
        <v>0</v>
      </c>
      <c r="BJ187" s="19" t="s">
        <v>80</v>
      </c>
      <c r="BK187" s="232">
        <f>ROUND(I187*H187,2)</f>
        <v>0</v>
      </c>
      <c r="BL187" s="19" t="s">
        <v>176</v>
      </c>
      <c r="BM187" s="231" t="s">
        <v>1705</v>
      </c>
    </row>
    <row r="188" spans="1:47" s="2" customFormat="1" ht="12">
      <c r="A188" s="40"/>
      <c r="B188" s="41"/>
      <c r="C188" s="42"/>
      <c r="D188" s="233" t="s">
        <v>178</v>
      </c>
      <c r="E188" s="42"/>
      <c r="F188" s="234" t="s">
        <v>290</v>
      </c>
      <c r="G188" s="42"/>
      <c r="H188" s="42"/>
      <c r="I188" s="138"/>
      <c r="J188" s="42"/>
      <c r="K188" s="42"/>
      <c r="L188" s="46"/>
      <c r="M188" s="235"/>
      <c r="N188" s="236"/>
      <c r="O188" s="86"/>
      <c r="P188" s="86"/>
      <c r="Q188" s="86"/>
      <c r="R188" s="86"/>
      <c r="S188" s="86"/>
      <c r="T188" s="87"/>
      <c r="U188" s="40"/>
      <c r="V188" s="40"/>
      <c r="W188" s="40"/>
      <c r="X188" s="40"/>
      <c r="Y188" s="40"/>
      <c r="Z188" s="40"/>
      <c r="AA188" s="40"/>
      <c r="AB188" s="40"/>
      <c r="AC188" s="40"/>
      <c r="AD188" s="40"/>
      <c r="AE188" s="40"/>
      <c r="AT188" s="19" t="s">
        <v>178</v>
      </c>
      <c r="AU188" s="19" t="s">
        <v>82</v>
      </c>
    </row>
    <row r="189" spans="1:51" s="13" customFormat="1" ht="12">
      <c r="A189" s="13"/>
      <c r="B189" s="237"/>
      <c r="C189" s="238"/>
      <c r="D189" s="233" t="s">
        <v>180</v>
      </c>
      <c r="E189" s="239" t="s">
        <v>19</v>
      </c>
      <c r="F189" s="240" t="s">
        <v>1311</v>
      </c>
      <c r="G189" s="238"/>
      <c r="H189" s="241">
        <v>6.725</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180</v>
      </c>
      <c r="AU189" s="247" t="s">
        <v>82</v>
      </c>
      <c r="AV189" s="13" t="s">
        <v>82</v>
      </c>
      <c r="AW189" s="13" t="s">
        <v>33</v>
      </c>
      <c r="AX189" s="13" t="s">
        <v>72</v>
      </c>
      <c r="AY189" s="247" t="s">
        <v>169</v>
      </c>
    </row>
    <row r="190" spans="1:51" s="13" customFormat="1" ht="12">
      <c r="A190" s="13"/>
      <c r="B190" s="237"/>
      <c r="C190" s="238"/>
      <c r="D190" s="233" t="s">
        <v>180</v>
      </c>
      <c r="E190" s="239" t="s">
        <v>19</v>
      </c>
      <c r="F190" s="240" t="s">
        <v>1706</v>
      </c>
      <c r="G190" s="238"/>
      <c r="H190" s="241">
        <v>30.795</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33</v>
      </c>
      <c r="AX190" s="13" t="s">
        <v>72</v>
      </c>
      <c r="AY190" s="247" t="s">
        <v>169</v>
      </c>
    </row>
    <row r="191" spans="1:51" s="15" customFormat="1" ht="12">
      <c r="A191" s="15"/>
      <c r="B191" s="258"/>
      <c r="C191" s="259"/>
      <c r="D191" s="233" t="s">
        <v>180</v>
      </c>
      <c r="E191" s="260" t="s">
        <v>19</v>
      </c>
      <c r="F191" s="261" t="s">
        <v>191</v>
      </c>
      <c r="G191" s="259"/>
      <c r="H191" s="262">
        <v>37.52</v>
      </c>
      <c r="I191" s="263"/>
      <c r="J191" s="259"/>
      <c r="K191" s="259"/>
      <c r="L191" s="264"/>
      <c r="M191" s="265"/>
      <c r="N191" s="266"/>
      <c r="O191" s="266"/>
      <c r="P191" s="266"/>
      <c r="Q191" s="266"/>
      <c r="R191" s="266"/>
      <c r="S191" s="266"/>
      <c r="T191" s="267"/>
      <c r="U191" s="15"/>
      <c r="V191" s="15"/>
      <c r="W191" s="15"/>
      <c r="X191" s="15"/>
      <c r="Y191" s="15"/>
      <c r="Z191" s="15"/>
      <c r="AA191" s="15"/>
      <c r="AB191" s="15"/>
      <c r="AC191" s="15"/>
      <c r="AD191" s="15"/>
      <c r="AE191" s="15"/>
      <c r="AT191" s="268" t="s">
        <v>180</v>
      </c>
      <c r="AU191" s="268" t="s">
        <v>82</v>
      </c>
      <c r="AV191" s="15" t="s">
        <v>176</v>
      </c>
      <c r="AW191" s="15" t="s">
        <v>33</v>
      </c>
      <c r="AX191" s="15" t="s">
        <v>80</v>
      </c>
      <c r="AY191" s="268" t="s">
        <v>169</v>
      </c>
    </row>
    <row r="192" spans="1:65" s="2" customFormat="1" ht="16.5" customHeight="1">
      <c r="A192" s="40"/>
      <c r="B192" s="41"/>
      <c r="C192" s="269" t="s">
        <v>336</v>
      </c>
      <c r="D192" s="269" t="s">
        <v>294</v>
      </c>
      <c r="E192" s="270" t="s">
        <v>295</v>
      </c>
      <c r="F192" s="271" t="s">
        <v>296</v>
      </c>
      <c r="G192" s="272" t="s">
        <v>297</v>
      </c>
      <c r="H192" s="273">
        <v>12.105</v>
      </c>
      <c r="I192" s="274"/>
      <c r="J192" s="275">
        <f>ROUND(I192*H192,2)</f>
        <v>0</v>
      </c>
      <c r="K192" s="271" t="s">
        <v>19</v>
      </c>
      <c r="L192" s="276"/>
      <c r="M192" s="277" t="s">
        <v>19</v>
      </c>
      <c r="N192" s="278" t="s">
        <v>43</v>
      </c>
      <c r="O192" s="86"/>
      <c r="P192" s="229">
        <f>O192*H192</f>
        <v>0</v>
      </c>
      <c r="Q192" s="229">
        <v>1</v>
      </c>
      <c r="R192" s="229">
        <f>Q192*H192</f>
        <v>12.105</v>
      </c>
      <c r="S192" s="229">
        <v>0</v>
      </c>
      <c r="T192" s="230">
        <f>S192*H192</f>
        <v>0</v>
      </c>
      <c r="U192" s="40"/>
      <c r="V192" s="40"/>
      <c r="W192" s="40"/>
      <c r="X192" s="40"/>
      <c r="Y192" s="40"/>
      <c r="Z192" s="40"/>
      <c r="AA192" s="40"/>
      <c r="AB192" s="40"/>
      <c r="AC192" s="40"/>
      <c r="AD192" s="40"/>
      <c r="AE192" s="40"/>
      <c r="AR192" s="231" t="s">
        <v>227</v>
      </c>
      <c r="AT192" s="231" t="s">
        <v>294</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176</v>
      </c>
      <c r="BM192" s="231" t="s">
        <v>1707</v>
      </c>
    </row>
    <row r="193" spans="1:51" s="13" customFormat="1" ht="12">
      <c r="A193" s="13"/>
      <c r="B193" s="237"/>
      <c r="C193" s="238"/>
      <c r="D193" s="233" t="s">
        <v>180</v>
      </c>
      <c r="E193" s="239" t="s">
        <v>19</v>
      </c>
      <c r="F193" s="240" t="s">
        <v>1311</v>
      </c>
      <c r="G193" s="238"/>
      <c r="H193" s="241">
        <v>6.725</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180</v>
      </c>
      <c r="AU193" s="247" t="s">
        <v>82</v>
      </c>
      <c r="AV193" s="13" t="s">
        <v>82</v>
      </c>
      <c r="AW193" s="13" t="s">
        <v>33</v>
      </c>
      <c r="AX193" s="13" t="s">
        <v>80</v>
      </c>
      <c r="AY193" s="247" t="s">
        <v>169</v>
      </c>
    </row>
    <row r="194" spans="1:51" s="13" customFormat="1" ht="12">
      <c r="A194" s="13"/>
      <c r="B194" s="237"/>
      <c r="C194" s="238"/>
      <c r="D194" s="233" t="s">
        <v>180</v>
      </c>
      <c r="E194" s="238"/>
      <c r="F194" s="240" t="s">
        <v>1314</v>
      </c>
      <c r="G194" s="238"/>
      <c r="H194" s="241">
        <v>12.105</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180</v>
      </c>
      <c r="AU194" s="247" t="s">
        <v>82</v>
      </c>
      <c r="AV194" s="13" t="s">
        <v>82</v>
      </c>
      <c r="AW194" s="13" t="s">
        <v>4</v>
      </c>
      <c r="AX194" s="13" t="s">
        <v>80</v>
      </c>
      <c r="AY194" s="247" t="s">
        <v>169</v>
      </c>
    </row>
    <row r="195" spans="1:65" s="2" customFormat="1" ht="16.5" customHeight="1">
      <c r="A195" s="40"/>
      <c r="B195" s="41"/>
      <c r="C195" s="269" t="s">
        <v>343</v>
      </c>
      <c r="D195" s="269" t="s">
        <v>294</v>
      </c>
      <c r="E195" s="270" t="s">
        <v>1315</v>
      </c>
      <c r="F195" s="271" t="s">
        <v>1316</v>
      </c>
      <c r="G195" s="272" t="s">
        <v>297</v>
      </c>
      <c r="H195" s="273">
        <v>55.431</v>
      </c>
      <c r="I195" s="274"/>
      <c r="J195" s="275">
        <f>ROUND(I195*H195,2)</f>
        <v>0</v>
      </c>
      <c r="K195" s="271" t="s">
        <v>175</v>
      </c>
      <c r="L195" s="276"/>
      <c r="M195" s="277" t="s">
        <v>19</v>
      </c>
      <c r="N195" s="278" t="s">
        <v>43</v>
      </c>
      <c r="O195" s="86"/>
      <c r="P195" s="229">
        <f>O195*H195</f>
        <v>0</v>
      </c>
      <c r="Q195" s="229">
        <v>1</v>
      </c>
      <c r="R195" s="229">
        <f>Q195*H195</f>
        <v>55.431</v>
      </c>
      <c r="S195" s="229">
        <v>0</v>
      </c>
      <c r="T195" s="230">
        <f>S195*H195</f>
        <v>0</v>
      </c>
      <c r="U195" s="40"/>
      <c r="V195" s="40"/>
      <c r="W195" s="40"/>
      <c r="X195" s="40"/>
      <c r="Y195" s="40"/>
      <c r="Z195" s="40"/>
      <c r="AA195" s="40"/>
      <c r="AB195" s="40"/>
      <c r="AC195" s="40"/>
      <c r="AD195" s="40"/>
      <c r="AE195" s="40"/>
      <c r="AR195" s="231" t="s">
        <v>227</v>
      </c>
      <c r="AT195" s="231" t="s">
        <v>294</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1708</v>
      </c>
    </row>
    <row r="196" spans="1:51" s="13" customFormat="1" ht="12">
      <c r="A196" s="13"/>
      <c r="B196" s="237"/>
      <c r="C196" s="238"/>
      <c r="D196" s="233" t="s">
        <v>180</v>
      </c>
      <c r="E196" s="239" t="s">
        <v>19</v>
      </c>
      <c r="F196" s="240" t="s">
        <v>1706</v>
      </c>
      <c r="G196" s="238"/>
      <c r="H196" s="241">
        <v>30.795</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180</v>
      </c>
      <c r="AU196" s="247" t="s">
        <v>82</v>
      </c>
      <c r="AV196" s="13" t="s">
        <v>82</v>
      </c>
      <c r="AW196" s="13" t="s">
        <v>33</v>
      </c>
      <c r="AX196" s="13" t="s">
        <v>80</v>
      </c>
      <c r="AY196" s="247" t="s">
        <v>169</v>
      </c>
    </row>
    <row r="197" spans="1:51" s="13" customFormat="1" ht="12">
      <c r="A197" s="13"/>
      <c r="B197" s="237"/>
      <c r="C197" s="238"/>
      <c r="D197" s="233" t="s">
        <v>180</v>
      </c>
      <c r="E197" s="238"/>
      <c r="F197" s="240" t="s">
        <v>1709</v>
      </c>
      <c r="G197" s="238"/>
      <c r="H197" s="241">
        <v>55.431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4</v>
      </c>
      <c r="AX197" s="13" t="s">
        <v>80</v>
      </c>
      <c r="AY197" s="247" t="s">
        <v>169</v>
      </c>
    </row>
    <row r="198" spans="1:65" s="2" customFormat="1" ht="16.5" customHeight="1">
      <c r="A198" s="40"/>
      <c r="B198" s="41"/>
      <c r="C198" s="220" t="s">
        <v>348</v>
      </c>
      <c r="D198" s="220" t="s">
        <v>171</v>
      </c>
      <c r="E198" s="221" t="s">
        <v>301</v>
      </c>
      <c r="F198" s="222" t="s">
        <v>302</v>
      </c>
      <c r="G198" s="223" t="s">
        <v>222</v>
      </c>
      <c r="H198" s="224">
        <v>47.582</v>
      </c>
      <c r="I198" s="225"/>
      <c r="J198" s="226">
        <f>ROUND(I198*H198,2)</f>
        <v>0</v>
      </c>
      <c r="K198" s="222" t="s">
        <v>19</v>
      </c>
      <c r="L198" s="46"/>
      <c r="M198" s="227" t="s">
        <v>19</v>
      </c>
      <c r="N198" s="228" t="s">
        <v>43</v>
      </c>
      <c r="O198" s="86"/>
      <c r="P198" s="229">
        <f>O198*H198</f>
        <v>0</v>
      </c>
      <c r="Q198" s="229">
        <v>0</v>
      </c>
      <c r="R198" s="229">
        <f>Q198*H198</f>
        <v>0</v>
      </c>
      <c r="S198" s="229">
        <v>0</v>
      </c>
      <c r="T198" s="230">
        <f>S198*H198</f>
        <v>0</v>
      </c>
      <c r="U198" s="40"/>
      <c r="V198" s="40"/>
      <c r="W198" s="40"/>
      <c r="X198" s="40"/>
      <c r="Y198" s="40"/>
      <c r="Z198" s="40"/>
      <c r="AA198" s="40"/>
      <c r="AB198" s="40"/>
      <c r="AC198" s="40"/>
      <c r="AD198" s="40"/>
      <c r="AE198" s="40"/>
      <c r="AR198" s="231" t="s">
        <v>176</v>
      </c>
      <c r="AT198" s="231" t="s">
        <v>171</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176</v>
      </c>
      <c r="BM198" s="231" t="s">
        <v>1319</v>
      </c>
    </row>
    <row r="199" spans="1:47" s="2" customFormat="1" ht="12">
      <c r="A199" s="40"/>
      <c r="B199" s="41"/>
      <c r="C199" s="42"/>
      <c r="D199" s="233" t="s">
        <v>178</v>
      </c>
      <c r="E199" s="42"/>
      <c r="F199" s="234" t="s">
        <v>304</v>
      </c>
      <c r="G199" s="42"/>
      <c r="H199" s="42"/>
      <c r="I199" s="138"/>
      <c r="J199" s="42"/>
      <c r="K199" s="42"/>
      <c r="L199" s="46"/>
      <c r="M199" s="235"/>
      <c r="N199" s="236"/>
      <c r="O199" s="86"/>
      <c r="P199" s="86"/>
      <c r="Q199" s="86"/>
      <c r="R199" s="86"/>
      <c r="S199" s="86"/>
      <c r="T199" s="87"/>
      <c r="U199" s="40"/>
      <c r="V199" s="40"/>
      <c r="W199" s="40"/>
      <c r="X199" s="40"/>
      <c r="Y199" s="40"/>
      <c r="Z199" s="40"/>
      <c r="AA199" s="40"/>
      <c r="AB199" s="40"/>
      <c r="AC199" s="40"/>
      <c r="AD199" s="40"/>
      <c r="AE199" s="40"/>
      <c r="AT199" s="19" t="s">
        <v>178</v>
      </c>
      <c r="AU199" s="19" t="s">
        <v>82</v>
      </c>
    </row>
    <row r="200" spans="1:51" s="13" customFormat="1" ht="12">
      <c r="A200" s="13"/>
      <c r="B200" s="237"/>
      <c r="C200" s="238"/>
      <c r="D200" s="233" t="s">
        <v>180</v>
      </c>
      <c r="E200" s="239" t="s">
        <v>19</v>
      </c>
      <c r="F200" s="240" t="s">
        <v>1309</v>
      </c>
      <c r="G200" s="238"/>
      <c r="H200" s="241">
        <v>47.582</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180</v>
      </c>
      <c r="AU200" s="247" t="s">
        <v>82</v>
      </c>
      <c r="AV200" s="13" t="s">
        <v>82</v>
      </c>
      <c r="AW200" s="13" t="s">
        <v>33</v>
      </c>
      <c r="AX200" s="13" t="s">
        <v>72</v>
      </c>
      <c r="AY200" s="247" t="s">
        <v>169</v>
      </c>
    </row>
    <row r="201" spans="1:51" s="15" customFormat="1" ht="12">
      <c r="A201" s="15"/>
      <c r="B201" s="258"/>
      <c r="C201" s="259"/>
      <c r="D201" s="233" t="s">
        <v>180</v>
      </c>
      <c r="E201" s="260" t="s">
        <v>19</v>
      </c>
      <c r="F201" s="261" t="s">
        <v>191</v>
      </c>
      <c r="G201" s="259"/>
      <c r="H201" s="262">
        <v>47.582</v>
      </c>
      <c r="I201" s="263"/>
      <c r="J201" s="259"/>
      <c r="K201" s="259"/>
      <c r="L201" s="264"/>
      <c r="M201" s="265"/>
      <c r="N201" s="266"/>
      <c r="O201" s="266"/>
      <c r="P201" s="266"/>
      <c r="Q201" s="266"/>
      <c r="R201" s="266"/>
      <c r="S201" s="266"/>
      <c r="T201" s="267"/>
      <c r="U201" s="15"/>
      <c r="V201" s="15"/>
      <c r="W201" s="15"/>
      <c r="X201" s="15"/>
      <c r="Y201" s="15"/>
      <c r="Z201" s="15"/>
      <c r="AA201" s="15"/>
      <c r="AB201" s="15"/>
      <c r="AC201" s="15"/>
      <c r="AD201" s="15"/>
      <c r="AE201" s="15"/>
      <c r="AT201" s="268" t="s">
        <v>180</v>
      </c>
      <c r="AU201" s="268" t="s">
        <v>82</v>
      </c>
      <c r="AV201" s="15" t="s">
        <v>176</v>
      </c>
      <c r="AW201" s="15" t="s">
        <v>33</v>
      </c>
      <c r="AX201" s="15" t="s">
        <v>80</v>
      </c>
      <c r="AY201" s="268" t="s">
        <v>169</v>
      </c>
    </row>
    <row r="202" spans="1:65" s="2" customFormat="1" ht="21.75" customHeight="1">
      <c r="A202" s="40"/>
      <c r="B202" s="41"/>
      <c r="C202" s="220" t="s">
        <v>353</v>
      </c>
      <c r="D202" s="220" t="s">
        <v>171</v>
      </c>
      <c r="E202" s="221" t="s">
        <v>307</v>
      </c>
      <c r="F202" s="222" t="s">
        <v>308</v>
      </c>
      <c r="G202" s="223" t="s">
        <v>297</v>
      </c>
      <c r="H202" s="224">
        <v>222.552</v>
      </c>
      <c r="I202" s="225"/>
      <c r="J202" s="226">
        <f>ROUND(I202*H202,2)</f>
        <v>0</v>
      </c>
      <c r="K202" s="222" t="s">
        <v>19</v>
      </c>
      <c r="L202" s="46"/>
      <c r="M202" s="227" t="s">
        <v>19</v>
      </c>
      <c r="N202" s="228" t="s">
        <v>43</v>
      </c>
      <c r="O202" s="86"/>
      <c r="P202" s="229">
        <f>O202*H202</f>
        <v>0</v>
      </c>
      <c r="Q202" s="229">
        <v>0</v>
      </c>
      <c r="R202" s="229">
        <f>Q202*H202</f>
        <v>0</v>
      </c>
      <c r="S202" s="229">
        <v>0</v>
      </c>
      <c r="T202" s="230">
        <f>S202*H202</f>
        <v>0</v>
      </c>
      <c r="U202" s="40"/>
      <c r="V202" s="40"/>
      <c r="W202" s="40"/>
      <c r="X202" s="40"/>
      <c r="Y202" s="40"/>
      <c r="Z202" s="40"/>
      <c r="AA202" s="40"/>
      <c r="AB202" s="40"/>
      <c r="AC202" s="40"/>
      <c r="AD202" s="40"/>
      <c r="AE202" s="40"/>
      <c r="AR202" s="231" t="s">
        <v>176</v>
      </c>
      <c r="AT202" s="231" t="s">
        <v>171</v>
      </c>
      <c r="AU202" s="231" t="s">
        <v>82</v>
      </c>
      <c r="AY202" s="19" t="s">
        <v>169</v>
      </c>
      <c r="BE202" s="232">
        <f>IF(N202="základní",J202,0)</f>
        <v>0</v>
      </c>
      <c r="BF202" s="232">
        <f>IF(N202="snížená",J202,0)</f>
        <v>0</v>
      </c>
      <c r="BG202" s="232">
        <f>IF(N202="zákl. přenesená",J202,0)</f>
        <v>0</v>
      </c>
      <c r="BH202" s="232">
        <f>IF(N202="sníž. přenesená",J202,0)</f>
        <v>0</v>
      </c>
      <c r="BI202" s="232">
        <f>IF(N202="nulová",J202,0)</f>
        <v>0</v>
      </c>
      <c r="BJ202" s="19" t="s">
        <v>80</v>
      </c>
      <c r="BK202" s="232">
        <f>ROUND(I202*H202,2)</f>
        <v>0</v>
      </c>
      <c r="BL202" s="19" t="s">
        <v>176</v>
      </c>
      <c r="BM202" s="231" t="s">
        <v>1320</v>
      </c>
    </row>
    <row r="203" spans="1:47" s="2" customFormat="1" ht="12">
      <c r="A203" s="40"/>
      <c r="B203" s="41"/>
      <c r="C203" s="42"/>
      <c r="D203" s="233" t="s">
        <v>178</v>
      </c>
      <c r="E203" s="42"/>
      <c r="F203" s="234" t="s">
        <v>310</v>
      </c>
      <c r="G203" s="42"/>
      <c r="H203" s="42"/>
      <c r="I203" s="138"/>
      <c r="J203" s="42"/>
      <c r="K203" s="42"/>
      <c r="L203" s="46"/>
      <c r="M203" s="235"/>
      <c r="N203" s="236"/>
      <c r="O203" s="86"/>
      <c r="P203" s="86"/>
      <c r="Q203" s="86"/>
      <c r="R203" s="86"/>
      <c r="S203" s="86"/>
      <c r="T203" s="87"/>
      <c r="U203" s="40"/>
      <c r="V203" s="40"/>
      <c r="W203" s="40"/>
      <c r="X203" s="40"/>
      <c r="Y203" s="40"/>
      <c r="Z203" s="40"/>
      <c r="AA203" s="40"/>
      <c r="AB203" s="40"/>
      <c r="AC203" s="40"/>
      <c r="AD203" s="40"/>
      <c r="AE203" s="40"/>
      <c r="AT203" s="19" t="s">
        <v>178</v>
      </c>
      <c r="AU203" s="19" t="s">
        <v>82</v>
      </c>
    </row>
    <row r="204" spans="1:51" s="13" customFormat="1" ht="12">
      <c r="A204" s="13"/>
      <c r="B204" s="237"/>
      <c r="C204" s="238"/>
      <c r="D204" s="233" t="s">
        <v>180</v>
      </c>
      <c r="E204" s="239" t="s">
        <v>19</v>
      </c>
      <c r="F204" s="240" t="s">
        <v>49</v>
      </c>
      <c r="G204" s="238"/>
      <c r="H204" s="241">
        <v>123.64</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180</v>
      </c>
      <c r="AU204" s="247" t="s">
        <v>82</v>
      </c>
      <c r="AV204" s="13" t="s">
        <v>82</v>
      </c>
      <c r="AW204" s="13" t="s">
        <v>33</v>
      </c>
      <c r="AX204" s="13" t="s">
        <v>80</v>
      </c>
      <c r="AY204" s="247" t="s">
        <v>169</v>
      </c>
    </row>
    <row r="205" spans="1:51" s="13" customFormat="1" ht="12">
      <c r="A205" s="13"/>
      <c r="B205" s="237"/>
      <c r="C205" s="238"/>
      <c r="D205" s="233" t="s">
        <v>180</v>
      </c>
      <c r="E205" s="238"/>
      <c r="F205" s="240" t="s">
        <v>1710</v>
      </c>
      <c r="G205" s="238"/>
      <c r="H205" s="241">
        <v>222.552</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180</v>
      </c>
      <c r="AU205" s="247" t="s">
        <v>82</v>
      </c>
      <c r="AV205" s="13" t="s">
        <v>82</v>
      </c>
      <c r="AW205" s="13" t="s">
        <v>4</v>
      </c>
      <c r="AX205" s="13" t="s">
        <v>80</v>
      </c>
      <c r="AY205" s="247" t="s">
        <v>169</v>
      </c>
    </row>
    <row r="206" spans="1:65" s="2" customFormat="1" ht="21.75" customHeight="1">
      <c r="A206" s="40"/>
      <c r="B206" s="41"/>
      <c r="C206" s="220" t="s">
        <v>358</v>
      </c>
      <c r="D206" s="220" t="s">
        <v>171</v>
      </c>
      <c r="E206" s="221" t="s">
        <v>312</v>
      </c>
      <c r="F206" s="222" t="s">
        <v>313</v>
      </c>
      <c r="G206" s="223" t="s">
        <v>222</v>
      </c>
      <c r="H206" s="224">
        <v>72.064</v>
      </c>
      <c r="I206" s="225"/>
      <c r="J206" s="226">
        <f>ROUND(I206*H206,2)</f>
        <v>0</v>
      </c>
      <c r="K206" s="222" t="s">
        <v>19</v>
      </c>
      <c r="L206" s="46"/>
      <c r="M206" s="227" t="s">
        <v>19</v>
      </c>
      <c r="N206" s="228" t="s">
        <v>43</v>
      </c>
      <c r="O206" s="86"/>
      <c r="P206" s="229">
        <f>O206*H206</f>
        <v>0</v>
      </c>
      <c r="Q206" s="229">
        <v>0</v>
      </c>
      <c r="R206" s="229">
        <f>Q206*H206</f>
        <v>0</v>
      </c>
      <c r="S206" s="229">
        <v>0</v>
      </c>
      <c r="T206" s="230">
        <f>S206*H206</f>
        <v>0</v>
      </c>
      <c r="U206" s="40"/>
      <c r="V206" s="40"/>
      <c r="W206" s="40"/>
      <c r="X206" s="40"/>
      <c r="Y206" s="40"/>
      <c r="Z206" s="40"/>
      <c r="AA206" s="40"/>
      <c r="AB206" s="40"/>
      <c r="AC206" s="40"/>
      <c r="AD206" s="40"/>
      <c r="AE206" s="40"/>
      <c r="AR206" s="231" t="s">
        <v>176</v>
      </c>
      <c r="AT206" s="231" t="s">
        <v>171</v>
      </c>
      <c r="AU206" s="231" t="s">
        <v>82</v>
      </c>
      <c r="AY206" s="19" t="s">
        <v>169</v>
      </c>
      <c r="BE206" s="232">
        <f>IF(N206="základní",J206,0)</f>
        <v>0</v>
      </c>
      <c r="BF206" s="232">
        <f>IF(N206="snížená",J206,0)</f>
        <v>0</v>
      </c>
      <c r="BG206" s="232">
        <f>IF(N206="zákl. přenesená",J206,0)</f>
        <v>0</v>
      </c>
      <c r="BH206" s="232">
        <f>IF(N206="sníž. přenesená",J206,0)</f>
        <v>0</v>
      </c>
      <c r="BI206" s="232">
        <f>IF(N206="nulová",J206,0)</f>
        <v>0</v>
      </c>
      <c r="BJ206" s="19" t="s">
        <v>80</v>
      </c>
      <c r="BK206" s="232">
        <f>ROUND(I206*H206,2)</f>
        <v>0</v>
      </c>
      <c r="BL206" s="19" t="s">
        <v>176</v>
      </c>
      <c r="BM206" s="231" t="s">
        <v>1322</v>
      </c>
    </row>
    <row r="207" spans="1:47" s="2" customFormat="1" ht="12">
      <c r="A207" s="40"/>
      <c r="B207" s="41"/>
      <c r="C207" s="42"/>
      <c r="D207" s="233" t="s">
        <v>178</v>
      </c>
      <c r="E207" s="42"/>
      <c r="F207" s="234" t="s">
        <v>315</v>
      </c>
      <c r="G207" s="42"/>
      <c r="H207" s="42"/>
      <c r="I207" s="138"/>
      <c r="J207" s="42"/>
      <c r="K207" s="42"/>
      <c r="L207" s="46"/>
      <c r="M207" s="235"/>
      <c r="N207" s="236"/>
      <c r="O207" s="86"/>
      <c r="P207" s="86"/>
      <c r="Q207" s="86"/>
      <c r="R207" s="86"/>
      <c r="S207" s="86"/>
      <c r="T207" s="87"/>
      <c r="U207" s="40"/>
      <c r="V207" s="40"/>
      <c r="W207" s="40"/>
      <c r="X207" s="40"/>
      <c r="Y207" s="40"/>
      <c r="Z207" s="40"/>
      <c r="AA207" s="40"/>
      <c r="AB207" s="40"/>
      <c r="AC207" s="40"/>
      <c r="AD207" s="40"/>
      <c r="AE207" s="40"/>
      <c r="AT207" s="19" t="s">
        <v>178</v>
      </c>
      <c r="AU207" s="19" t="s">
        <v>82</v>
      </c>
    </row>
    <row r="208" spans="1:51" s="13" customFormat="1" ht="12">
      <c r="A208" s="13"/>
      <c r="B208" s="237"/>
      <c r="C208" s="238"/>
      <c r="D208" s="233" t="s">
        <v>180</v>
      </c>
      <c r="E208" s="239" t="s">
        <v>1203</v>
      </c>
      <c r="F208" s="240" t="s">
        <v>1323</v>
      </c>
      <c r="G208" s="238"/>
      <c r="H208" s="241">
        <v>72.064</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180</v>
      </c>
      <c r="AU208" s="247" t="s">
        <v>82</v>
      </c>
      <c r="AV208" s="13" t="s">
        <v>82</v>
      </c>
      <c r="AW208" s="13" t="s">
        <v>33</v>
      </c>
      <c r="AX208" s="13" t="s">
        <v>72</v>
      </c>
      <c r="AY208" s="247" t="s">
        <v>169</v>
      </c>
    </row>
    <row r="209" spans="1:51" s="15" customFormat="1" ht="12">
      <c r="A209" s="15"/>
      <c r="B209" s="258"/>
      <c r="C209" s="259"/>
      <c r="D209" s="233" t="s">
        <v>180</v>
      </c>
      <c r="E209" s="260" t="s">
        <v>19</v>
      </c>
      <c r="F209" s="261" t="s">
        <v>191</v>
      </c>
      <c r="G209" s="259"/>
      <c r="H209" s="262">
        <v>72.064</v>
      </c>
      <c r="I209" s="263"/>
      <c r="J209" s="259"/>
      <c r="K209" s="259"/>
      <c r="L209" s="264"/>
      <c r="M209" s="265"/>
      <c r="N209" s="266"/>
      <c r="O209" s="266"/>
      <c r="P209" s="266"/>
      <c r="Q209" s="266"/>
      <c r="R209" s="266"/>
      <c r="S209" s="266"/>
      <c r="T209" s="267"/>
      <c r="U209" s="15"/>
      <c r="V209" s="15"/>
      <c r="W209" s="15"/>
      <c r="X209" s="15"/>
      <c r="Y209" s="15"/>
      <c r="Z209" s="15"/>
      <c r="AA209" s="15"/>
      <c r="AB209" s="15"/>
      <c r="AC209" s="15"/>
      <c r="AD209" s="15"/>
      <c r="AE209" s="15"/>
      <c r="AT209" s="268" t="s">
        <v>180</v>
      </c>
      <c r="AU209" s="268" t="s">
        <v>82</v>
      </c>
      <c r="AV209" s="15" t="s">
        <v>176</v>
      </c>
      <c r="AW209" s="15" t="s">
        <v>33</v>
      </c>
      <c r="AX209" s="15" t="s">
        <v>80</v>
      </c>
      <c r="AY209" s="268" t="s">
        <v>169</v>
      </c>
    </row>
    <row r="210" spans="1:65" s="2" customFormat="1" ht="16.5" customHeight="1">
      <c r="A210" s="40"/>
      <c r="B210" s="41"/>
      <c r="C210" s="269" t="s">
        <v>365</v>
      </c>
      <c r="D210" s="269" t="s">
        <v>294</v>
      </c>
      <c r="E210" s="270" t="s">
        <v>1324</v>
      </c>
      <c r="F210" s="271" t="s">
        <v>1325</v>
      </c>
      <c r="G210" s="272" t="s">
        <v>297</v>
      </c>
      <c r="H210" s="273">
        <v>129.715</v>
      </c>
      <c r="I210" s="274"/>
      <c r="J210" s="275">
        <f>ROUND(I210*H210,2)</f>
        <v>0</v>
      </c>
      <c r="K210" s="271" t="s">
        <v>19</v>
      </c>
      <c r="L210" s="276"/>
      <c r="M210" s="277" t="s">
        <v>19</v>
      </c>
      <c r="N210" s="278" t="s">
        <v>43</v>
      </c>
      <c r="O210" s="86"/>
      <c r="P210" s="229">
        <f>O210*H210</f>
        <v>0</v>
      </c>
      <c r="Q210" s="229">
        <v>0</v>
      </c>
      <c r="R210" s="229">
        <f>Q210*H210</f>
        <v>0</v>
      </c>
      <c r="S210" s="229">
        <v>0</v>
      </c>
      <c r="T210" s="230">
        <f>S210*H210</f>
        <v>0</v>
      </c>
      <c r="U210" s="40"/>
      <c r="V210" s="40"/>
      <c r="W210" s="40"/>
      <c r="X210" s="40"/>
      <c r="Y210" s="40"/>
      <c r="Z210" s="40"/>
      <c r="AA210" s="40"/>
      <c r="AB210" s="40"/>
      <c r="AC210" s="40"/>
      <c r="AD210" s="40"/>
      <c r="AE210" s="40"/>
      <c r="AR210" s="231" t="s">
        <v>227</v>
      </c>
      <c r="AT210" s="231" t="s">
        <v>294</v>
      </c>
      <c r="AU210" s="231" t="s">
        <v>82</v>
      </c>
      <c r="AY210" s="19" t="s">
        <v>169</v>
      </c>
      <c r="BE210" s="232">
        <f>IF(N210="základní",J210,0)</f>
        <v>0</v>
      </c>
      <c r="BF210" s="232">
        <f>IF(N210="snížená",J210,0)</f>
        <v>0</v>
      </c>
      <c r="BG210" s="232">
        <f>IF(N210="zákl. přenesená",J210,0)</f>
        <v>0</v>
      </c>
      <c r="BH210" s="232">
        <f>IF(N210="sníž. přenesená",J210,0)</f>
        <v>0</v>
      </c>
      <c r="BI210" s="232">
        <f>IF(N210="nulová",J210,0)</f>
        <v>0</v>
      </c>
      <c r="BJ210" s="19" t="s">
        <v>80</v>
      </c>
      <c r="BK210" s="232">
        <f>ROUND(I210*H210,2)</f>
        <v>0</v>
      </c>
      <c r="BL210" s="19" t="s">
        <v>176</v>
      </c>
      <c r="BM210" s="231" t="s">
        <v>1326</v>
      </c>
    </row>
    <row r="211" spans="1:51" s="13" customFormat="1" ht="12">
      <c r="A211" s="13"/>
      <c r="B211" s="237"/>
      <c r="C211" s="238"/>
      <c r="D211" s="233" t="s">
        <v>180</v>
      </c>
      <c r="E211" s="239" t="s">
        <v>19</v>
      </c>
      <c r="F211" s="240" t="s">
        <v>1327</v>
      </c>
      <c r="G211" s="238"/>
      <c r="H211" s="241">
        <v>72.064</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180</v>
      </c>
      <c r="AU211" s="247" t="s">
        <v>82</v>
      </c>
      <c r="AV211" s="13" t="s">
        <v>82</v>
      </c>
      <c r="AW211" s="13" t="s">
        <v>33</v>
      </c>
      <c r="AX211" s="13" t="s">
        <v>72</v>
      </c>
      <c r="AY211" s="247" t="s">
        <v>169</v>
      </c>
    </row>
    <row r="212" spans="1:51" s="15" customFormat="1" ht="12">
      <c r="A212" s="15"/>
      <c r="B212" s="258"/>
      <c r="C212" s="259"/>
      <c r="D212" s="233" t="s">
        <v>180</v>
      </c>
      <c r="E212" s="260" t="s">
        <v>19</v>
      </c>
      <c r="F212" s="261" t="s">
        <v>191</v>
      </c>
      <c r="G212" s="259"/>
      <c r="H212" s="262">
        <v>72.064</v>
      </c>
      <c r="I212" s="263"/>
      <c r="J212" s="259"/>
      <c r="K212" s="259"/>
      <c r="L212" s="264"/>
      <c r="M212" s="265"/>
      <c r="N212" s="266"/>
      <c r="O212" s="266"/>
      <c r="P212" s="266"/>
      <c r="Q212" s="266"/>
      <c r="R212" s="266"/>
      <c r="S212" s="266"/>
      <c r="T212" s="267"/>
      <c r="U212" s="15"/>
      <c r="V212" s="15"/>
      <c r="W212" s="15"/>
      <c r="X212" s="15"/>
      <c r="Y212" s="15"/>
      <c r="Z212" s="15"/>
      <c r="AA212" s="15"/>
      <c r="AB212" s="15"/>
      <c r="AC212" s="15"/>
      <c r="AD212" s="15"/>
      <c r="AE212" s="15"/>
      <c r="AT212" s="268" t="s">
        <v>180</v>
      </c>
      <c r="AU212" s="268" t="s">
        <v>82</v>
      </c>
      <c r="AV212" s="15" t="s">
        <v>176</v>
      </c>
      <c r="AW212" s="15" t="s">
        <v>33</v>
      </c>
      <c r="AX212" s="15" t="s">
        <v>80</v>
      </c>
      <c r="AY212" s="268" t="s">
        <v>169</v>
      </c>
    </row>
    <row r="213" spans="1:51" s="13" customFormat="1" ht="12">
      <c r="A213" s="13"/>
      <c r="B213" s="237"/>
      <c r="C213" s="238"/>
      <c r="D213" s="233" t="s">
        <v>180</v>
      </c>
      <c r="E213" s="238"/>
      <c r="F213" s="240" t="s">
        <v>1711</v>
      </c>
      <c r="G213" s="238"/>
      <c r="H213" s="241">
        <v>129.715</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180</v>
      </c>
      <c r="AU213" s="247" t="s">
        <v>82</v>
      </c>
      <c r="AV213" s="13" t="s">
        <v>82</v>
      </c>
      <c r="AW213" s="13" t="s">
        <v>4</v>
      </c>
      <c r="AX213" s="13" t="s">
        <v>80</v>
      </c>
      <c r="AY213" s="247" t="s">
        <v>169</v>
      </c>
    </row>
    <row r="214" spans="1:65" s="2" customFormat="1" ht="21.75" customHeight="1">
      <c r="A214" s="40"/>
      <c r="B214" s="41"/>
      <c r="C214" s="220" t="s">
        <v>370</v>
      </c>
      <c r="D214" s="220" t="s">
        <v>171</v>
      </c>
      <c r="E214" s="221" t="s">
        <v>1329</v>
      </c>
      <c r="F214" s="222" t="s">
        <v>1330</v>
      </c>
      <c r="G214" s="223" t="s">
        <v>222</v>
      </c>
      <c r="H214" s="224">
        <v>31.371</v>
      </c>
      <c r="I214" s="225"/>
      <c r="J214" s="226">
        <f>ROUND(I214*H214,2)</f>
        <v>0</v>
      </c>
      <c r="K214" s="222" t="s">
        <v>175</v>
      </c>
      <c r="L214" s="46"/>
      <c r="M214" s="227" t="s">
        <v>19</v>
      </c>
      <c r="N214" s="228" t="s">
        <v>43</v>
      </c>
      <c r="O214" s="86"/>
      <c r="P214" s="229">
        <f>O214*H214</f>
        <v>0</v>
      </c>
      <c r="Q214" s="229">
        <v>0</v>
      </c>
      <c r="R214" s="229">
        <f>Q214*H214</f>
        <v>0</v>
      </c>
      <c r="S214" s="229">
        <v>0</v>
      </c>
      <c r="T214" s="230">
        <f>S214*H214</f>
        <v>0</v>
      </c>
      <c r="U214" s="40"/>
      <c r="V214" s="40"/>
      <c r="W214" s="40"/>
      <c r="X214" s="40"/>
      <c r="Y214" s="40"/>
      <c r="Z214" s="40"/>
      <c r="AA214" s="40"/>
      <c r="AB214" s="40"/>
      <c r="AC214" s="40"/>
      <c r="AD214" s="40"/>
      <c r="AE214" s="40"/>
      <c r="AR214" s="231" t="s">
        <v>176</v>
      </c>
      <c r="AT214" s="231" t="s">
        <v>171</v>
      </c>
      <c r="AU214" s="231" t="s">
        <v>82</v>
      </c>
      <c r="AY214" s="19" t="s">
        <v>169</v>
      </c>
      <c r="BE214" s="232">
        <f>IF(N214="základní",J214,0)</f>
        <v>0</v>
      </c>
      <c r="BF214" s="232">
        <f>IF(N214="snížená",J214,0)</f>
        <v>0</v>
      </c>
      <c r="BG214" s="232">
        <f>IF(N214="zákl. přenesená",J214,0)</f>
        <v>0</v>
      </c>
      <c r="BH214" s="232">
        <f>IF(N214="sníž. přenesená",J214,0)</f>
        <v>0</v>
      </c>
      <c r="BI214" s="232">
        <f>IF(N214="nulová",J214,0)</f>
        <v>0</v>
      </c>
      <c r="BJ214" s="19" t="s">
        <v>80</v>
      </c>
      <c r="BK214" s="232">
        <f>ROUND(I214*H214,2)</f>
        <v>0</v>
      </c>
      <c r="BL214" s="19" t="s">
        <v>176</v>
      </c>
      <c r="BM214" s="231" t="s">
        <v>1331</v>
      </c>
    </row>
    <row r="215" spans="1:47" s="2" customFormat="1" ht="12">
      <c r="A215" s="40"/>
      <c r="B215" s="41"/>
      <c r="C215" s="42"/>
      <c r="D215" s="233" t="s">
        <v>178</v>
      </c>
      <c r="E215" s="42"/>
      <c r="F215" s="234" t="s">
        <v>1332</v>
      </c>
      <c r="G215" s="42"/>
      <c r="H215" s="42"/>
      <c r="I215" s="138"/>
      <c r="J215" s="42"/>
      <c r="K215" s="42"/>
      <c r="L215" s="46"/>
      <c r="M215" s="235"/>
      <c r="N215" s="236"/>
      <c r="O215" s="86"/>
      <c r="P215" s="86"/>
      <c r="Q215" s="86"/>
      <c r="R215" s="86"/>
      <c r="S215" s="86"/>
      <c r="T215" s="87"/>
      <c r="U215" s="40"/>
      <c r="V215" s="40"/>
      <c r="W215" s="40"/>
      <c r="X215" s="40"/>
      <c r="Y215" s="40"/>
      <c r="Z215" s="40"/>
      <c r="AA215" s="40"/>
      <c r="AB215" s="40"/>
      <c r="AC215" s="40"/>
      <c r="AD215" s="40"/>
      <c r="AE215" s="40"/>
      <c r="AT215" s="19" t="s">
        <v>178</v>
      </c>
      <c r="AU215" s="19" t="s">
        <v>82</v>
      </c>
    </row>
    <row r="216" spans="1:51" s="13" customFormat="1" ht="12">
      <c r="A216" s="13"/>
      <c r="B216" s="237"/>
      <c r="C216" s="238"/>
      <c r="D216" s="233" t="s">
        <v>180</v>
      </c>
      <c r="E216" s="239" t="s">
        <v>19</v>
      </c>
      <c r="F216" s="240" t="s">
        <v>1712</v>
      </c>
      <c r="G216" s="238"/>
      <c r="H216" s="241">
        <v>6.321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180</v>
      </c>
      <c r="AU216" s="247" t="s">
        <v>82</v>
      </c>
      <c r="AV216" s="13" t="s">
        <v>82</v>
      </c>
      <c r="AW216" s="13" t="s">
        <v>33</v>
      </c>
      <c r="AX216" s="13" t="s">
        <v>72</v>
      </c>
      <c r="AY216" s="247" t="s">
        <v>169</v>
      </c>
    </row>
    <row r="217" spans="1:51" s="13" customFormat="1" ht="12">
      <c r="A217" s="13"/>
      <c r="B217" s="237"/>
      <c r="C217" s="238"/>
      <c r="D217" s="233" t="s">
        <v>180</v>
      </c>
      <c r="E217" s="239" t="s">
        <v>19</v>
      </c>
      <c r="F217" s="240" t="s">
        <v>1713</v>
      </c>
      <c r="G217" s="238"/>
      <c r="H217" s="241">
        <v>23.414</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180</v>
      </c>
      <c r="AU217" s="247" t="s">
        <v>82</v>
      </c>
      <c r="AV217" s="13" t="s">
        <v>82</v>
      </c>
      <c r="AW217" s="13" t="s">
        <v>33</v>
      </c>
      <c r="AX217" s="13" t="s">
        <v>72</v>
      </c>
      <c r="AY217" s="247" t="s">
        <v>169</v>
      </c>
    </row>
    <row r="218" spans="1:51" s="13" customFormat="1" ht="12">
      <c r="A218" s="13"/>
      <c r="B218" s="237"/>
      <c r="C218" s="238"/>
      <c r="D218" s="233" t="s">
        <v>180</v>
      </c>
      <c r="E218" s="239" t="s">
        <v>19</v>
      </c>
      <c r="F218" s="240" t="s">
        <v>1335</v>
      </c>
      <c r="G218" s="238"/>
      <c r="H218" s="241">
        <v>4.51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180</v>
      </c>
      <c r="AU218" s="247" t="s">
        <v>82</v>
      </c>
      <c r="AV218" s="13" t="s">
        <v>82</v>
      </c>
      <c r="AW218" s="13" t="s">
        <v>33</v>
      </c>
      <c r="AX218" s="13" t="s">
        <v>72</v>
      </c>
      <c r="AY218" s="247" t="s">
        <v>169</v>
      </c>
    </row>
    <row r="219" spans="1:51" s="13" customFormat="1" ht="12">
      <c r="A219" s="13"/>
      <c r="B219" s="237"/>
      <c r="C219" s="238"/>
      <c r="D219" s="233" t="s">
        <v>180</v>
      </c>
      <c r="E219" s="239" t="s">
        <v>19</v>
      </c>
      <c r="F219" s="240" t="s">
        <v>1714</v>
      </c>
      <c r="G219" s="238"/>
      <c r="H219" s="241">
        <v>1.12</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33</v>
      </c>
      <c r="AX219" s="13" t="s">
        <v>72</v>
      </c>
      <c r="AY219" s="247" t="s">
        <v>169</v>
      </c>
    </row>
    <row r="220" spans="1:51" s="16" customFormat="1" ht="12">
      <c r="A220" s="16"/>
      <c r="B220" s="284"/>
      <c r="C220" s="285"/>
      <c r="D220" s="233" t="s">
        <v>180</v>
      </c>
      <c r="E220" s="286" t="s">
        <v>1198</v>
      </c>
      <c r="F220" s="287" t="s">
        <v>1280</v>
      </c>
      <c r="G220" s="285"/>
      <c r="H220" s="288">
        <v>35.365</v>
      </c>
      <c r="I220" s="289"/>
      <c r="J220" s="285"/>
      <c r="K220" s="285"/>
      <c r="L220" s="290"/>
      <c r="M220" s="291"/>
      <c r="N220" s="292"/>
      <c r="O220" s="292"/>
      <c r="P220" s="292"/>
      <c r="Q220" s="292"/>
      <c r="R220" s="292"/>
      <c r="S220" s="292"/>
      <c r="T220" s="293"/>
      <c r="U220" s="16"/>
      <c r="V220" s="16"/>
      <c r="W220" s="16"/>
      <c r="X220" s="16"/>
      <c r="Y220" s="16"/>
      <c r="Z220" s="16"/>
      <c r="AA220" s="16"/>
      <c r="AB220" s="16"/>
      <c r="AC220" s="16"/>
      <c r="AD220" s="16"/>
      <c r="AE220" s="16"/>
      <c r="AT220" s="294" t="s">
        <v>180</v>
      </c>
      <c r="AU220" s="294" t="s">
        <v>82</v>
      </c>
      <c r="AV220" s="16" t="s">
        <v>192</v>
      </c>
      <c r="AW220" s="16" t="s">
        <v>33</v>
      </c>
      <c r="AX220" s="16" t="s">
        <v>72</v>
      </c>
      <c r="AY220" s="294" t="s">
        <v>169</v>
      </c>
    </row>
    <row r="221" spans="1:51" s="14" customFormat="1" ht="12">
      <c r="A221" s="14"/>
      <c r="B221" s="248"/>
      <c r="C221" s="249"/>
      <c r="D221" s="233" t="s">
        <v>180</v>
      </c>
      <c r="E221" s="250" t="s">
        <v>19</v>
      </c>
      <c r="F221" s="251" t="s">
        <v>1337</v>
      </c>
      <c r="G221" s="249"/>
      <c r="H221" s="250" t="s">
        <v>19</v>
      </c>
      <c r="I221" s="252"/>
      <c r="J221" s="249"/>
      <c r="K221" s="249"/>
      <c r="L221" s="253"/>
      <c r="M221" s="254"/>
      <c r="N221" s="255"/>
      <c r="O221" s="255"/>
      <c r="P221" s="255"/>
      <c r="Q221" s="255"/>
      <c r="R221" s="255"/>
      <c r="S221" s="255"/>
      <c r="T221" s="256"/>
      <c r="U221" s="14"/>
      <c r="V221" s="14"/>
      <c r="W221" s="14"/>
      <c r="X221" s="14"/>
      <c r="Y221" s="14"/>
      <c r="Z221" s="14"/>
      <c r="AA221" s="14"/>
      <c r="AB221" s="14"/>
      <c r="AC221" s="14"/>
      <c r="AD221" s="14"/>
      <c r="AE221" s="14"/>
      <c r="AT221" s="257" t="s">
        <v>180</v>
      </c>
      <c r="AU221" s="257" t="s">
        <v>82</v>
      </c>
      <c r="AV221" s="14" t="s">
        <v>80</v>
      </c>
      <c r="AW221" s="14" t="s">
        <v>33</v>
      </c>
      <c r="AX221" s="14" t="s">
        <v>72</v>
      </c>
      <c r="AY221" s="257" t="s">
        <v>169</v>
      </c>
    </row>
    <row r="222" spans="1:51" s="13" customFormat="1" ht="12">
      <c r="A222" s="13"/>
      <c r="B222" s="237"/>
      <c r="C222" s="238"/>
      <c r="D222" s="233" t="s">
        <v>180</v>
      </c>
      <c r="E222" s="239" t="s">
        <v>19</v>
      </c>
      <c r="F222" s="240" t="s">
        <v>1715</v>
      </c>
      <c r="G222" s="238"/>
      <c r="H222" s="241">
        <v>-3.6</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72</v>
      </c>
      <c r="AY222" s="247" t="s">
        <v>169</v>
      </c>
    </row>
    <row r="223" spans="1:51" s="13" customFormat="1" ht="12">
      <c r="A223" s="13"/>
      <c r="B223" s="237"/>
      <c r="C223" s="238"/>
      <c r="D223" s="233" t="s">
        <v>180</v>
      </c>
      <c r="E223" s="239" t="s">
        <v>19</v>
      </c>
      <c r="F223" s="240" t="s">
        <v>1716</v>
      </c>
      <c r="G223" s="238"/>
      <c r="H223" s="241">
        <v>-0.394</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180</v>
      </c>
      <c r="AU223" s="247" t="s">
        <v>82</v>
      </c>
      <c r="AV223" s="13" t="s">
        <v>82</v>
      </c>
      <c r="AW223" s="13" t="s">
        <v>33</v>
      </c>
      <c r="AX223" s="13" t="s">
        <v>72</v>
      </c>
      <c r="AY223" s="247" t="s">
        <v>169</v>
      </c>
    </row>
    <row r="224" spans="1:51" s="15" customFormat="1" ht="12">
      <c r="A224" s="15"/>
      <c r="B224" s="258"/>
      <c r="C224" s="259"/>
      <c r="D224" s="233" t="s">
        <v>180</v>
      </c>
      <c r="E224" s="260" t="s">
        <v>1195</v>
      </c>
      <c r="F224" s="261" t="s">
        <v>191</v>
      </c>
      <c r="G224" s="259"/>
      <c r="H224" s="262">
        <v>31.371</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180</v>
      </c>
      <c r="AU224" s="268" t="s">
        <v>82</v>
      </c>
      <c r="AV224" s="15" t="s">
        <v>176</v>
      </c>
      <c r="AW224" s="15" t="s">
        <v>33</v>
      </c>
      <c r="AX224" s="15" t="s">
        <v>80</v>
      </c>
      <c r="AY224" s="268" t="s">
        <v>169</v>
      </c>
    </row>
    <row r="225" spans="1:65" s="2" customFormat="1" ht="16.5" customHeight="1">
      <c r="A225" s="40"/>
      <c r="B225" s="41"/>
      <c r="C225" s="269" t="s">
        <v>377</v>
      </c>
      <c r="D225" s="269" t="s">
        <v>294</v>
      </c>
      <c r="E225" s="270" t="s">
        <v>1339</v>
      </c>
      <c r="F225" s="271" t="s">
        <v>1340</v>
      </c>
      <c r="G225" s="272" t="s">
        <v>297</v>
      </c>
      <c r="H225" s="273">
        <v>56.468</v>
      </c>
      <c r="I225" s="274"/>
      <c r="J225" s="275">
        <f>ROUND(I225*H225,2)</f>
        <v>0</v>
      </c>
      <c r="K225" s="271" t="s">
        <v>175</v>
      </c>
      <c r="L225" s="276"/>
      <c r="M225" s="277" t="s">
        <v>19</v>
      </c>
      <c r="N225" s="278" t="s">
        <v>43</v>
      </c>
      <c r="O225" s="86"/>
      <c r="P225" s="229">
        <f>O225*H225</f>
        <v>0</v>
      </c>
      <c r="Q225" s="229">
        <v>0</v>
      </c>
      <c r="R225" s="229">
        <f>Q225*H225</f>
        <v>0</v>
      </c>
      <c r="S225" s="229">
        <v>0</v>
      </c>
      <c r="T225" s="230">
        <f>S225*H225</f>
        <v>0</v>
      </c>
      <c r="U225" s="40"/>
      <c r="V225" s="40"/>
      <c r="W225" s="40"/>
      <c r="X225" s="40"/>
      <c r="Y225" s="40"/>
      <c r="Z225" s="40"/>
      <c r="AA225" s="40"/>
      <c r="AB225" s="40"/>
      <c r="AC225" s="40"/>
      <c r="AD225" s="40"/>
      <c r="AE225" s="40"/>
      <c r="AR225" s="231" t="s">
        <v>227</v>
      </c>
      <c r="AT225" s="231" t="s">
        <v>294</v>
      </c>
      <c r="AU225" s="231" t="s">
        <v>82</v>
      </c>
      <c r="AY225" s="19" t="s">
        <v>169</v>
      </c>
      <c r="BE225" s="232">
        <f>IF(N225="základní",J225,0)</f>
        <v>0</v>
      </c>
      <c r="BF225" s="232">
        <f>IF(N225="snížená",J225,0)</f>
        <v>0</v>
      </c>
      <c r="BG225" s="232">
        <f>IF(N225="zákl. přenesená",J225,0)</f>
        <v>0</v>
      </c>
      <c r="BH225" s="232">
        <f>IF(N225="sníž. přenesená",J225,0)</f>
        <v>0</v>
      </c>
      <c r="BI225" s="232">
        <f>IF(N225="nulová",J225,0)</f>
        <v>0</v>
      </c>
      <c r="BJ225" s="19" t="s">
        <v>80</v>
      </c>
      <c r="BK225" s="232">
        <f>ROUND(I225*H225,2)</f>
        <v>0</v>
      </c>
      <c r="BL225" s="19" t="s">
        <v>176</v>
      </c>
      <c r="BM225" s="231" t="s">
        <v>1341</v>
      </c>
    </row>
    <row r="226" spans="1:51" s="13" customFormat="1" ht="12">
      <c r="A226" s="13"/>
      <c r="B226" s="237"/>
      <c r="C226" s="238"/>
      <c r="D226" s="233" t="s">
        <v>180</v>
      </c>
      <c r="E226" s="239" t="s">
        <v>19</v>
      </c>
      <c r="F226" s="240" t="s">
        <v>1342</v>
      </c>
      <c r="G226" s="238"/>
      <c r="H226" s="241">
        <v>56.468</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180</v>
      </c>
      <c r="AU226" s="247" t="s">
        <v>82</v>
      </c>
      <c r="AV226" s="13" t="s">
        <v>82</v>
      </c>
      <c r="AW226" s="13" t="s">
        <v>33</v>
      </c>
      <c r="AX226" s="13" t="s">
        <v>80</v>
      </c>
      <c r="AY226" s="247" t="s">
        <v>169</v>
      </c>
    </row>
    <row r="227" spans="1:63" s="12" customFormat="1" ht="22.8" customHeight="1">
      <c r="A227" s="12"/>
      <c r="B227" s="204"/>
      <c r="C227" s="205"/>
      <c r="D227" s="206" t="s">
        <v>71</v>
      </c>
      <c r="E227" s="218" t="s">
        <v>192</v>
      </c>
      <c r="F227" s="218" t="s">
        <v>829</v>
      </c>
      <c r="G227" s="205"/>
      <c r="H227" s="205"/>
      <c r="I227" s="208"/>
      <c r="J227" s="219">
        <f>BK227</f>
        <v>0</v>
      </c>
      <c r="K227" s="205"/>
      <c r="L227" s="210"/>
      <c r="M227" s="211"/>
      <c r="N227" s="212"/>
      <c r="O227" s="212"/>
      <c r="P227" s="213">
        <f>SUM(P228:P229)</f>
        <v>0</v>
      </c>
      <c r="Q227" s="212"/>
      <c r="R227" s="213">
        <f>SUM(R228:R229)</f>
        <v>0</v>
      </c>
      <c r="S227" s="212"/>
      <c r="T227" s="214">
        <f>SUM(T228:T229)</f>
        <v>0</v>
      </c>
      <c r="U227" s="12"/>
      <c r="V227" s="12"/>
      <c r="W227" s="12"/>
      <c r="X227" s="12"/>
      <c r="Y227" s="12"/>
      <c r="Z227" s="12"/>
      <c r="AA227" s="12"/>
      <c r="AB227" s="12"/>
      <c r="AC227" s="12"/>
      <c r="AD227" s="12"/>
      <c r="AE227" s="12"/>
      <c r="AR227" s="215" t="s">
        <v>80</v>
      </c>
      <c r="AT227" s="216" t="s">
        <v>71</v>
      </c>
      <c r="AU227" s="216" t="s">
        <v>80</v>
      </c>
      <c r="AY227" s="215" t="s">
        <v>169</v>
      </c>
      <c r="BK227" s="217">
        <f>SUM(BK228:BK229)</f>
        <v>0</v>
      </c>
    </row>
    <row r="228" spans="1:65" s="2" customFormat="1" ht="16.5" customHeight="1">
      <c r="A228" s="40"/>
      <c r="B228" s="41"/>
      <c r="C228" s="220" t="s">
        <v>382</v>
      </c>
      <c r="D228" s="220" t="s">
        <v>171</v>
      </c>
      <c r="E228" s="221" t="s">
        <v>1343</v>
      </c>
      <c r="F228" s="222" t="s">
        <v>1344</v>
      </c>
      <c r="G228" s="223" t="s">
        <v>339</v>
      </c>
      <c r="H228" s="224">
        <v>46.1</v>
      </c>
      <c r="I228" s="225"/>
      <c r="J228" s="226">
        <f>ROUND(I228*H228,2)</f>
        <v>0</v>
      </c>
      <c r="K228" s="222" t="s">
        <v>175</v>
      </c>
      <c r="L228" s="46"/>
      <c r="M228" s="227" t="s">
        <v>19</v>
      </c>
      <c r="N228" s="228" t="s">
        <v>43</v>
      </c>
      <c r="O228" s="86"/>
      <c r="P228" s="229">
        <f>O228*H228</f>
        <v>0</v>
      </c>
      <c r="Q228" s="229">
        <v>0</v>
      </c>
      <c r="R228" s="229">
        <f>Q228*H228</f>
        <v>0</v>
      </c>
      <c r="S228" s="229">
        <v>0</v>
      </c>
      <c r="T228" s="230">
        <f>S228*H228</f>
        <v>0</v>
      </c>
      <c r="U228" s="40"/>
      <c r="V228" s="40"/>
      <c r="W228" s="40"/>
      <c r="X228" s="40"/>
      <c r="Y228" s="40"/>
      <c r="Z228" s="40"/>
      <c r="AA228" s="40"/>
      <c r="AB228" s="40"/>
      <c r="AC228" s="40"/>
      <c r="AD228" s="40"/>
      <c r="AE228" s="40"/>
      <c r="AR228" s="231" t="s">
        <v>176</v>
      </c>
      <c r="AT228" s="231" t="s">
        <v>171</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1345</v>
      </c>
    </row>
    <row r="229" spans="1:47" s="2" customFormat="1" ht="12">
      <c r="A229" s="40"/>
      <c r="B229" s="41"/>
      <c r="C229" s="42"/>
      <c r="D229" s="233" t="s">
        <v>178</v>
      </c>
      <c r="E229" s="42"/>
      <c r="F229" s="234" t="s">
        <v>1346</v>
      </c>
      <c r="G229" s="42"/>
      <c r="H229" s="42"/>
      <c r="I229" s="138"/>
      <c r="J229" s="42"/>
      <c r="K229" s="42"/>
      <c r="L229" s="46"/>
      <c r="M229" s="235"/>
      <c r="N229" s="236"/>
      <c r="O229" s="86"/>
      <c r="P229" s="86"/>
      <c r="Q229" s="86"/>
      <c r="R229" s="86"/>
      <c r="S229" s="86"/>
      <c r="T229" s="87"/>
      <c r="U229" s="40"/>
      <c r="V229" s="40"/>
      <c r="W229" s="40"/>
      <c r="X229" s="40"/>
      <c r="Y229" s="40"/>
      <c r="Z229" s="40"/>
      <c r="AA229" s="40"/>
      <c r="AB229" s="40"/>
      <c r="AC229" s="40"/>
      <c r="AD229" s="40"/>
      <c r="AE229" s="40"/>
      <c r="AT229" s="19" t="s">
        <v>178</v>
      </c>
      <c r="AU229" s="19" t="s">
        <v>82</v>
      </c>
    </row>
    <row r="230" spans="1:63" s="12" customFormat="1" ht="22.8" customHeight="1">
      <c r="A230" s="12"/>
      <c r="B230" s="204"/>
      <c r="C230" s="205"/>
      <c r="D230" s="206" t="s">
        <v>71</v>
      </c>
      <c r="E230" s="218" t="s">
        <v>176</v>
      </c>
      <c r="F230" s="218" t="s">
        <v>708</v>
      </c>
      <c r="G230" s="205"/>
      <c r="H230" s="205"/>
      <c r="I230" s="208"/>
      <c r="J230" s="219">
        <f>BK230</f>
        <v>0</v>
      </c>
      <c r="K230" s="205"/>
      <c r="L230" s="210"/>
      <c r="M230" s="211"/>
      <c r="N230" s="212"/>
      <c r="O230" s="212"/>
      <c r="P230" s="213">
        <f>SUM(P231:P251)</f>
        <v>0</v>
      </c>
      <c r="Q230" s="212"/>
      <c r="R230" s="213">
        <f>SUM(R231:R251)</f>
        <v>0.3334768</v>
      </c>
      <c r="S230" s="212"/>
      <c r="T230" s="214">
        <f>SUM(T231:T251)</f>
        <v>0</v>
      </c>
      <c r="U230" s="12"/>
      <c r="V230" s="12"/>
      <c r="W230" s="12"/>
      <c r="X230" s="12"/>
      <c r="Y230" s="12"/>
      <c r="Z230" s="12"/>
      <c r="AA230" s="12"/>
      <c r="AB230" s="12"/>
      <c r="AC230" s="12"/>
      <c r="AD230" s="12"/>
      <c r="AE230" s="12"/>
      <c r="AR230" s="215" t="s">
        <v>80</v>
      </c>
      <c r="AT230" s="216" t="s">
        <v>71</v>
      </c>
      <c r="AU230" s="216" t="s">
        <v>80</v>
      </c>
      <c r="AY230" s="215" t="s">
        <v>169</v>
      </c>
      <c r="BK230" s="217">
        <f>SUM(BK231:BK251)</f>
        <v>0</v>
      </c>
    </row>
    <row r="231" spans="1:65" s="2" customFormat="1" ht="16.5" customHeight="1">
      <c r="A231" s="40"/>
      <c r="B231" s="41"/>
      <c r="C231" s="220" t="s">
        <v>387</v>
      </c>
      <c r="D231" s="220" t="s">
        <v>171</v>
      </c>
      <c r="E231" s="221" t="s">
        <v>1347</v>
      </c>
      <c r="F231" s="222" t="s">
        <v>1348</v>
      </c>
      <c r="G231" s="223" t="s">
        <v>222</v>
      </c>
      <c r="H231" s="224">
        <v>16.211</v>
      </c>
      <c r="I231" s="225"/>
      <c r="J231" s="226">
        <f>ROUND(I231*H231,2)</f>
        <v>0</v>
      </c>
      <c r="K231" s="222" t="s">
        <v>19</v>
      </c>
      <c r="L231" s="46"/>
      <c r="M231" s="227" t="s">
        <v>19</v>
      </c>
      <c r="N231" s="228" t="s">
        <v>43</v>
      </c>
      <c r="O231" s="86"/>
      <c r="P231" s="229">
        <f>O231*H231</f>
        <v>0</v>
      </c>
      <c r="Q231" s="229">
        <v>0</v>
      </c>
      <c r="R231" s="229">
        <f>Q231*H231</f>
        <v>0</v>
      </c>
      <c r="S231" s="229">
        <v>0</v>
      </c>
      <c r="T231" s="230">
        <f>S231*H231</f>
        <v>0</v>
      </c>
      <c r="U231" s="40"/>
      <c r="V231" s="40"/>
      <c r="W231" s="40"/>
      <c r="X231" s="40"/>
      <c r="Y231" s="40"/>
      <c r="Z231" s="40"/>
      <c r="AA231" s="40"/>
      <c r="AB231" s="40"/>
      <c r="AC231" s="40"/>
      <c r="AD231" s="40"/>
      <c r="AE231" s="40"/>
      <c r="AR231" s="231" t="s">
        <v>176</v>
      </c>
      <c r="AT231" s="231" t="s">
        <v>171</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176</v>
      </c>
      <c r="BM231" s="231" t="s">
        <v>1349</v>
      </c>
    </row>
    <row r="232" spans="1:47" s="2" customFormat="1" ht="12">
      <c r="A232" s="40"/>
      <c r="B232" s="41"/>
      <c r="C232" s="42"/>
      <c r="D232" s="233" t="s">
        <v>178</v>
      </c>
      <c r="E232" s="42"/>
      <c r="F232" s="234" t="s">
        <v>1350</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9" t="s">
        <v>178</v>
      </c>
      <c r="AU232" s="19" t="s">
        <v>82</v>
      </c>
    </row>
    <row r="233" spans="1:51" s="13" customFormat="1" ht="12">
      <c r="A233" s="13"/>
      <c r="B233" s="237"/>
      <c r="C233" s="238"/>
      <c r="D233" s="233" t="s">
        <v>180</v>
      </c>
      <c r="E233" s="239" t="s">
        <v>19</v>
      </c>
      <c r="F233" s="240" t="s">
        <v>1717</v>
      </c>
      <c r="G233" s="238"/>
      <c r="H233" s="241">
        <v>3.087</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180</v>
      </c>
      <c r="AU233" s="247" t="s">
        <v>82</v>
      </c>
      <c r="AV233" s="13" t="s">
        <v>82</v>
      </c>
      <c r="AW233" s="13" t="s">
        <v>33</v>
      </c>
      <c r="AX233" s="13" t="s">
        <v>72</v>
      </c>
      <c r="AY233" s="247" t="s">
        <v>169</v>
      </c>
    </row>
    <row r="234" spans="1:51" s="13" customFormat="1" ht="12">
      <c r="A234" s="13"/>
      <c r="B234" s="237"/>
      <c r="C234" s="238"/>
      <c r="D234" s="233" t="s">
        <v>180</v>
      </c>
      <c r="E234" s="239" t="s">
        <v>19</v>
      </c>
      <c r="F234" s="240" t="s">
        <v>1718</v>
      </c>
      <c r="G234" s="238"/>
      <c r="H234" s="241">
        <v>11.435</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180</v>
      </c>
      <c r="AU234" s="247" t="s">
        <v>82</v>
      </c>
      <c r="AV234" s="13" t="s">
        <v>82</v>
      </c>
      <c r="AW234" s="13" t="s">
        <v>33</v>
      </c>
      <c r="AX234" s="13" t="s">
        <v>72</v>
      </c>
      <c r="AY234" s="247" t="s">
        <v>169</v>
      </c>
    </row>
    <row r="235" spans="1:51" s="13" customFormat="1" ht="12">
      <c r="A235" s="13"/>
      <c r="B235" s="237"/>
      <c r="C235" s="238"/>
      <c r="D235" s="233" t="s">
        <v>180</v>
      </c>
      <c r="E235" s="239" t="s">
        <v>19</v>
      </c>
      <c r="F235" s="240" t="s">
        <v>1719</v>
      </c>
      <c r="G235" s="238"/>
      <c r="H235" s="241">
        <v>1.353</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180</v>
      </c>
      <c r="AU235" s="247" t="s">
        <v>82</v>
      </c>
      <c r="AV235" s="13" t="s">
        <v>82</v>
      </c>
      <c r="AW235" s="13" t="s">
        <v>33</v>
      </c>
      <c r="AX235" s="13" t="s">
        <v>72</v>
      </c>
      <c r="AY235" s="247" t="s">
        <v>169</v>
      </c>
    </row>
    <row r="236" spans="1:51" s="13" customFormat="1" ht="12">
      <c r="A236" s="13"/>
      <c r="B236" s="237"/>
      <c r="C236" s="238"/>
      <c r="D236" s="233" t="s">
        <v>180</v>
      </c>
      <c r="E236" s="239" t="s">
        <v>19</v>
      </c>
      <c r="F236" s="240" t="s">
        <v>1720</v>
      </c>
      <c r="G236" s="238"/>
      <c r="H236" s="241">
        <v>0.336</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180</v>
      </c>
      <c r="AU236" s="247" t="s">
        <v>82</v>
      </c>
      <c r="AV236" s="13" t="s">
        <v>82</v>
      </c>
      <c r="AW236" s="13" t="s">
        <v>33</v>
      </c>
      <c r="AX236" s="13" t="s">
        <v>72</v>
      </c>
      <c r="AY236" s="247" t="s">
        <v>169</v>
      </c>
    </row>
    <row r="237" spans="1:51" s="15" customFormat="1" ht="12">
      <c r="A237" s="15"/>
      <c r="B237" s="258"/>
      <c r="C237" s="259"/>
      <c r="D237" s="233" t="s">
        <v>180</v>
      </c>
      <c r="E237" s="260" t="s">
        <v>1192</v>
      </c>
      <c r="F237" s="261" t="s">
        <v>191</v>
      </c>
      <c r="G237" s="259"/>
      <c r="H237" s="262">
        <v>16.211</v>
      </c>
      <c r="I237" s="263"/>
      <c r="J237" s="259"/>
      <c r="K237" s="259"/>
      <c r="L237" s="264"/>
      <c r="M237" s="265"/>
      <c r="N237" s="266"/>
      <c r="O237" s="266"/>
      <c r="P237" s="266"/>
      <c r="Q237" s="266"/>
      <c r="R237" s="266"/>
      <c r="S237" s="266"/>
      <c r="T237" s="267"/>
      <c r="U237" s="15"/>
      <c r="V237" s="15"/>
      <c r="W237" s="15"/>
      <c r="X237" s="15"/>
      <c r="Y237" s="15"/>
      <c r="Z237" s="15"/>
      <c r="AA237" s="15"/>
      <c r="AB237" s="15"/>
      <c r="AC237" s="15"/>
      <c r="AD237" s="15"/>
      <c r="AE237" s="15"/>
      <c r="AT237" s="268" t="s">
        <v>180</v>
      </c>
      <c r="AU237" s="268" t="s">
        <v>82</v>
      </c>
      <c r="AV237" s="15" t="s">
        <v>176</v>
      </c>
      <c r="AW237" s="15" t="s">
        <v>33</v>
      </c>
      <c r="AX237" s="15" t="s">
        <v>80</v>
      </c>
      <c r="AY237" s="268" t="s">
        <v>169</v>
      </c>
    </row>
    <row r="238" spans="1:65" s="2" customFormat="1" ht="16.5" customHeight="1">
      <c r="A238" s="40"/>
      <c r="B238" s="41"/>
      <c r="C238" s="220" t="s">
        <v>395</v>
      </c>
      <c r="D238" s="220" t="s">
        <v>171</v>
      </c>
      <c r="E238" s="221" t="s">
        <v>1353</v>
      </c>
      <c r="F238" s="222" t="s">
        <v>1354</v>
      </c>
      <c r="G238" s="223" t="s">
        <v>361</v>
      </c>
      <c r="H238" s="224">
        <v>4</v>
      </c>
      <c r="I238" s="225"/>
      <c r="J238" s="226">
        <f>ROUND(I238*H238,2)</f>
        <v>0</v>
      </c>
      <c r="K238" s="222" t="s">
        <v>175</v>
      </c>
      <c r="L238" s="46"/>
      <c r="M238" s="227" t="s">
        <v>19</v>
      </c>
      <c r="N238" s="228" t="s">
        <v>43</v>
      </c>
      <c r="O238" s="86"/>
      <c r="P238" s="229">
        <f>O238*H238</f>
        <v>0</v>
      </c>
      <c r="Q238" s="229">
        <v>0.0066</v>
      </c>
      <c r="R238" s="229">
        <f>Q238*H238</f>
        <v>0.0264</v>
      </c>
      <c r="S238" s="229">
        <v>0</v>
      </c>
      <c r="T238" s="230">
        <f>S238*H238</f>
        <v>0</v>
      </c>
      <c r="U238" s="40"/>
      <c r="V238" s="40"/>
      <c r="W238" s="40"/>
      <c r="X238" s="40"/>
      <c r="Y238" s="40"/>
      <c r="Z238" s="40"/>
      <c r="AA238" s="40"/>
      <c r="AB238" s="40"/>
      <c r="AC238" s="40"/>
      <c r="AD238" s="40"/>
      <c r="AE238" s="40"/>
      <c r="AR238" s="231" t="s">
        <v>176</v>
      </c>
      <c r="AT238" s="231" t="s">
        <v>171</v>
      </c>
      <c r="AU238" s="231" t="s">
        <v>82</v>
      </c>
      <c r="AY238" s="19" t="s">
        <v>169</v>
      </c>
      <c r="BE238" s="232">
        <f>IF(N238="základní",J238,0)</f>
        <v>0</v>
      </c>
      <c r="BF238" s="232">
        <f>IF(N238="snížená",J238,0)</f>
        <v>0</v>
      </c>
      <c r="BG238" s="232">
        <f>IF(N238="zákl. přenesená",J238,0)</f>
        <v>0</v>
      </c>
      <c r="BH238" s="232">
        <f>IF(N238="sníž. přenesená",J238,0)</f>
        <v>0</v>
      </c>
      <c r="BI238" s="232">
        <f>IF(N238="nulová",J238,0)</f>
        <v>0</v>
      </c>
      <c r="BJ238" s="19" t="s">
        <v>80</v>
      </c>
      <c r="BK238" s="232">
        <f>ROUND(I238*H238,2)</f>
        <v>0</v>
      </c>
      <c r="BL238" s="19" t="s">
        <v>176</v>
      </c>
      <c r="BM238" s="231" t="s">
        <v>1355</v>
      </c>
    </row>
    <row r="239" spans="1:47" s="2" customFormat="1" ht="12">
      <c r="A239" s="40"/>
      <c r="B239" s="41"/>
      <c r="C239" s="42"/>
      <c r="D239" s="233" t="s">
        <v>178</v>
      </c>
      <c r="E239" s="42"/>
      <c r="F239" s="234" t="s">
        <v>1356</v>
      </c>
      <c r="G239" s="42"/>
      <c r="H239" s="42"/>
      <c r="I239" s="138"/>
      <c r="J239" s="42"/>
      <c r="K239" s="42"/>
      <c r="L239" s="46"/>
      <c r="M239" s="235"/>
      <c r="N239" s="236"/>
      <c r="O239" s="86"/>
      <c r="P239" s="86"/>
      <c r="Q239" s="86"/>
      <c r="R239" s="86"/>
      <c r="S239" s="86"/>
      <c r="T239" s="87"/>
      <c r="U239" s="40"/>
      <c r="V239" s="40"/>
      <c r="W239" s="40"/>
      <c r="X239" s="40"/>
      <c r="Y239" s="40"/>
      <c r="Z239" s="40"/>
      <c r="AA239" s="40"/>
      <c r="AB239" s="40"/>
      <c r="AC239" s="40"/>
      <c r="AD239" s="40"/>
      <c r="AE239" s="40"/>
      <c r="AT239" s="19" t="s">
        <v>178</v>
      </c>
      <c r="AU239" s="19" t="s">
        <v>82</v>
      </c>
    </row>
    <row r="240" spans="1:51" s="13" customFormat="1" ht="12">
      <c r="A240" s="13"/>
      <c r="B240" s="237"/>
      <c r="C240" s="238"/>
      <c r="D240" s="233" t="s">
        <v>180</v>
      </c>
      <c r="E240" s="239" t="s">
        <v>19</v>
      </c>
      <c r="F240" s="240" t="s">
        <v>1721</v>
      </c>
      <c r="G240" s="238"/>
      <c r="H240" s="241">
        <v>4</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180</v>
      </c>
      <c r="AU240" s="247" t="s">
        <v>82</v>
      </c>
      <c r="AV240" s="13" t="s">
        <v>82</v>
      </c>
      <c r="AW240" s="13" t="s">
        <v>33</v>
      </c>
      <c r="AX240" s="13" t="s">
        <v>80</v>
      </c>
      <c r="AY240" s="247" t="s">
        <v>169</v>
      </c>
    </row>
    <row r="241" spans="1:65" s="2" customFormat="1" ht="16.5" customHeight="1">
      <c r="A241" s="40"/>
      <c r="B241" s="41"/>
      <c r="C241" s="269" t="s">
        <v>400</v>
      </c>
      <c r="D241" s="269" t="s">
        <v>294</v>
      </c>
      <c r="E241" s="270" t="s">
        <v>1361</v>
      </c>
      <c r="F241" s="271" t="s">
        <v>1362</v>
      </c>
      <c r="G241" s="272" t="s">
        <v>361</v>
      </c>
      <c r="H241" s="273">
        <v>2</v>
      </c>
      <c r="I241" s="274"/>
      <c r="J241" s="275">
        <f>ROUND(I241*H241,2)</f>
        <v>0</v>
      </c>
      <c r="K241" s="271" t="s">
        <v>175</v>
      </c>
      <c r="L241" s="276"/>
      <c r="M241" s="277" t="s">
        <v>19</v>
      </c>
      <c r="N241" s="278" t="s">
        <v>43</v>
      </c>
      <c r="O241" s="86"/>
      <c r="P241" s="229">
        <f>O241*H241</f>
        <v>0</v>
      </c>
      <c r="Q241" s="229">
        <v>0.04</v>
      </c>
      <c r="R241" s="229">
        <f>Q241*H241</f>
        <v>0.08</v>
      </c>
      <c r="S241" s="229">
        <v>0</v>
      </c>
      <c r="T241" s="230">
        <f>S241*H241</f>
        <v>0</v>
      </c>
      <c r="U241" s="40"/>
      <c r="V241" s="40"/>
      <c r="W241" s="40"/>
      <c r="X241" s="40"/>
      <c r="Y241" s="40"/>
      <c r="Z241" s="40"/>
      <c r="AA241" s="40"/>
      <c r="AB241" s="40"/>
      <c r="AC241" s="40"/>
      <c r="AD241" s="40"/>
      <c r="AE241" s="40"/>
      <c r="AR241" s="231" t="s">
        <v>227</v>
      </c>
      <c r="AT241" s="231" t="s">
        <v>294</v>
      </c>
      <c r="AU241" s="231" t="s">
        <v>82</v>
      </c>
      <c r="AY241" s="19" t="s">
        <v>169</v>
      </c>
      <c r="BE241" s="232">
        <f>IF(N241="základní",J241,0)</f>
        <v>0</v>
      </c>
      <c r="BF241" s="232">
        <f>IF(N241="snížená",J241,0)</f>
        <v>0</v>
      </c>
      <c r="BG241" s="232">
        <f>IF(N241="zákl. přenesená",J241,0)</f>
        <v>0</v>
      </c>
      <c r="BH241" s="232">
        <f>IF(N241="sníž. přenesená",J241,0)</f>
        <v>0</v>
      </c>
      <c r="BI241" s="232">
        <f>IF(N241="nulová",J241,0)</f>
        <v>0</v>
      </c>
      <c r="BJ241" s="19" t="s">
        <v>80</v>
      </c>
      <c r="BK241" s="232">
        <f>ROUND(I241*H241,2)</f>
        <v>0</v>
      </c>
      <c r="BL241" s="19" t="s">
        <v>176</v>
      </c>
      <c r="BM241" s="231" t="s">
        <v>1363</v>
      </c>
    </row>
    <row r="242" spans="1:65" s="2" customFormat="1" ht="16.5" customHeight="1">
      <c r="A242" s="40"/>
      <c r="B242" s="41"/>
      <c r="C242" s="269" t="s">
        <v>406</v>
      </c>
      <c r="D242" s="269" t="s">
        <v>294</v>
      </c>
      <c r="E242" s="270" t="s">
        <v>1364</v>
      </c>
      <c r="F242" s="271" t="s">
        <v>1365</v>
      </c>
      <c r="G242" s="272" t="s">
        <v>361</v>
      </c>
      <c r="H242" s="273">
        <v>1</v>
      </c>
      <c r="I242" s="274"/>
      <c r="J242" s="275">
        <f>ROUND(I242*H242,2)</f>
        <v>0</v>
      </c>
      <c r="K242" s="271" t="s">
        <v>175</v>
      </c>
      <c r="L242" s="276"/>
      <c r="M242" s="277" t="s">
        <v>19</v>
      </c>
      <c r="N242" s="278" t="s">
        <v>43</v>
      </c>
      <c r="O242" s="86"/>
      <c r="P242" s="229">
        <f>O242*H242</f>
        <v>0</v>
      </c>
      <c r="Q242" s="229">
        <v>0.051</v>
      </c>
      <c r="R242" s="229">
        <f>Q242*H242</f>
        <v>0.051</v>
      </c>
      <c r="S242" s="229">
        <v>0</v>
      </c>
      <c r="T242" s="230">
        <f>S242*H242</f>
        <v>0</v>
      </c>
      <c r="U242" s="40"/>
      <c r="V242" s="40"/>
      <c r="W242" s="40"/>
      <c r="X242" s="40"/>
      <c r="Y242" s="40"/>
      <c r="Z242" s="40"/>
      <c r="AA242" s="40"/>
      <c r="AB242" s="40"/>
      <c r="AC242" s="40"/>
      <c r="AD242" s="40"/>
      <c r="AE242" s="40"/>
      <c r="AR242" s="231" t="s">
        <v>227</v>
      </c>
      <c r="AT242" s="231" t="s">
        <v>294</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1366</v>
      </c>
    </row>
    <row r="243" spans="1:65" s="2" customFormat="1" ht="16.5" customHeight="1">
      <c r="A243" s="40"/>
      <c r="B243" s="41"/>
      <c r="C243" s="269" t="s">
        <v>412</v>
      </c>
      <c r="D243" s="269" t="s">
        <v>294</v>
      </c>
      <c r="E243" s="270" t="s">
        <v>1367</v>
      </c>
      <c r="F243" s="271" t="s">
        <v>1368</v>
      </c>
      <c r="G243" s="272" t="s">
        <v>361</v>
      </c>
      <c r="H243" s="273">
        <v>1</v>
      </c>
      <c r="I243" s="274"/>
      <c r="J243" s="275">
        <f>ROUND(I243*H243,2)</f>
        <v>0</v>
      </c>
      <c r="K243" s="271" t="s">
        <v>175</v>
      </c>
      <c r="L243" s="276"/>
      <c r="M243" s="277" t="s">
        <v>19</v>
      </c>
      <c r="N243" s="278" t="s">
        <v>43</v>
      </c>
      <c r="O243" s="86"/>
      <c r="P243" s="229">
        <f>O243*H243</f>
        <v>0</v>
      </c>
      <c r="Q243" s="229">
        <v>0.068</v>
      </c>
      <c r="R243" s="229">
        <f>Q243*H243</f>
        <v>0.068</v>
      </c>
      <c r="S243" s="229">
        <v>0</v>
      </c>
      <c r="T243" s="230">
        <f>S243*H243</f>
        <v>0</v>
      </c>
      <c r="U243" s="40"/>
      <c r="V243" s="40"/>
      <c r="W243" s="40"/>
      <c r="X243" s="40"/>
      <c r="Y243" s="40"/>
      <c r="Z243" s="40"/>
      <c r="AA243" s="40"/>
      <c r="AB243" s="40"/>
      <c r="AC243" s="40"/>
      <c r="AD243" s="40"/>
      <c r="AE243" s="40"/>
      <c r="AR243" s="231" t="s">
        <v>227</v>
      </c>
      <c r="AT243" s="231" t="s">
        <v>294</v>
      </c>
      <c r="AU243" s="231" t="s">
        <v>82</v>
      </c>
      <c r="AY243" s="19" t="s">
        <v>169</v>
      </c>
      <c r="BE243" s="232">
        <f>IF(N243="základní",J243,0)</f>
        <v>0</v>
      </c>
      <c r="BF243" s="232">
        <f>IF(N243="snížená",J243,0)</f>
        <v>0</v>
      </c>
      <c r="BG243" s="232">
        <f>IF(N243="zákl. přenesená",J243,0)</f>
        <v>0</v>
      </c>
      <c r="BH243" s="232">
        <f>IF(N243="sníž. přenesená",J243,0)</f>
        <v>0</v>
      </c>
      <c r="BI243" s="232">
        <f>IF(N243="nulová",J243,0)</f>
        <v>0</v>
      </c>
      <c r="BJ243" s="19" t="s">
        <v>80</v>
      </c>
      <c r="BK243" s="232">
        <f>ROUND(I243*H243,2)</f>
        <v>0</v>
      </c>
      <c r="BL243" s="19" t="s">
        <v>176</v>
      </c>
      <c r="BM243" s="231" t="s">
        <v>1369</v>
      </c>
    </row>
    <row r="244" spans="1:65" s="2" customFormat="1" ht="16.5" customHeight="1">
      <c r="A244" s="40"/>
      <c r="B244" s="41"/>
      <c r="C244" s="220" t="s">
        <v>418</v>
      </c>
      <c r="D244" s="220" t="s">
        <v>171</v>
      </c>
      <c r="E244" s="221" t="s">
        <v>1370</v>
      </c>
      <c r="F244" s="222" t="s">
        <v>1371</v>
      </c>
      <c r="G244" s="223" t="s">
        <v>361</v>
      </c>
      <c r="H244" s="224">
        <v>1</v>
      </c>
      <c r="I244" s="225"/>
      <c r="J244" s="226">
        <f>ROUND(I244*H244,2)</f>
        <v>0</v>
      </c>
      <c r="K244" s="222" t="s">
        <v>175</v>
      </c>
      <c r="L244" s="46"/>
      <c r="M244" s="227" t="s">
        <v>19</v>
      </c>
      <c r="N244" s="228" t="s">
        <v>43</v>
      </c>
      <c r="O244" s="86"/>
      <c r="P244" s="229">
        <f>O244*H244</f>
        <v>0</v>
      </c>
      <c r="Q244" s="229">
        <v>0.0066</v>
      </c>
      <c r="R244" s="229">
        <f>Q244*H244</f>
        <v>0.0066</v>
      </c>
      <c r="S244" s="229">
        <v>0</v>
      </c>
      <c r="T244" s="230">
        <f>S244*H244</f>
        <v>0</v>
      </c>
      <c r="U244" s="40"/>
      <c r="V244" s="40"/>
      <c r="W244" s="40"/>
      <c r="X244" s="40"/>
      <c r="Y244" s="40"/>
      <c r="Z244" s="40"/>
      <c r="AA244" s="40"/>
      <c r="AB244" s="40"/>
      <c r="AC244" s="40"/>
      <c r="AD244" s="40"/>
      <c r="AE244" s="40"/>
      <c r="AR244" s="231" t="s">
        <v>176</v>
      </c>
      <c r="AT244" s="231" t="s">
        <v>171</v>
      </c>
      <c r="AU244" s="231" t="s">
        <v>82</v>
      </c>
      <c r="AY244" s="19" t="s">
        <v>169</v>
      </c>
      <c r="BE244" s="232">
        <f>IF(N244="základní",J244,0)</f>
        <v>0</v>
      </c>
      <c r="BF244" s="232">
        <f>IF(N244="snížená",J244,0)</f>
        <v>0</v>
      </c>
      <c r="BG244" s="232">
        <f>IF(N244="zákl. přenesená",J244,0)</f>
        <v>0</v>
      </c>
      <c r="BH244" s="232">
        <f>IF(N244="sníž. přenesená",J244,0)</f>
        <v>0</v>
      </c>
      <c r="BI244" s="232">
        <f>IF(N244="nulová",J244,0)</f>
        <v>0</v>
      </c>
      <c r="BJ244" s="19" t="s">
        <v>80</v>
      </c>
      <c r="BK244" s="232">
        <f>ROUND(I244*H244,2)</f>
        <v>0</v>
      </c>
      <c r="BL244" s="19" t="s">
        <v>176</v>
      </c>
      <c r="BM244" s="231" t="s">
        <v>1372</v>
      </c>
    </row>
    <row r="245" spans="1:47" s="2" customFormat="1" ht="12">
      <c r="A245" s="40"/>
      <c r="B245" s="41"/>
      <c r="C245" s="42"/>
      <c r="D245" s="233" t="s">
        <v>178</v>
      </c>
      <c r="E245" s="42"/>
      <c r="F245" s="234" t="s">
        <v>1356</v>
      </c>
      <c r="G245" s="42"/>
      <c r="H245" s="42"/>
      <c r="I245" s="138"/>
      <c r="J245" s="42"/>
      <c r="K245" s="42"/>
      <c r="L245" s="46"/>
      <c r="M245" s="235"/>
      <c r="N245" s="236"/>
      <c r="O245" s="86"/>
      <c r="P245" s="86"/>
      <c r="Q245" s="86"/>
      <c r="R245" s="86"/>
      <c r="S245" s="86"/>
      <c r="T245" s="87"/>
      <c r="U245" s="40"/>
      <c r="V245" s="40"/>
      <c r="W245" s="40"/>
      <c r="X245" s="40"/>
      <c r="Y245" s="40"/>
      <c r="Z245" s="40"/>
      <c r="AA245" s="40"/>
      <c r="AB245" s="40"/>
      <c r="AC245" s="40"/>
      <c r="AD245" s="40"/>
      <c r="AE245" s="40"/>
      <c r="AT245" s="19" t="s">
        <v>178</v>
      </c>
      <c r="AU245" s="19" t="s">
        <v>82</v>
      </c>
    </row>
    <row r="246" spans="1:65" s="2" customFormat="1" ht="16.5" customHeight="1">
      <c r="A246" s="40"/>
      <c r="B246" s="41"/>
      <c r="C246" s="269" t="s">
        <v>424</v>
      </c>
      <c r="D246" s="269" t="s">
        <v>294</v>
      </c>
      <c r="E246" s="270" t="s">
        <v>1373</v>
      </c>
      <c r="F246" s="271" t="s">
        <v>1374</v>
      </c>
      <c r="G246" s="272" t="s">
        <v>361</v>
      </c>
      <c r="H246" s="273">
        <v>1</v>
      </c>
      <c r="I246" s="274"/>
      <c r="J246" s="275">
        <f>ROUND(I246*H246,2)</f>
        <v>0</v>
      </c>
      <c r="K246" s="271" t="s">
        <v>175</v>
      </c>
      <c r="L246" s="276"/>
      <c r="M246" s="277" t="s">
        <v>19</v>
      </c>
      <c r="N246" s="278" t="s">
        <v>43</v>
      </c>
      <c r="O246" s="86"/>
      <c r="P246" s="229">
        <f>O246*H246</f>
        <v>0</v>
      </c>
      <c r="Q246" s="229">
        <v>0.081</v>
      </c>
      <c r="R246" s="229">
        <f>Q246*H246</f>
        <v>0.081</v>
      </c>
      <c r="S246" s="229">
        <v>0</v>
      </c>
      <c r="T246" s="230">
        <f>S246*H246</f>
        <v>0</v>
      </c>
      <c r="U246" s="40"/>
      <c r="V246" s="40"/>
      <c r="W246" s="40"/>
      <c r="X246" s="40"/>
      <c r="Y246" s="40"/>
      <c r="Z246" s="40"/>
      <c r="AA246" s="40"/>
      <c r="AB246" s="40"/>
      <c r="AC246" s="40"/>
      <c r="AD246" s="40"/>
      <c r="AE246" s="40"/>
      <c r="AR246" s="231" t="s">
        <v>227</v>
      </c>
      <c r="AT246" s="231" t="s">
        <v>294</v>
      </c>
      <c r="AU246" s="231" t="s">
        <v>82</v>
      </c>
      <c r="AY246" s="19" t="s">
        <v>169</v>
      </c>
      <c r="BE246" s="232">
        <f>IF(N246="základní",J246,0)</f>
        <v>0</v>
      </c>
      <c r="BF246" s="232">
        <f>IF(N246="snížená",J246,0)</f>
        <v>0</v>
      </c>
      <c r="BG246" s="232">
        <f>IF(N246="zákl. přenesená",J246,0)</f>
        <v>0</v>
      </c>
      <c r="BH246" s="232">
        <f>IF(N246="sníž. přenesená",J246,0)</f>
        <v>0</v>
      </c>
      <c r="BI246" s="232">
        <f>IF(N246="nulová",J246,0)</f>
        <v>0</v>
      </c>
      <c r="BJ246" s="19" t="s">
        <v>80</v>
      </c>
      <c r="BK246" s="232">
        <f>ROUND(I246*H246,2)</f>
        <v>0</v>
      </c>
      <c r="BL246" s="19" t="s">
        <v>176</v>
      </c>
      <c r="BM246" s="231" t="s">
        <v>1375</v>
      </c>
    </row>
    <row r="247" spans="1:65" s="2" customFormat="1" ht="21.75" customHeight="1">
      <c r="A247" s="40"/>
      <c r="B247" s="41"/>
      <c r="C247" s="220" t="s">
        <v>431</v>
      </c>
      <c r="D247" s="220" t="s">
        <v>171</v>
      </c>
      <c r="E247" s="221" t="s">
        <v>1376</v>
      </c>
      <c r="F247" s="222" t="s">
        <v>1377</v>
      </c>
      <c r="G247" s="223" t="s">
        <v>222</v>
      </c>
      <c r="H247" s="224">
        <v>1.458</v>
      </c>
      <c r="I247" s="225"/>
      <c r="J247" s="226">
        <f>ROUND(I247*H247,2)</f>
        <v>0</v>
      </c>
      <c r="K247" s="222" t="s">
        <v>175</v>
      </c>
      <c r="L247" s="46"/>
      <c r="M247" s="227" t="s">
        <v>19</v>
      </c>
      <c r="N247" s="228" t="s">
        <v>43</v>
      </c>
      <c r="O247" s="86"/>
      <c r="P247" s="229">
        <f>O247*H247</f>
        <v>0</v>
      </c>
      <c r="Q247" s="229">
        <v>0</v>
      </c>
      <c r="R247" s="229">
        <f>Q247*H247</f>
        <v>0</v>
      </c>
      <c r="S247" s="229">
        <v>0</v>
      </c>
      <c r="T247" s="230">
        <f>S247*H247</f>
        <v>0</v>
      </c>
      <c r="U247" s="40"/>
      <c r="V247" s="40"/>
      <c r="W247" s="40"/>
      <c r="X247" s="40"/>
      <c r="Y247" s="40"/>
      <c r="Z247" s="40"/>
      <c r="AA247" s="40"/>
      <c r="AB247" s="40"/>
      <c r="AC247" s="40"/>
      <c r="AD247" s="40"/>
      <c r="AE247" s="40"/>
      <c r="AR247" s="231" t="s">
        <v>176</v>
      </c>
      <c r="AT247" s="231" t="s">
        <v>171</v>
      </c>
      <c r="AU247" s="231" t="s">
        <v>82</v>
      </c>
      <c r="AY247" s="19" t="s">
        <v>169</v>
      </c>
      <c r="BE247" s="232">
        <f>IF(N247="základní",J247,0)</f>
        <v>0</v>
      </c>
      <c r="BF247" s="232">
        <f>IF(N247="snížená",J247,0)</f>
        <v>0</v>
      </c>
      <c r="BG247" s="232">
        <f>IF(N247="zákl. přenesená",J247,0)</f>
        <v>0</v>
      </c>
      <c r="BH247" s="232">
        <f>IF(N247="sníž. přenesená",J247,0)</f>
        <v>0</v>
      </c>
      <c r="BI247" s="232">
        <f>IF(N247="nulová",J247,0)</f>
        <v>0</v>
      </c>
      <c r="BJ247" s="19" t="s">
        <v>80</v>
      </c>
      <c r="BK247" s="232">
        <f>ROUND(I247*H247,2)</f>
        <v>0</v>
      </c>
      <c r="BL247" s="19" t="s">
        <v>176</v>
      </c>
      <c r="BM247" s="231" t="s">
        <v>1378</v>
      </c>
    </row>
    <row r="248" spans="1:47" s="2" customFormat="1" ht="12">
      <c r="A248" s="40"/>
      <c r="B248" s="41"/>
      <c r="C248" s="42"/>
      <c r="D248" s="233" t="s">
        <v>178</v>
      </c>
      <c r="E248" s="42"/>
      <c r="F248" s="234" t="s">
        <v>1379</v>
      </c>
      <c r="G248" s="42"/>
      <c r="H248" s="42"/>
      <c r="I248" s="138"/>
      <c r="J248" s="42"/>
      <c r="K248" s="42"/>
      <c r="L248" s="46"/>
      <c r="M248" s="235"/>
      <c r="N248" s="236"/>
      <c r="O248" s="86"/>
      <c r="P248" s="86"/>
      <c r="Q248" s="86"/>
      <c r="R248" s="86"/>
      <c r="S248" s="86"/>
      <c r="T248" s="87"/>
      <c r="U248" s="40"/>
      <c r="V248" s="40"/>
      <c r="W248" s="40"/>
      <c r="X248" s="40"/>
      <c r="Y248" s="40"/>
      <c r="Z248" s="40"/>
      <c r="AA248" s="40"/>
      <c r="AB248" s="40"/>
      <c r="AC248" s="40"/>
      <c r="AD248" s="40"/>
      <c r="AE248" s="40"/>
      <c r="AT248" s="19" t="s">
        <v>178</v>
      </c>
      <c r="AU248" s="19" t="s">
        <v>82</v>
      </c>
    </row>
    <row r="249" spans="1:51" s="13" customFormat="1" ht="12">
      <c r="A249" s="13"/>
      <c r="B249" s="237"/>
      <c r="C249" s="238"/>
      <c r="D249" s="233" t="s">
        <v>180</v>
      </c>
      <c r="E249" s="239" t="s">
        <v>19</v>
      </c>
      <c r="F249" s="240" t="s">
        <v>1722</v>
      </c>
      <c r="G249" s="238"/>
      <c r="H249" s="241">
        <v>1.458</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180</v>
      </c>
      <c r="AU249" s="247" t="s">
        <v>82</v>
      </c>
      <c r="AV249" s="13" t="s">
        <v>82</v>
      </c>
      <c r="AW249" s="13" t="s">
        <v>33</v>
      </c>
      <c r="AX249" s="13" t="s">
        <v>80</v>
      </c>
      <c r="AY249" s="247" t="s">
        <v>169</v>
      </c>
    </row>
    <row r="250" spans="1:65" s="2" customFormat="1" ht="21.75" customHeight="1">
      <c r="A250" s="40"/>
      <c r="B250" s="41"/>
      <c r="C250" s="220" t="s">
        <v>435</v>
      </c>
      <c r="D250" s="220" t="s">
        <v>171</v>
      </c>
      <c r="E250" s="221" t="s">
        <v>1381</v>
      </c>
      <c r="F250" s="222" t="s">
        <v>1382</v>
      </c>
      <c r="G250" s="223" t="s">
        <v>174</v>
      </c>
      <c r="H250" s="224">
        <v>3.24</v>
      </c>
      <c r="I250" s="225"/>
      <c r="J250" s="226">
        <f>ROUND(I250*H250,2)</f>
        <v>0</v>
      </c>
      <c r="K250" s="222" t="s">
        <v>175</v>
      </c>
      <c r="L250" s="46"/>
      <c r="M250" s="227" t="s">
        <v>19</v>
      </c>
      <c r="N250" s="228" t="s">
        <v>43</v>
      </c>
      <c r="O250" s="86"/>
      <c r="P250" s="229">
        <f>O250*H250</f>
        <v>0</v>
      </c>
      <c r="Q250" s="229">
        <v>0.00632</v>
      </c>
      <c r="R250" s="229">
        <f>Q250*H250</f>
        <v>0.020476800000000003</v>
      </c>
      <c r="S250" s="229">
        <v>0</v>
      </c>
      <c r="T250" s="230">
        <f>S250*H250</f>
        <v>0</v>
      </c>
      <c r="U250" s="40"/>
      <c r="V250" s="40"/>
      <c r="W250" s="40"/>
      <c r="X250" s="40"/>
      <c r="Y250" s="40"/>
      <c r="Z250" s="40"/>
      <c r="AA250" s="40"/>
      <c r="AB250" s="40"/>
      <c r="AC250" s="40"/>
      <c r="AD250" s="40"/>
      <c r="AE250" s="40"/>
      <c r="AR250" s="231" t="s">
        <v>176</v>
      </c>
      <c r="AT250" s="231" t="s">
        <v>171</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1383</v>
      </c>
    </row>
    <row r="251" spans="1:51" s="13" customFormat="1" ht="12">
      <c r="A251" s="13"/>
      <c r="B251" s="237"/>
      <c r="C251" s="238"/>
      <c r="D251" s="233" t="s">
        <v>180</v>
      </c>
      <c r="E251" s="239" t="s">
        <v>19</v>
      </c>
      <c r="F251" s="240" t="s">
        <v>1723</v>
      </c>
      <c r="G251" s="238"/>
      <c r="H251" s="241">
        <v>3.24</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180</v>
      </c>
      <c r="AU251" s="247" t="s">
        <v>82</v>
      </c>
      <c r="AV251" s="13" t="s">
        <v>82</v>
      </c>
      <c r="AW251" s="13" t="s">
        <v>33</v>
      </c>
      <c r="AX251" s="13" t="s">
        <v>80</v>
      </c>
      <c r="AY251" s="247" t="s">
        <v>169</v>
      </c>
    </row>
    <row r="252" spans="1:63" s="12" customFormat="1" ht="22.8" customHeight="1">
      <c r="A252" s="12"/>
      <c r="B252" s="204"/>
      <c r="C252" s="205"/>
      <c r="D252" s="206" t="s">
        <v>71</v>
      </c>
      <c r="E252" s="218" t="s">
        <v>206</v>
      </c>
      <c r="F252" s="218" t="s">
        <v>364</v>
      </c>
      <c r="G252" s="205"/>
      <c r="H252" s="205"/>
      <c r="I252" s="208"/>
      <c r="J252" s="219">
        <f>BK252</f>
        <v>0</v>
      </c>
      <c r="K252" s="205"/>
      <c r="L252" s="210"/>
      <c r="M252" s="211"/>
      <c r="N252" s="212"/>
      <c r="O252" s="212"/>
      <c r="P252" s="213">
        <f>SUM(P253:P284)</f>
        <v>0</v>
      </c>
      <c r="Q252" s="212"/>
      <c r="R252" s="213">
        <f>SUM(R253:R284)</f>
        <v>0.6259775</v>
      </c>
      <c r="S252" s="212"/>
      <c r="T252" s="214">
        <f>SUM(T253:T284)</f>
        <v>0</v>
      </c>
      <c r="U252" s="12"/>
      <c r="V252" s="12"/>
      <c r="W252" s="12"/>
      <c r="X252" s="12"/>
      <c r="Y252" s="12"/>
      <c r="Z252" s="12"/>
      <c r="AA252" s="12"/>
      <c r="AB252" s="12"/>
      <c r="AC252" s="12"/>
      <c r="AD252" s="12"/>
      <c r="AE252" s="12"/>
      <c r="AR252" s="215" t="s">
        <v>80</v>
      </c>
      <c r="AT252" s="216" t="s">
        <v>71</v>
      </c>
      <c r="AU252" s="216" t="s">
        <v>80</v>
      </c>
      <c r="AY252" s="215" t="s">
        <v>169</v>
      </c>
      <c r="BK252" s="217">
        <f>SUM(BK253:BK284)</f>
        <v>0</v>
      </c>
    </row>
    <row r="253" spans="1:65" s="2" customFormat="1" ht="21.75" customHeight="1">
      <c r="A253" s="40"/>
      <c r="B253" s="41"/>
      <c r="C253" s="220" t="s">
        <v>440</v>
      </c>
      <c r="D253" s="220" t="s">
        <v>171</v>
      </c>
      <c r="E253" s="221" t="s">
        <v>1385</v>
      </c>
      <c r="F253" s="222" t="s">
        <v>1386</v>
      </c>
      <c r="G253" s="223" t="s">
        <v>174</v>
      </c>
      <c r="H253" s="224">
        <v>1</v>
      </c>
      <c r="I253" s="225"/>
      <c r="J253" s="226">
        <f>ROUND(I253*H253,2)</f>
        <v>0</v>
      </c>
      <c r="K253" s="222" t="s">
        <v>175</v>
      </c>
      <c r="L253" s="46"/>
      <c r="M253" s="227" t="s">
        <v>19</v>
      </c>
      <c r="N253" s="228" t="s">
        <v>43</v>
      </c>
      <c r="O253" s="86"/>
      <c r="P253" s="229">
        <f>O253*H253</f>
        <v>0</v>
      </c>
      <c r="Q253" s="229">
        <v>0</v>
      </c>
      <c r="R253" s="229">
        <f>Q253*H253</f>
        <v>0</v>
      </c>
      <c r="S253" s="229">
        <v>0</v>
      </c>
      <c r="T253" s="230">
        <f>S253*H253</f>
        <v>0</v>
      </c>
      <c r="U253" s="40"/>
      <c r="V253" s="40"/>
      <c r="W253" s="40"/>
      <c r="X253" s="40"/>
      <c r="Y253" s="40"/>
      <c r="Z253" s="40"/>
      <c r="AA253" s="40"/>
      <c r="AB253" s="40"/>
      <c r="AC253" s="40"/>
      <c r="AD253" s="40"/>
      <c r="AE253" s="40"/>
      <c r="AR253" s="231" t="s">
        <v>176</v>
      </c>
      <c r="AT253" s="231" t="s">
        <v>171</v>
      </c>
      <c r="AU253" s="231" t="s">
        <v>82</v>
      </c>
      <c r="AY253" s="19" t="s">
        <v>169</v>
      </c>
      <c r="BE253" s="232">
        <f>IF(N253="základní",J253,0)</f>
        <v>0</v>
      </c>
      <c r="BF253" s="232">
        <f>IF(N253="snížená",J253,0)</f>
        <v>0</v>
      </c>
      <c r="BG253" s="232">
        <f>IF(N253="zákl. přenesená",J253,0)</f>
        <v>0</v>
      </c>
      <c r="BH253" s="232">
        <f>IF(N253="sníž. přenesená",J253,0)</f>
        <v>0</v>
      </c>
      <c r="BI253" s="232">
        <f>IF(N253="nulová",J253,0)</f>
        <v>0</v>
      </c>
      <c r="BJ253" s="19" t="s">
        <v>80</v>
      </c>
      <c r="BK253" s="232">
        <f>ROUND(I253*H253,2)</f>
        <v>0</v>
      </c>
      <c r="BL253" s="19" t="s">
        <v>176</v>
      </c>
      <c r="BM253" s="231" t="s">
        <v>1724</v>
      </c>
    </row>
    <row r="254" spans="1:51" s="13" customFormat="1" ht="12">
      <c r="A254" s="13"/>
      <c r="B254" s="237"/>
      <c r="C254" s="238"/>
      <c r="D254" s="233" t="s">
        <v>180</v>
      </c>
      <c r="E254" s="239" t="s">
        <v>19</v>
      </c>
      <c r="F254" s="240" t="s">
        <v>1725</v>
      </c>
      <c r="G254" s="238"/>
      <c r="H254" s="241">
        <v>1</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80</v>
      </c>
      <c r="AY254" s="247" t="s">
        <v>169</v>
      </c>
    </row>
    <row r="255" spans="1:65" s="2" customFormat="1" ht="16.5" customHeight="1">
      <c r="A255" s="40"/>
      <c r="B255" s="41"/>
      <c r="C255" s="220" t="s">
        <v>444</v>
      </c>
      <c r="D255" s="220" t="s">
        <v>171</v>
      </c>
      <c r="E255" s="221" t="s">
        <v>378</v>
      </c>
      <c r="F255" s="222" t="s">
        <v>379</v>
      </c>
      <c r="G255" s="223" t="s">
        <v>174</v>
      </c>
      <c r="H255" s="224">
        <v>13.45</v>
      </c>
      <c r="I255" s="225"/>
      <c r="J255" s="226">
        <f>ROUND(I255*H255,2)</f>
        <v>0</v>
      </c>
      <c r="K255" s="222" t="s">
        <v>175</v>
      </c>
      <c r="L255" s="46"/>
      <c r="M255" s="227" t="s">
        <v>19</v>
      </c>
      <c r="N255" s="228" t="s">
        <v>43</v>
      </c>
      <c r="O255" s="86"/>
      <c r="P255" s="229">
        <f>O255*H255</f>
        <v>0</v>
      </c>
      <c r="Q255" s="229">
        <v>0</v>
      </c>
      <c r="R255" s="229">
        <f>Q255*H255</f>
        <v>0</v>
      </c>
      <c r="S255" s="229">
        <v>0</v>
      </c>
      <c r="T255" s="230">
        <f>S255*H255</f>
        <v>0</v>
      </c>
      <c r="U255" s="40"/>
      <c r="V255" s="40"/>
      <c r="W255" s="40"/>
      <c r="X255" s="40"/>
      <c r="Y255" s="40"/>
      <c r="Z255" s="40"/>
      <c r="AA255" s="40"/>
      <c r="AB255" s="40"/>
      <c r="AC255" s="40"/>
      <c r="AD255" s="40"/>
      <c r="AE255" s="40"/>
      <c r="AR255" s="231" t="s">
        <v>176</v>
      </c>
      <c r="AT255" s="231" t="s">
        <v>171</v>
      </c>
      <c r="AU255" s="231" t="s">
        <v>82</v>
      </c>
      <c r="AY255" s="19" t="s">
        <v>169</v>
      </c>
      <c r="BE255" s="232">
        <f>IF(N255="základní",J255,0)</f>
        <v>0</v>
      </c>
      <c r="BF255" s="232">
        <f>IF(N255="snížená",J255,0)</f>
        <v>0</v>
      </c>
      <c r="BG255" s="232">
        <f>IF(N255="zákl. přenesená",J255,0)</f>
        <v>0</v>
      </c>
      <c r="BH255" s="232">
        <f>IF(N255="sníž. přenesená",J255,0)</f>
        <v>0</v>
      </c>
      <c r="BI255" s="232">
        <f>IF(N255="nulová",J255,0)</f>
        <v>0</v>
      </c>
      <c r="BJ255" s="19" t="s">
        <v>80</v>
      </c>
      <c r="BK255" s="232">
        <f>ROUND(I255*H255,2)</f>
        <v>0</v>
      </c>
      <c r="BL255" s="19" t="s">
        <v>176</v>
      </c>
      <c r="BM255" s="231" t="s">
        <v>1726</v>
      </c>
    </row>
    <row r="256" spans="1:51" s="13" customFormat="1" ht="12">
      <c r="A256" s="13"/>
      <c r="B256" s="237"/>
      <c r="C256" s="238"/>
      <c r="D256" s="233" t="s">
        <v>180</v>
      </c>
      <c r="E256" s="239" t="s">
        <v>19</v>
      </c>
      <c r="F256" s="240" t="s">
        <v>1390</v>
      </c>
      <c r="G256" s="238"/>
      <c r="H256" s="241">
        <v>13.45</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180</v>
      </c>
      <c r="AU256" s="247" t="s">
        <v>82</v>
      </c>
      <c r="AV256" s="13" t="s">
        <v>82</v>
      </c>
      <c r="AW256" s="13" t="s">
        <v>33</v>
      </c>
      <c r="AX256" s="13" t="s">
        <v>80</v>
      </c>
      <c r="AY256" s="247" t="s">
        <v>169</v>
      </c>
    </row>
    <row r="257" spans="1:65" s="2" customFormat="1" ht="16.5" customHeight="1">
      <c r="A257" s="40"/>
      <c r="B257" s="41"/>
      <c r="C257" s="220" t="s">
        <v>450</v>
      </c>
      <c r="D257" s="220" t="s">
        <v>171</v>
      </c>
      <c r="E257" s="221" t="s">
        <v>1391</v>
      </c>
      <c r="F257" s="222" t="s">
        <v>1392</v>
      </c>
      <c r="G257" s="223" t="s">
        <v>174</v>
      </c>
      <c r="H257" s="224">
        <v>123.18</v>
      </c>
      <c r="I257" s="225"/>
      <c r="J257" s="226">
        <f>ROUND(I257*H257,2)</f>
        <v>0</v>
      </c>
      <c r="K257" s="222" t="s">
        <v>175</v>
      </c>
      <c r="L257" s="46"/>
      <c r="M257" s="227" t="s">
        <v>19</v>
      </c>
      <c r="N257" s="228" t="s">
        <v>43</v>
      </c>
      <c r="O257" s="86"/>
      <c r="P257" s="229">
        <f>O257*H257</f>
        <v>0</v>
      </c>
      <c r="Q257" s="229">
        <v>0</v>
      </c>
      <c r="R257" s="229">
        <f>Q257*H257</f>
        <v>0</v>
      </c>
      <c r="S257" s="229">
        <v>0</v>
      </c>
      <c r="T257" s="230">
        <f>S257*H257</f>
        <v>0</v>
      </c>
      <c r="U257" s="40"/>
      <c r="V257" s="40"/>
      <c r="W257" s="40"/>
      <c r="X257" s="40"/>
      <c r="Y257" s="40"/>
      <c r="Z257" s="40"/>
      <c r="AA257" s="40"/>
      <c r="AB257" s="40"/>
      <c r="AC257" s="40"/>
      <c r="AD257" s="40"/>
      <c r="AE257" s="40"/>
      <c r="AR257" s="231" t="s">
        <v>176</v>
      </c>
      <c r="AT257" s="231" t="s">
        <v>171</v>
      </c>
      <c r="AU257" s="231" t="s">
        <v>82</v>
      </c>
      <c r="AY257" s="19" t="s">
        <v>169</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176</v>
      </c>
      <c r="BM257" s="231" t="s">
        <v>1727</v>
      </c>
    </row>
    <row r="258" spans="1:51" s="14" customFormat="1" ht="12">
      <c r="A258" s="14"/>
      <c r="B258" s="248"/>
      <c r="C258" s="249"/>
      <c r="D258" s="233" t="s">
        <v>180</v>
      </c>
      <c r="E258" s="250" t="s">
        <v>19</v>
      </c>
      <c r="F258" s="251" t="s">
        <v>1394</v>
      </c>
      <c r="G258" s="249"/>
      <c r="H258" s="250" t="s">
        <v>19</v>
      </c>
      <c r="I258" s="252"/>
      <c r="J258" s="249"/>
      <c r="K258" s="249"/>
      <c r="L258" s="253"/>
      <c r="M258" s="254"/>
      <c r="N258" s="255"/>
      <c r="O258" s="255"/>
      <c r="P258" s="255"/>
      <c r="Q258" s="255"/>
      <c r="R258" s="255"/>
      <c r="S258" s="255"/>
      <c r="T258" s="256"/>
      <c r="U258" s="14"/>
      <c r="V258" s="14"/>
      <c r="W258" s="14"/>
      <c r="X258" s="14"/>
      <c r="Y258" s="14"/>
      <c r="Z258" s="14"/>
      <c r="AA258" s="14"/>
      <c r="AB258" s="14"/>
      <c r="AC258" s="14"/>
      <c r="AD258" s="14"/>
      <c r="AE258" s="14"/>
      <c r="AT258" s="257" t="s">
        <v>180</v>
      </c>
      <c r="AU258" s="257" t="s">
        <v>82</v>
      </c>
      <c r="AV258" s="14" t="s">
        <v>80</v>
      </c>
      <c r="AW258" s="14" t="s">
        <v>33</v>
      </c>
      <c r="AX258" s="14" t="s">
        <v>72</v>
      </c>
      <c r="AY258" s="257" t="s">
        <v>169</v>
      </c>
    </row>
    <row r="259" spans="1:51" s="13" customFormat="1" ht="12">
      <c r="A259" s="13"/>
      <c r="B259" s="237"/>
      <c r="C259" s="238"/>
      <c r="D259" s="233" t="s">
        <v>180</v>
      </c>
      <c r="E259" s="239" t="s">
        <v>19</v>
      </c>
      <c r="F259" s="240" t="s">
        <v>1728</v>
      </c>
      <c r="G259" s="238"/>
      <c r="H259" s="241">
        <v>123.18</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180</v>
      </c>
      <c r="AU259" s="247" t="s">
        <v>82</v>
      </c>
      <c r="AV259" s="13" t="s">
        <v>82</v>
      </c>
      <c r="AW259" s="13" t="s">
        <v>33</v>
      </c>
      <c r="AX259" s="13" t="s">
        <v>72</v>
      </c>
      <c r="AY259" s="247" t="s">
        <v>169</v>
      </c>
    </row>
    <row r="260" spans="1:51" s="15" customFormat="1" ht="12">
      <c r="A260" s="15"/>
      <c r="B260" s="258"/>
      <c r="C260" s="259"/>
      <c r="D260" s="233" t="s">
        <v>180</v>
      </c>
      <c r="E260" s="260" t="s">
        <v>19</v>
      </c>
      <c r="F260" s="261" t="s">
        <v>191</v>
      </c>
      <c r="G260" s="259"/>
      <c r="H260" s="262">
        <v>123.18</v>
      </c>
      <c r="I260" s="263"/>
      <c r="J260" s="259"/>
      <c r="K260" s="259"/>
      <c r="L260" s="264"/>
      <c r="M260" s="265"/>
      <c r="N260" s="266"/>
      <c r="O260" s="266"/>
      <c r="P260" s="266"/>
      <c r="Q260" s="266"/>
      <c r="R260" s="266"/>
      <c r="S260" s="266"/>
      <c r="T260" s="267"/>
      <c r="U260" s="15"/>
      <c r="V260" s="15"/>
      <c r="W260" s="15"/>
      <c r="X260" s="15"/>
      <c r="Y260" s="15"/>
      <c r="Z260" s="15"/>
      <c r="AA260" s="15"/>
      <c r="AB260" s="15"/>
      <c r="AC260" s="15"/>
      <c r="AD260" s="15"/>
      <c r="AE260" s="15"/>
      <c r="AT260" s="268" t="s">
        <v>180</v>
      </c>
      <c r="AU260" s="268" t="s">
        <v>82</v>
      </c>
      <c r="AV260" s="15" t="s">
        <v>176</v>
      </c>
      <c r="AW260" s="15" t="s">
        <v>33</v>
      </c>
      <c r="AX260" s="15" t="s">
        <v>80</v>
      </c>
      <c r="AY260" s="268" t="s">
        <v>169</v>
      </c>
    </row>
    <row r="261" spans="1:65" s="2" customFormat="1" ht="16.5" customHeight="1">
      <c r="A261" s="40"/>
      <c r="B261" s="41"/>
      <c r="C261" s="220" t="s">
        <v>455</v>
      </c>
      <c r="D261" s="220" t="s">
        <v>171</v>
      </c>
      <c r="E261" s="221" t="s">
        <v>1396</v>
      </c>
      <c r="F261" s="222" t="s">
        <v>1397</v>
      </c>
      <c r="G261" s="223" t="s">
        <v>174</v>
      </c>
      <c r="H261" s="224">
        <v>61.59</v>
      </c>
      <c r="I261" s="225"/>
      <c r="J261" s="226">
        <f>ROUND(I261*H261,2)</f>
        <v>0</v>
      </c>
      <c r="K261" s="222" t="s">
        <v>175</v>
      </c>
      <c r="L261" s="46"/>
      <c r="M261" s="227" t="s">
        <v>19</v>
      </c>
      <c r="N261" s="228" t="s">
        <v>43</v>
      </c>
      <c r="O261" s="86"/>
      <c r="P261" s="229">
        <f>O261*H261</f>
        <v>0</v>
      </c>
      <c r="Q261" s="229">
        <v>0</v>
      </c>
      <c r="R261" s="229">
        <f>Q261*H261</f>
        <v>0</v>
      </c>
      <c r="S261" s="229">
        <v>0</v>
      </c>
      <c r="T261" s="230">
        <f>S261*H261</f>
        <v>0</v>
      </c>
      <c r="U261" s="40"/>
      <c r="V261" s="40"/>
      <c r="W261" s="40"/>
      <c r="X261" s="40"/>
      <c r="Y261" s="40"/>
      <c r="Z261" s="40"/>
      <c r="AA261" s="40"/>
      <c r="AB261" s="40"/>
      <c r="AC261" s="40"/>
      <c r="AD261" s="40"/>
      <c r="AE261" s="40"/>
      <c r="AR261" s="231" t="s">
        <v>176</v>
      </c>
      <c r="AT261" s="231" t="s">
        <v>171</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1729</v>
      </c>
    </row>
    <row r="262" spans="1:51" s="14" customFormat="1" ht="12">
      <c r="A262" s="14"/>
      <c r="B262" s="248"/>
      <c r="C262" s="249"/>
      <c r="D262" s="233" t="s">
        <v>180</v>
      </c>
      <c r="E262" s="250" t="s">
        <v>19</v>
      </c>
      <c r="F262" s="251" t="s">
        <v>1399</v>
      </c>
      <c r="G262" s="249"/>
      <c r="H262" s="250" t="s">
        <v>19</v>
      </c>
      <c r="I262" s="252"/>
      <c r="J262" s="249"/>
      <c r="K262" s="249"/>
      <c r="L262" s="253"/>
      <c r="M262" s="254"/>
      <c r="N262" s="255"/>
      <c r="O262" s="255"/>
      <c r="P262" s="255"/>
      <c r="Q262" s="255"/>
      <c r="R262" s="255"/>
      <c r="S262" s="255"/>
      <c r="T262" s="256"/>
      <c r="U262" s="14"/>
      <c r="V262" s="14"/>
      <c r="W262" s="14"/>
      <c r="X262" s="14"/>
      <c r="Y262" s="14"/>
      <c r="Z262" s="14"/>
      <c r="AA262" s="14"/>
      <c r="AB262" s="14"/>
      <c r="AC262" s="14"/>
      <c r="AD262" s="14"/>
      <c r="AE262" s="14"/>
      <c r="AT262" s="257" t="s">
        <v>180</v>
      </c>
      <c r="AU262" s="257" t="s">
        <v>82</v>
      </c>
      <c r="AV262" s="14" t="s">
        <v>80</v>
      </c>
      <c r="AW262" s="14" t="s">
        <v>33</v>
      </c>
      <c r="AX262" s="14" t="s">
        <v>72</v>
      </c>
      <c r="AY262" s="257" t="s">
        <v>169</v>
      </c>
    </row>
    <row r="263" spans="1:51" s="13" customFormat="1" ht="12">
      <c r="A263" s="13"/>
      <c r="B263" s="237"/>
      <c r="C263" s="238"/>
      <c r="D263" s="233" t="s">
        <v>180</v>
      </c>
      <c r="E263" s="239" t="s">
        <v>19</v>
      </c>
      <c r="F263" s="240" t="s">
        <v>1730</v>
      </c>
      <c r="G263" s="238"/>
      <c r="H263" s="241">
        <v>61.59</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180</v>
      </c>
      <c r="AU263" s="247" t="s">
        <v>82</v>
      </c>
      <c r="AV263" s="13" t="s">
        <v>82</v>
      </c>
      <c r="AW263" s="13" t="s">
        <v>33</v>
      </c>
      <c r="AX263" s="13" t="s">
        <v>72</v>
      </c>
      <c r="AY263" s="247" t="s">
        <v>169</v>
      </c>
    </row>
    <row r="264" spans="1:51" s="15" customFormat="1" ht="12">
      <c r="A264" s="15"/>
      <c r="B264" s="258"/>
      <c r="C264" s="259"/>
      <c r="D264" s="233" t="s">
        <v>180</v>
      </c>
      <c r="E264" s="260" t="s">
        <v>19</v>
      </c>
      <c r="F264" s="261" t="s">
        <v>191</v>
      </c>
      <c r="G264" s="259"/>
      <c r="H264" s="262">
        <v>61.59</v>
      </c>
      <c r="I264" s="263"/>
      <c r="J264" s="259"/>
      <c r="K264" s="259"/>
      <c r="L264" s="264"/>
      <c r="M264" s="265"/>
      <c r="N264" s="266"/>
      <c r="O264" s="266"/>
      <c r="P264" s="266"/>
      <c r="Q264" s="266"/>
      <c r="R264" s="266"/>
      <c r="S264" s="266"/>
      <c r="T264" s="267"/>
      <c r="U264" s="15"/>
      <c r="V264" s="15"/>
      <c r="W264" s="15"/>
      <c r="X264" s="15"/>
      <c r="Y264" s="15"/>
      <c r="Z264" s="15"/>
      <c r="AA264" s="15"/>
      <c r="AB264" s="15"/>
      <c r="AC264" s="15"/>
      <c r="AD264" s="15"/>
      <c r="AE264" s="15"/>
      <c r="AT264" s="268" t="s">
        <v>180</v>
      </c>
      <c r="AU264" s="268" t="s">
        <v>82</v>
      </c>
      <c r="AV264" s="15" t="s">
        <v>176</v>
      </c>
      <c r="AW264" s="15" t="s">
        <v>33</v>
      </c>
      <c r="AX264" s="15" t="s">
        <v>80</v>
      </c>
      <c r="AY264" s="268" t="s">
        <v>169</v>
      </c>
    </row>
    <row r="265" spans="1:65" s="2" customFormat="1" ht="16.5" customHeight="1">
      <c r="A265" s="40"/>
      <c r="B265" s="41"/>
      <c r="C265" s="220" t="s">
        <v>461</v>
      </c>
      <c r="D265" s="220" t="s">
        <v>171</v>
      </c>
      <c r="E265" s="221" t="s">
        <v>1401</v>
      </c>
      <c r="F265" s="222" t="s">
        <v>1402</v>
      </c>
      <c r="G265" s="223" t="s">
        <v>174</v>
      </c>
      <c r="H265" s="224">
        <v>123.18</v>
      </c>
      <c r="I265" s="225"/>
      <c r="J265" s="226">
        <f>ROUND(I265*H265,2)</f>
        <v>0</v>
      </c>
      <c r="K265" s="222" t="s">
        <v>175</v>
      </c>
      <c r="L265" s="46"/>
      <c r="M265" s="227" t="s">
        <v>19</v>
      </c>
      <c r="N265" s="228" t="s">
        <v>43</v>
      </c>
      <c r="O265" s="86"/>
      <c r="P265" s="229">
        <f>O265*H265</f>
        <v>0</v>
      </c>
      <c r="Q265" s="229">
        <v>0</v>
      </c>
      <c r="R265" s="229">
        <f>Q265*H265</f>
        <v>0</v>
      </c>
      <c r="S265" s="229">
        <v>0</v>
      </c>
      <c r="T265" s="230">
        <f>S265*H265</f>
        <v>0</v>
      </c>
      <c r="U265" s="40"/>
      <c r="V265" s="40"/>
      <c r="W265" s="40"/>
      <c r="X265" s="40"/>
      <c r="Y265" s="40"/>
      <c r="Z265" s="40"/>
      <c r="AA265" s="40"/>
      <c r="AB265" s="40"/>
      <c r="AC265" s="40"/>
      <c r="AD265" s="40"/>
      <c r="AE265" s="40"/>
      <c r="AR265" s="231" t="s">
        <v>176</v>
      </c>
      <c r="AT265" s="231" t="s">
        <v>171</v>
      </c>
      <c r="AU265" s="231" t="s">
        <v>82</v>
      </c>
      <c r="AY265" s="19" t="s">
        <v>169</v>
      </c>
      <c r="BE265" s="232">
        <f>IF(N265="základní",J265,0)</f>
        <v>0</v>
      </c>
      <c r="BF265" s="232">
        <f>IF(N265="snížená",J265,0)</f>
        <v>0</v>
      </c>
      <c r="BG265" s="232">
        <f>IF(N265="zákl. přenesená",J265,0)</f>
        <v>0</v>
      </c>
      <c r="BH265" s="232">
        <f>IF(N265="sníž. přenesená",J265,0)</f>
        <v>0</v>
      </c>
      <c r="BI265" s="232">
        <f>IF(N265="nulová",J265,0)</f>
        <v>0</v>
      </c>
      <c r="BJ265" s="19" t="s">
        <v>80</v>
      </c>
      <c r="BK265" s="232">
        <f>ROUND(I265*H265,2)</f>
        <v>0</v>
      </c>
      <c r="BL265" s="19" t="s">
        <v>176</v>
      </c>
      <c r="BM265" s="231" t="s">
        <v>1731</v>
      </c>
    </row>
    <row r="266" spans="1:51" s="14" customFormat="1" ht="12">
      <c r="A266" s="14"/>
      <c r="B266" s="248"/>
      <c r="C266" s="249"/>
      <c r="D266" s="233" t="s">
        <v>180</v>
      </c>
      <c r="E266" s="250" t="s">
        <v>19</v>
      </c>
      <c r="F266" s="251" t="s">
        <v>1399</v>
      </c>
      <c r="G266" s="249"/>
      <c r="H266" s="250" t="s">
        <v>19</v>
      </c>
      <c r="I266" s="252"/>
      <c r="J266" s="249"/>
      <c r="K266" s="249"/>
      <c r="L266" s="253"/>
      <c r="M266" s="254"/>
      <c r="N266" s="255"/>
      <c r="O266" s="255"/>
      <c r="P266" s="255"/>
      <c r="Q266" s="255"/>
      <c r="R266" s="255"/>
      <c r="S266" s="255"/>
      <c r="T266" s="256"/>
      <c r="U266" s="14"/>
      <c r="V266" s="14"/>
      <c r="W266" s="14"/>
      <c r="X266" s="14"/>
      <c r="Y266" s="14"/>
      <c r="Z266" s="14"/>
      <c r="AA266" s="14"/>
      <c r="AB266" s="14"/>
      <c r="AC266" s="14"/>
      <c r="AD266" s="14"/>
      <c r="AE266" s="14"/>
      <c r="AT266" s="257" t="s">
        <v>180</v>
      </c>
      <c r="AU266" s="257" t="s">
        <v>82</v>
      </c>
      <c r="AV266" s="14" t="s">
        <v>80</v>
      </c>
      <c r="AW266" s="14" t="s">
        <v>33</v>
      </c>
      <c r="AX266" s="14" t="s">
        <v>72</v>
      </c>
      <c r="AY266" s="257" t="s">
        <v>169</v>
      </c>
    </row>
    <row r="267" spans="1:51" s="13" customFormat="1" ht="12">
      <c r="A267" s="13"/>
      <c r="B267" s="237"/>
      <c r="C267" s="238"/>
      <c r="D267" s="233" t="s">
        <v>180</v>
      </c>
      <c r="E267" s="239" t="s">
        <v>19</v>
      </c>
      <c r="F267" s="240" t="s">
        <v>1732</v>
      </c>
      <c r="G267" s="238"/>
      <c r="H267" s="241">
        <v>123.18</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180</v>
      </c>
      <c r="AU267" s="247" t="s">
        <v>82</v>
      </c>
      <c r="AV267" s="13" t="s">
        <v>82</v>
      </c>
      <c r="AW267" s="13" t="s">
        <v>33</v>
      </c>
      <c r="AX267" s="13" t="s">
        <v>72</v>
      </c>
      <c r="AY267" s="247" t="s">
        <v>169</v>
      </c>
    </row>
    <row r="268" spans="1:51" s="15" customFormat="1" ht="12">
      <c r="A268" s="15"/>
      <c r="B268" s="258"/>
      <c r="C268" s="259"/>
      <c r="D268" s="233" t="s">
        <v>180</v>
      </c>
      <c r="E268" s="260" t="s">
        <v>19</v>
      </c>
      <c r="F268" s="261" t="s">
        <v>191</v>
      </c>
      <c r="G268" s="259"/>
      <c r="H268" s="262">
        <v>123.18</v>
      </c>
      <c r="I268" s="263"/>
      <c r="J268" s="259"/>
      <c r="K268" s="259"/>
      <c r="L268" s="264"/>
      <c r="M268" s="265"/>
      <c r="N268" s="266"/>
      <c r="O268" s="266"/>
      <c r="P268" s="266"/>
      <c r="Q268" s="266"/>
      <c r="R268" s="266"/>
      <c r="S268" s="266"/>
      <c r="T268" s="267"/>
      <c r="U268" s="15"/>
      <c r="V268" s="15"/>
      <c r="W268" s="15"/>
      <c r="X268" s="15"/>
      <c r="Y268" s="15"/>
      <c r="Z268" s="15"/>
      <c r="AA268" s="15"/>
      <c r="AB268" s="15"/>
      <c r="AC268" s="15"/>
      <c r="AD268" s="15"/>
      <c r="AE268" s="15"/>
      <c r="AT268" s="268" t="s">
        <v>180</v>
      </c>
      <c r="AU268" s="268" t="s">
        <v>82</v>
      </c>
      <c r="AV268" s="15" t="s">
        <v>176</v>
      </c>
      <c r="AW268" s="15" t="s">
        <v>33</v>
      </c>
      <c r="AX268" s="15" t="s">
        <v>80</v>
      </c>
      <c r="AY268" s="268" t="s">
        <v>169</v>
      </c>
    </row>
    <row r="269" spans="1:65" s="2" customFormat="1" ht="21.75" customHeight="1">
      <c r="A269" s="40"/>
      <c r="B269" s="41"/>
      <c r="C269" s="220" t="s">
        <v>467</v>
      </c>
      <c r="D269" s="220" t="s">
        <v>171</v>
      </c>
      <c r="E269" s="221" t="s">
        <v>1405</v>
      </c>
      <c r="F269" s="222" t="s">
        <v>1406</v>
      </c>
      <c r="G269" s="223" t="s">
        <v>174</v>
      </c>
      <c r="H269" s="224">
        <v>21.61</v>
      </c>
      <c r="I269" s="225"/>
      <c r="J269" s="226">
        <f>ROUND(I269*H269,2)</f>
        <v>0</v>
      </c>
      <c r="K269" s="222" t="s">
        <v>175</v>
      </c>
      <c r="L269" s="46"/>
      <c r="M269" s="227" t="s">
        <v>19</v>
      </c>
      <c r="N269" s="228" t="s">
        <v>43</v>
      </c>
      <c r="O269" s="86"/>
      <c r="P269" s="229">
        <f>O269*H269</f>
        <v>0</v>
      </c>
      <c r="Q269" s="229">
        <v>0</v>
      </c>
      <c r="R269" s="229">
        <f>Q269*H269</f>
        <v>0</v>
      </c>
      <c r="S269" s="229">
        <v>0</v>
      </c>
      <c r="T269" s="230">
        <f>S269*H269</f>
        <v>0</v>
      </c>
      <c r="U269" s="40"/>
      <c r="V269" s="40"/>
      <c r="W269" s="40"/>
      <c r="X269" s="40"/>
      <c r="Y269" s="40"/>
      <c r="Z269" s="40"/>
      <c r="AA269" s="40"/>
      <c r="AB269" s="40"/>
      <c r="AC269" s="40"/>
      <c r="AD269" s="40"/>
      <c r="AE269" s="40"/>
      <c r="AR269" s="231" t="s">
        <v>176</v>
      </c>
      <c r="AT269" s="231" t="s">
        <v>171</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1733</v>
      </c>
    </row>
    <row r="270" spans="1:47" s="2" customFormat="1" ht="12">
      <c r="A270" s="40"/>
      <c r="B270" s="41"/>
      <c r="C270" s="42"/>
      <c r="D270" s="233" t="s">
        <v>178</v>
      </c>
      <c r="E270" s="42"/>
      <c r="F270" s="234" t="s">
        <v>1408</v>
      </c>
      <c r="G270" s="42"/>
      <c r="H270" s="42"/>
      <c r="I270" s="138"/>
      <c r="J270" s="42"/>
      <c r="K270" s="42"/>
      <c r="L270" s="46"/>
      <c r="M270" s="235"/>
      <c r="N270" s="236"/>
      <c r="O270" s="86"/>
      <c r="P270" s="86"/>
      <c r="Q270" s="86"/>
      <c r="R270" s="86"/>
      <c r="S270" s="86"/>
      <c r="T270" s="87"/>
      <c r="U270" s="40"/>
      <c r="V270" s="40"/>
      <c r="W270" s="40"/>
      <c r="X270" s="40"/>
      <c r="Y270" s="40"/>
      <c r="Z270" s="40"/>
      <c r="AA270" s="40"/>
      <c r="AB270" s="40"/>
      <c r="AC270" s="40"/>
      <c r="AD270" s="40"/>
      <c r="AE270" s="40"/>
      <c r="AT270" s="19" t="s">
        <v>178</v>
      </c>
      <c r="AU270" s="19" t="s">
        <v>82</v>
      </c>
    </row>
    <row r="271" spans="1:65" s="2" customFormat="1" ht="21.75" customHeight="1">
      <c r="A271" s="40"/>
      <c r="B271" s="41"/>
      <c r="C271" s="220" t="s">
        <v>472</v>
      </c>
      <c r="D271" s="220" t="s">
        <v>171</v>
      </c>
      <c r="E271" s="221" t="s">
        <v>1409</v>
      </c>
      <c r="F271" s="222" t="s">
        <v>1410</v>
      </c>
      <c r="G271" s="223" t="s">
        <v>174</v>
      </c>
      <c r="H271" s="224">
        <v>13.45</v>
      </c>
      <c r="I271" s="225"/>
      <c r="J271" s="226">
        <f>ROUND(I271*H271,2)</f>
        <v>0</v>
      </c>
      <c r="K271" s="222" t="s">
        <v>175</v>
      </c>
      <c r="L271" s="46"/>
      <c r="M271" s="227" t="s">
        <v>19</v>
      </c>
      <c r="N271" s="228" t="s">
        <v>43</v>
      </c>
      <c r="O271" s="86"/>
      <c r="P271" s="229">
        <f>O271*H271</f>
        <v>0</v>
      </c>
      <c r="Q271" s="229">
        <v>0</v>
      </c>
      <c r="R271" s="229">
        <f>Q271*H271</f>
        <v>0</v>
      </c>
      <c r="S271" s="229">
        <v>0</v>
      </c>
      <c r="T271" s="230">
        <f>S271*H271</f>
        <v>0</v>
      </c>
      <c r="U271" s="40"/>
      <c r="V271" s="40"/>
      <c r="W271" s="40"/>
      <c r="X271" s="40"/>
      <c r="Y271" s="40"/>
      <c r="Z271" s="40"/>
      <c r="AA271" s="40"/>
      <c r="AB271" s="40"/>
      <c r="AC271" s="40"/>
      <c r="AD271" s="40"/>
      <c r="AE271" s="40"/>
      <c r="AR271" s="231" t="s">
        <v>176</v>
      </c>
      <c r="AT271" s="231" t="s">
        <v>171</v>
      </c>
      <c r="AU271" s="231" t="s">
        <v>82</v>
      </c>
      <c r="AY271" s="19" t="s">
        <v>169</v>
      </c>
      <c r="BE271" s="232">
        <f>IF(N271="základní",J271,0)</f>
        <v>0</v>
      </c>
      <c r="BF271" s="232">
        <f>IF(N271="snížená",J271,0)</f>
        <v>0</v>
      </c>
      <c r="BG271" s="232">
        <f>IF(N271="zákl. přenesená",J271,0)</f>
        <v>0</v>
      </c>
      <c r="BH271" s="232">
        <f>IF(N271="sníž. přenesená",J271,0)</f>
        <v>0</v>
      </c>
      <c r="BI271" s="232">
        <f>IF(N271="nulová",J271,0)</f>
        <v>0</v>
      </c>
      <c r="BJ271" s="19" t="s">
        <v>80</v>
      </c>
      <c r="BK271" s="232">
        <f>ROUND(I271*H271,2)</f>
        <v>0</v>
      </c>
      <c r="BL271" s="19" t="s">
        <v>176</v>
      </c>
      <c r="BM271" s="231" t="s">
        <v>1734</v>
      </c>
    </row>
    <row r="272" spans="1:47" s="2" customFormat="1" ht="12">
      <c r="A272" s="40"/>
      <c r="B272" s="41"/>
      <c r="C272" s="42"/>
      <c r="D272" s="233" t="s">
        <v>178</v>
      </c>
      <c r="E272" s="42"/>
      <c r="F272" s="234" t="s">
        <v>1412</v>
      </c>
      <c r="G272" s="42"/>
      <c r="H272" s="42"/>
      <c r="I272" s="138"/>
      <c r="J272" s="42"/>
      <c r="K272" s="42"/>
      <c r="L272" s="46"/>
      <c r="M272" s="235"/>
      <c r="N272" s="236"/>
      <c r="O272" s="86"/>
      <c r="P272" s="86"/>
      <c r="Q272" s="86"/>
      <c r="R272" s="86"/>
      <c r="S272" s="86"/>
      <c r="T272" s="87"/>
      <c r="U272" s="40"/>
      <c r="V272" s="40"/>
      <c r="W272" s="40"/>
      <c r="X272" s="40"/>
      <c r="Y272" s="40"/>
      <c r="Z272" s="40"/>
      <c r="AA272" s="40"/>
      <c r="AB272" s="40"/>
      <c r="AC272" s="40"/>
      <c r="AD272" s="40"/>
      <c r="AE272" s="40"/>
      <c r="AT272" s="19" t="s">
        <v>178</v>
      </c>
      <c r="AU272" s="19" t="s">
        <v>82</v>
      </c>
    </row>
    <row r="273" spans="1:51" s="13" customFormat="1" ht="12">
      <c r="A273" s="13"/>
      <c r="B273" s="237"/>
      <c r="C273" s="238"/>
      <c r="D273" s="233" t="s">
        <v>180</v>
      </c>
      <c r="E273" s="239" t="s">
        <v>19</v>
      </c>
      <c r="F273" s="240" t="s">
        <v>1390</v>
      </c>
      <c r="G273" s="238"/>
      <c r="H273" s="241">
        <v>13.45</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180</v>
      </c>
      <c r="AU273" s="247" t="s">
        <v>82</v>
      </c>
      <c r="AV273" s="13" t="s">
        <v>82</v>
      </c>
      <c r="AW273" s="13" t="s">
        <v>33</v>
      </c>
      <c r="AX273" s="13" t="s">
        <v>80</v>
      </c>
      <c r="AY273" s="247" t="s">
        <v>169</v>
      </c>
    </row>
    <row r="274" spans="1:65" s="2" customFormat="1" ht="16.5" customHeight="1">
      <c r="A274" s="40"/>
      <c r="B274" s="41"/>
      <c r="C274" s="220" t="s">
        <v>486</v>
      </c>
      <c r="D274" s="220" t="s">
        <v>171</v>
      </c>
      <c r="E274" s="221" t="s">
        <v>1413</v>
      </c>
      <c r="F274" s="222" t="s">
        <v>1414</v>
      </c>
      <c r="G274" s="223" t="s">
        <v>174</v>
      </c>
      <c r="H274" s="224">
        <v>13.45</v>
      </c>
      <c r="I274" s="225"/>
      <c r="J274" s="226">
        <f>ROUND(I274*H274,2)</f>
        <v>0</v>
      </c>
      <c r="K274" s="222" t="s">
        <v>175</v>
      </c>
      <c r="L274" s="46"/>
      <c r="M274" s="227" t="s">
        <v>19</v>
      </c>
      <c r="N274" s="228" t="s">
        <v>43</v>
      </c>
      <c r="O274" s="86"/>
      <c r="P274" s="229">
        <f>O274*H274</f>
        <v>0</v>
      </c>
      <c r="Q274" s="229">
        <v>0</v>
      </c>
      <c r="R274" s="229">
        <f>Q274*H274</f>
        <v>0</v>
      </c>
      <c r="S274" s="229">
        <v>0</v>
      </c>
      <c r="T274" s="230">
        <f>S274*H274</f>
        <v>0</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1735</v>
      </c>
    </row>
    <row r="275" spans="1:47" s="2" customFormat="1" ht="12">
      <c r="A275" s="40"/>
      <c r="B275" s="41"/>
      <c r="C275" s="42"/>
      <c r="D275" s="233" t="s">
        <v>178</v>
      </c>
      <c r="E275" s="42"/>
      <c r="F275" s="234" t="s">
        <v>1416</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65" s="2" customFormat="1" ht="16.5" customHeight="1">
      <c r="A276" s="40"/>
      <c r="B276" s="41"/>
      <c r="C276" s="220" t="s">
        <v>493</v>
      </c>
      <c r="D276" s="220" t="s">
        <v>171</v>
      </c>
      <c r="E276" s="221" t="s">
        <v>1417</v>
      </c>
      <c r="F276" s="222" t="s">
        <v>1418</v>
      </c>
      <c r="G276" s="223" t="s">
        <v>174</v>
      </c>
      <c r="H276" s="224">
        <v>43.22</v>
      </c>
      <c r="I276" s="225"/>
      <c r="J276" s="226">
        <f>ROUND(I276*H276,2)</f>
        <v>0</v>
      </c>
      <c r="K276" s="222" t="s">
        <v>175</v>
      </c>
      <c r="L276" s="46"/>
      <c r="M276" s="227" t="s">
        <v>19</v>
      </c>
      <c r="N276" s="228" t="s">
        <v>43</v>
      </c>
      <c r="O276" s="86"/>
      <c r="P276" s="229">
        <f>O276*H276</f>
        <v>0</v>
      </c>
      <c r="Q276" s="229">
        <v>0</v>
      </c>
      <c r="R276" s="229">
        <f>Q276*H276</f>
        <v>0</v>
      </c>
      <c r="S276" s="229">
        <v>0</v>
      </c>
      <c r="T276" s="230">
        <f>S276*H276</f>
        <v>0</v>
      </c>
      <c r="U276" s="40"/>
      <c r="V276" s="40"/>
      <c r="W276" s="40"/>
      <c r="X276" s="40"/>
      <c r="Y276" s="40"/>
      <c r="Z276" s="40"/>
      <c r="AA276" s="40"/>
      <c r="AB276" s="40"/>
      <c r="AC276" s="40"/>
      <c r="AD276" s="40"/>
      <c r="AE276" s="40"/>
      <c r="AR276" s="231" t="s">
        <v>176</v>
      </c>
      <c r="AT276" s="231" t="s">
        <v>171</v>
      </c>
      <c r="AU276" s="231" t="s">
        <v>82</v>
      </c>
      <c r="AY276" s="19" t="s">
        <v>169</v>
      </c>
      <c r="BE276" s="232">
        <f>IF(N276="základní",J276,0)</f>
        <v>0</v>
      </c>
      <c r="BF276" s="232">
        <f>IF(N276="snížená",J276,0)</f>
        <v>0</v>
      </c>
      <c r="BG276" s="232">
        <f>IF(N276="zákl. přenesená",J276,0)</f>
        <v>0</v>
      </c>
      <c r="BH276" s="232">
        <f>IF(N276="sníž. přenesená",J276,0)</f>
        <v>0</v>
      </c>
      <c r="BI276" s="232">
        <f>IF(N276="nulová",J276,0)</f>
        <v>0</v>
      </c>
      <c r="BJ276" s="19" t="s">
        <v>80</v>
      </c>
      <c r="BK276" s="232">
        <f>ROUND(I276*H276,2)</f>
        <v>0</v>
      </c>
      <c r="BL276" s="19" t="s">
        <v>176</v>
      </c>
      <c r="BM276" s="231" t="s">
        <v>1736</v>
      </c>
    </row>
    <row r="277" spans="1:51" s="13" customFormat="1" ht="12">
      <c r="A277" s="13"/>
      <c r="B277" s="237"/>
      <c r="C277" s="238"/>
      <c r="D277" s="233" t="s">
        <v>180</v>
      </c>
      <c r="E277" s="239" t="s">
        <v>19</v>
      </c>
      <c r="F277" s="240" t="s">
        <v>1420</v>
      </c>
      <c r="G277" s="238"/>
      <c r="H277" s="241">
        <v>43.22</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180</v>
      </c>
      <c r="AU277" s="247" t="s">
        <v>82</v>
      </c>
      <c r="AV277" s="13" t="s">
        <v>82</v>
      </c>
      <c r="AW277" s="13" t="s">
        <v>33</v>
      </c>
      <c r="AX277" s="13" t="s">
        <v>80</v>
      </c>
      <c r="AY277" s="247" t="s">
        <v>169</v>
      </c>
    </row>
    <row r="278" spans="1:65" s="2" customFormat="1" ht="21.75" customHeight="1">
      <c r="A278" s="40"/>
      <c r="B278" s="41"/>
      <c r="C278" s="220" t="s">
        <v>499</v>
      </c>
      <c r="D278" s="220" t="s">
        <v>171</v>
      </c>
      <c r="E278" s="221" t="s">
        <v>419</v>
      </c>
      <c r="F278" s="222" t="s">
        <v>420</v>
      </c>
      <c r="G278" s="223" t="s">
        <v>174</v>
      </c>
      <c r="H278" s="224">
        <v>21.61</v>
      </c>
      <c r="I278" s="225"/>
      <c r="J278" s="226">
        <f>ROUND(I278*H278,2)</f>
        <v>0</v>
      </c>
      <c r="K278" s="222" t="s">
        <v>175</v>
      </c>
      <c r="L278" s="46"/>
      <c r="M278" s="227" t="s">
        <v>19</v>
      </c>
      <c r="N278" s="228" t="s">
        <v>43</v>
      </c>
      <c r="O278" s="86"/>
      <c r="P278" s="229">
        <f>O278*H278</f>
        <v>0</v>
      </c>
      <c r="Q278" s="229">
        <v>0</v>
      </c>
      <c r="R278" s="229">
        <f>Q278*H278</f>
        <v>0</v>
      </c>
      <c r="S278" s="229">
        <v>0</v>
      </c>
      <c r="T278" s="230">
        <f>S278*H278</f>
        <v>0</v>
      </c>
      <c r="U278" s="40"/>
      <c r="V278" s="40"/>
      <c r="W278" s="40"/>
      <c r="X278" s="40"/>
      <c r="Y278" s="40"/>
      <c r="Z278" s="40"/>
      <c r="AA278" s="40"/>
      <c r="AB278" s="40"/>
      <c r="AC278" s="40"/>
      <c r="AD278" s="40"/>
      <c r="AE278" s="40"/>
      <c r="AR278" s="231" t="s">
        <v>176</v>
      </c>
      <c r="AT278" s="231" t="s">
        <v>171</v>
      </c>
      <c r="AU278" s="231" t="s">
        <v>82</v>
      </c>
      <c r="AY278" s="19" t="s">
        <v>169</v>
      </c>
      <c r="BE278" s="232">
        <f>IF(N278="základní",J278,0)</f>
        <v>0</v>
      </c>
      <c r="BF278" s="232">
        <f>IF(N278="snížená",J278,0)</f>
        <v>0</v>
      </c>
      <c r="BG278" s="232">
        <f>IF(N278="zákl. přenesená",J278,0)</f>
        <v>0</v>
      </c>
      <c r="BH278" s="232">
        <f>IF(N278="sníž. přenesená",J278,0)</f>
        <v>0</v>
      </c>
      <c r="BI278" s="232">
        <f>IF(N278="nulová",J278,0)</f>
        <v>0</v>
      </c>
      <c r="BJ278" s="19" t="s">
        <v>80</v>
      </c>
      <c r="BK278" s="232">
        <f>ROUND(I278*H278,2)</f>
        <v>0</v>
      </c>
      <c r="BL278" s="19" t="s">
        <v>176</v>
      </c>
      <c r="BM278" s="231" t="s">
        <v>1737</v>
      </c>
    </row>
    <row r="279" spans="1:47" s="2" customFormat="1" ht="12">
      <c r="A279" s="40"/>
      <c r="B279" s="41"/>
      <c r="C279" s="42"/>
      <c r="D279" s="233" t="s">
        <v>178</v>
      </c>
      <c r="E279" s="42"/>
      <c r="F279" s="234" t="s">
        <v>422</v>
      </c>
      <c r="G279" s="42"/>
      <c r="H279" s="42"/>
      <c r="I279" s="138"/>
      <c r="J279" s="42"/>
      <c r="K279" s="42"/>
      <c r="L279" s="46"/>
      <c r="M279" s="235"/>
      <c r="N279" s="236"/>
      <c r="O279" s="86"/>
      <c r="P279" s="86"/>
      <c r="Q279" s="86"/>
      <c r="R279" s="86"/>
      <c r="S279" s="86"/>
      <c r="T279" s="87"/>
      <c r="U279" s="40"/>
      <c r="V279" s="40"/>
      <c r="W279" s="40"/>
      <c r="X279" s="40"/>
      <c r="Y279" s="40"/>
      <c r="Z279" s="40"/>
      <c r="AA279" s="40"/>
      <c r="AB279" s="40"/>
      <c r="AC279" s="40"/>
      <c r="AD279" s="40"/>
      <c r="AE279" s="40"/>
      <c r="AT279" s="19" t="s">
        <v>178</v>
      </c>
      <c r="AU279" s="19" t="s">
        <v>82</v>
      </c>
    </row>
    <row r="280" spans="1:65" s="2" customFormat="1" ht="21.75" customHeight="1">
      <c r="A280" s="40"/>
      <c r="B280" s="41"/>
      <c r="C280" s="220" t="s">
        <v>505</v>
      </c>
      <c r="D280" s="220" t="s">
        <v>171</v>
      </c>
      <c r="E280" s="221" t="s">
        <v>1422</v>
      </c>
      <c r="F280" s="222" t="s">
        <v>1423</v>
      </c>
      <c r="G280" s="223" t="s">
        <v>174</v>
      </c>
      <c r="H280" s="224">
        <v>21.61</v>
      </c>
      <c r="I280" s="225"/>
      <c r="J280" s="226">
        <f>ROUND(I280*H280,2)</f>
        <v>0</v>
      </c>
      <c r="K280" s="222" t="s">
        <v>175</v>
      </c>
      <c r="L280" s="46"/>
      <c r="M280" s="227" t="s">
        <v>19</v>
      </c>
      <c r="N280" s="228" t="s">
        <v>43</v>
      </c>
      <c r="O280" s="86"/>
      <c r="P280" s="229">
        <f>O280*H280</f>
        <v>0</v>
      </c>
      <c r="Q280" s="229">
        <v>0</v>
      </c>
      <c r="R280" s="229">
        <f>Q280*H280</f>
        <v>0</v>
      </c>
      <c r="S280" s="229">
        <v>0</v>
      </c>
      <c r="T280" s="230">
        <f>S280*H280</f>
        <v>0</v>
      </c>
      <c r="U280" s="40"/>
      <c r="V280" s="40"/>
      <c r="W280" s="40"/>
      <c r="X280" s="40"/>
      <c r="Y280" s="40"/>
      <c r="Z280" s="40"/>
      <c r="AA280" s="40"/>
      <c r="AB280" s="40"/>
      <c r="AC280" s="40"/>
      <c r="AD280" s="40"/>
      <c r="AE280" s="40"/>
      <c r="AR280" s="231" t="s">
        <v>176</v>
      </c>
      <c r="AT280" s="231" t="s">
        <v>171</v>
      </c>
      <c r="AU280" s="231" t="s">
        <v>82</v>
      </c>
      <c r="AY280" s="19" t="s">
        <v>169</v>
      </c>
      <c r="BE280" s="232">
        <f>IF(N280="základní",J280,0)</f>
        <v>0</v>
      </c>
      <c r="BF280" s="232">
        <f>IF(N280="snížená",J280,0)</f>
        <v>0</v>
      </c>
      <c r="BG280" s="232">
        <f>IF(N280="zákl. přenesená",J280,0)</f>
        <v>0</v>
      </c>
      <c r="BH280" s="232">
        <f>IF(N280="sníž. přenesená",J280,0)</f>
        <v>0</v>
      </c>
      <c r="BI280" s="232">
        <f>IF(N280="nulová",J280,0)</f>
        <v>0</v>
      </c>
      <c r="BJ280" s="19" t="s">
        <v>80</v>
      </c>
      <c r="BK280" s="232">
        <f>ROUND(I280*H280,2)</f>
        <v>0</v>
      </c>
      <c r="BL280" s="19" t="s">
        <v>176</v>
      </c>
      <c r="BM280" s="231" t="s">
        <v>1738</v>
      </c>
    </row>
    <row r="281" spans="1:47" s="2" customFormat="1" ht="12">
      <c r="A281" s="40"/>
      <c r="B281" s="41"/>
      <c r="C281" s="42"/>
      <c r="D281" s="233" t="s">
        <v>178</v>
      </c>
      <c r="E281" s="42"/>
      <c r="F281" s="234" t="s">
        <v>1425</v>
      </c>
      <c r="G281" s="42"/>
      <c r="H281" s="42"/>
      <c r="I281" s="138"/>
      <c r="J281" s="42"/>
      <c r="K281" s="42"/>
      <c r="L281" s="46"/>
      <c r="M281" s="235"/>
      <c r="N281" s="236"/>
      <c r="O281" s="86"/>
      <c r="P281" s="86"/>
      <c r="Q281" s="86"/>
      <c r="R281" s="86"/>
      <c r="S281" s="86"/>
      <c r="T281" s="87"/>
      <c r="U281" s="40"/>
      <c r="V281" s="40"/>
      <c r="W281" s="40"/>
      <c r="X281" s="40"/>
      <c r="Y281" s="40"/>
      <c r="Z281" s="40"/>
      <c r="AA281" s="40"/>
      <c r="AB281" s="40"/>
      <c r="AC281" s="40"/>
      <c r="AD281" s="40"/>
      <c r="AE281" s="40"/>
      <c r="AT281" s="19" t="s">
        <v>178</v>
      </c>
      <c r="AU281" s="19" t="s">
        <v>82</v>
      </c>
    </row>
    <row r="282" spans="1:65" s="2" customFormat="1" ht="33" customHeight="1">
      <c r="A282" s="40"/>
      <c r="B282" s="41"/>
      <c r="C282" s="220" t="s">
        <v>511</v>
      </c>
      <c r="D282" s="220" t="s">
        <v>171</v>
      </c>
      <c r="E282" s="221" t="s">
        <v>1426</v>
      </c>
      <c r="F282" s="222" t="s">
        <v>1427</v>
      </c>
      <c r="G282" s="223" t="s">
        <v>174</v>
      </c>
      <c r="H282" s="224">
        <v>7.43</v>
      </c>
      <c r="I282" s="225"/>
      <c r="J282" s="226">
        <f>ROUND(I282*H282,2)</f>
        <v>0</v>
      </c>
      <c r="K282" s="222" t="s">
        <v>175</v>
      </c>
      <c r="L282" s="46"/>
      <c r="M282" s="227" t="s">
        <v>19</v>
      </c>
      <c r="N282" s="228" t="s">
        <v>43</v>
      </c>
      <c r="O282" s="86"/>
      <c r="P282" s="229">
        <f>O282*H282</f>
        <v>0</v>
      </c>
      <c r="Q282" s="229">
        <v>0.08425</v>
      </c>
      <c r="R282" s="229">
        <f>Q282*H282</f>
        <v>0.6259775</v>
      </c>
      <c r="S282" s="229">
        <v>0</v>
      </c>
      <c r="T282" s="230">
        <f>S282*H282</f>
        <v>0</v>
      </c>
      <c r="U282" s="40"/>
      <c r="V282" s="40"/>
      <c r="W282" s="40"/>
      <c r="X282" s="40"/>
      <c r="Y282" s="40"/>
      <c r="Z282" s="40"/>
      <c r="AA282" s="40"/>
      <c r="AB282" s="40"/>
      <c r="AC282" s="40"/>
      <c r="AD282" s="40"/>
      <c r="AE282" s="40"/>
      <c r="AR282" s="231" t="s">
        <v>176</v>
      </c>
      <c r="AT282" s="231" t="s">
        <v>171</v>
      </c>
      <c r="AU282" s="231" t="s">
        <v>82</v>
      </c>
      <c r="AY282" s="19" t="s">
        <v>169</v>
      </c>
      <c r="BE282" s="232">
        <f>IF(N282="základní",J282,0)</f>
        <v>0</v>
      </c>
      <c r="BF282" s="232">
        <f>IF(N282="snížená",J282,0)</f>
        <v>0</v>
      </c>
      <c r="BG282" s="232">
        <f>IF(N282="zákl. přenesená",J282,0)</f>
        <v>0</v>
      </c>
      <c r="BH282" s="232">
        <f>IF(N282="sníž. přenesená",J282,0)</f>
        <v>0</v>
      </c>
      <c r="BI282" s="232">
        <f>IF(N282="nulová",J282,0)</f>
        <v>0</v>
      </c>
      <c r="BJ282" s="19" t="s">
        <v>80</v>
      </c>
      <c r="BK282" s="232">
        <f>ROUND(I282*H282,2)</f>
        <v>0</v>
      </c>
      <c r="BL282" s="19" t="s">
        <v>176</v>
      </c>
      <c r="BM282" s="231" t="s">
        <v>1739</v>
      </c>
    </row>
    <row r="283" spans="1:47" s="2" customFormat="1" ht="12">
      <c r="A283" s="40"/>
      <c r="B283" s="41"/>
      <c r="C283" s="42"/>
      <c r="D283" s="233" t="s">
        <v>178</v>
      </c>
      <c r="E283" s="42"/>
      <c r="F283" s="234" t="s">
        <v>854</v>
      </c>
      <c r="G283" s="42"/>
      <c r="H283" s="42"/>
      <c r="I283" s="138"/>
      <c r="J283" s="42"/>
      <c r="K283" s="42"/>
      <c r="L283" s="46"/>
      <c r="M283" s="235"/>
      <c r="N283" s="236"/>
      <c r="O283" s="86"/>
      <c r="P283" s="86"/>
      <c r="Q283" s="86"/>
      <c r="R283" s="86"/>
      <c r="S283" s="86"/>
      <c r="T283" s="87"/>
      <c r="U283" s="40"/>
      <c r="V283" s="40"/>
      <c r="W283" s="40"/>
      <c r="X283" s="40"/>
      <c r="Y283" s="40"/>
      <c r="Z283" s="40"/>
      <c r="AA283" s="40"/>
      <c r="AB283" s="40"/>
      <c r="AC283" s="40"/>
      <c r="AD283" s="40"/>
      <c r="AE283" s="40"/>
      <c r="AT283" s="19" t="s">
        <v>178</v>
      </c>
      <c r="AU283" s="19" t="s">
        <v>82</v>
      </c>
    </row>
    <row r="284" spans="1:51" s="13" customFormat="1" ht="12">
      <c r="A284" s="13"/>
      <c r="B284" s="237"/>
      <c r="C284" s="238"/>
      <c r="D284" s="233" t="s">
        <v>180</v>
      </c>
      <c r="E284" s="239" t="s">
        <v>19</v>
      </c>
      <c r="F284" s="240" t="s">
        <v>1429</v>
      </c>
      <c r="G284" s="238"/>
      <c r="H284" s="241">
        <v>7.43</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180</v>
      </c>
      <c r="AU284" s="247" t="s">
        <v>82</v>
      </c>
      <c r="AV284" s="13" t="s">
        <v>82</v>
      </c>
      <c r="AW284" s="13" t="s">
        <v>33</v>
      </c>
      <c r="AX284" s="13" t="s">
        <v>80</v>
      </c>
      <c r="AY284" s="247" t="s">
        <v>169</v>
      </c>
    </row>
    <row r="285" spans="1:63" s="12" customFormat="1" ht="22.8" customHeight="1">
      <c r="A285" s="12"/>
      <c r="B285" s="204"/>
      <c r="C285" s="205"/>
      <c r="D285" s="206" t="s">
        <v>71</v>
      </c>
      <c r="E285" s="218" t="s">
        <v>227</v>
      </c>
      <c r="F285" s="218" t="s">
        <v>1430</v>
      </c>
      <c r="G285" s="205"/>
      <c r="H285" s="205"/>
      <c r="I285" s="208"/>
      <c r="J285" s="219">
        <f>BK285</f>
        <v>0</v>
      </c>
      <c r="K285" s="205"/>
      <c r="L285" s="210"/>
      <c r="M285" s="211"/>
      <c r="N285" s="212"/>
      <c r="O285" s="212"/>
      <c r="P285" s="213">
        <f>SUM(P286:P329)</f>
        <v>0</v>
      </c>
      <c r="Q285" s="212"/>
      <c r="R285" s="213">
        <f>SUM(R286:R329)</f>
        <v>8.99850729</v>
      </c>
      <c r="S285" s="212"/>
      <c r="T285" s="214">
        <f>SUM(T286:T329)</f>
        <v>0</v>
      </c>
      <c r="U285" s="12"/>
      <c r="V285" s="12"/>
      <c r="W285" s="12"/>
      <c r="X285" s="12"/>
      <c r="Y285" s="12"/>
      <c r="Z285" s="12"/>
      <c r="AA285" s="12"/>
      <c r="AB285" s="12"/>
      <c r="AC285" s="12"/>
      <c r="AD285" s="12"/>
      <c r="AE285" s="12"/>
      <c r="AR285" s="215" t="s">
        <v>80</v>
      </c>
      <c r="AT285" s="216" t="s">
        <v>71</v>
      </c>
      <c r="AU285" s="216" t="s">
        <v>80</v>
      </c>
      <c r="AY285" s="215" t="s">
        <v>169</v>
      </c>
      <c r="BK285" s="217">
        <f>SUM(BK286:BK329)</f>
        <v>0</v>
      </c>
    </row>
    <row r="286" spans="1:65" s="2" customFormat="1" ht="21.75" customHeight="1">
      <c r="A286" s="40"/>
      <c r="B286" s="41"/>
      <c r="C286" s="220" t="s">
        <v>515</v>
      </c>
      <c r="D286" s="220" t="s">
        <v>171</v>
      </c>
      <c r="E286" s="221" t="s">
        <v>1740</v>
      </c>
      <c r="F286" s="222" t="s">
        <v>1741</v>
      </c>
      <c r="G286" s="223" t="s">
        <v>339</v>
      </c>
      <c r="H286" s="224">
        <v>13.4</v>
      </c>
      <c r="I286" s="225"/>
      <c r="J286" s="226">
        <f>ROUND(I286*H286,2)</f>
        <v>0</v>
      </c>
      <c r="K286" s="222" t="s">
        <v>175</v>
      </c>
      <c r="L286" s="46"/>
      <c r="M286" s="227" t="s">
        <v>19</v>
      </c>
      <c r="N286" s="228" t="s">
        <v>43</v>
      </c>
      <c r="O286" s="86"/>
      <c r="P286" s="229">
        <f>O286*H286</f>
        <v>0</v>
      </c>
      <c r="Q286" s="229">
        <v>1E-05</v>
      </c>
      <c r="R286" s="229">
        <f>Q286*H286</f>
        <v>0.000134</v>
      </c>
      <c r="S286" s="229">
        <v>0</v>
      </c>
      <c r="T286" s="230">
        <f>S286*H286</f>
        <v>0</v>
      </c>
      <c r="U286" s="40"/>
      <c r="V286" s="40"/>
      <c r="W286" s="40"/>
      <c r="X286" s="40"/>
      <c r="Y286" s="40"/>
      <c r="Z286" s="40"/>
      <c r="AA286" s="40"/>
      <c r="AB286" s="40"/>
      <c r="AC286" s="40"/>
      <c r="AD286" s="40"/>
      <c r="AE286" s="40"/>
      <c r="AR286" s="231" t="s">
        <v>176</v>
      </c>
      <c r="AT286" s="231" t="s">
        <v>171</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1742</v>
      </c>
    </row>
    <row r="287" spans="1:47" s="2" customFormat="1" ht="12">
      <c r="A287" s="40"/>
      <c r="B287" s="41"/>
      <c r="C287" s="42"/>
      <c r="D287" s="233" t="s">
        <v>178</v>
      </c>
      <c r="E287" s="42"/>
      <c r="F287" s="234" t="s">
        <v>1743</v>
      </c>
      <c r="G287" s="42"/>
      <c r="H287" s="42"/>
      <c r="I287" s="138"/>
      <c r="J287" s="42"/>
      <c r="K287" s="42"/>
      <c r="L287" s="46"/>
      <c r="M287" s="235"/>
      <c r="N287" s="236"/>
      <c r="O287" s="86"/>
      <c r="P287" s="86"/>
      <c r="Q287" s="86"/>
      <c r="R287" s="86"/>
      <c r="S287" s="86"/>
      <c r="T287" s="87"/>
      <c r="U287" s="40"/>
      <c r="V287" s="40"/>
      <c r="W287" s="40"/>
      <c r="X287" s="40"/>
      <c r="Y287" s="40"/>
      <c r="Z287" s="40"/>
      <c r="AA287" s="40"/>
      <c r="AB287" s="40"/>
      <c r="AC287" s="40"/>
      <c r="AD287" s="40"/>
      <c r="AE287" s="40"/>
      <c r="AT287" s="19" t="s">
        <v>178</v>
      </c>
      <c r="AU287" s="19" t="s">
        <v>82</v>
      </c>
    </row>
    <row r="288" spans="1:51" s="13" customFormat="1" ht="12">
      <c r="A288" s="13"/>
      <c r="B288" s="237"/>
      <c r="C288" s="238"/>
      <c r="D288" s="233" t="s">
        <v>180</v>
      </c>
      <c r="E288" s="239" t="s">
        <v>19</v>
      </c>
      <c r="F288" s="240" t="s">
        <v>1744</v>
      </c>
      <c r="G288" s="238"/>
      <c r="H288" s="241">
        <v>2</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180</v>
      </c>
      <c r="AU288" s="247" t="s">
        <v>82</v>
      </c>
      <c r="AV288" s="13" t="s">
        <v>82</v>
      </c>
      <c r="AW288" s="13" t="s">
        <v>33</v>
      </c>
      <c r="AX288" s="13" t="s">
        <v>72</v>
      </c>
      <c r="AY288" s="247" t="s">
        <v>169</v>
      </c>
    </row>
    <row r="289" spans="1:51" s="13" customFormat="1" ht="12">
      <c r="A289" s="13"/>
      <c r="B289" s="237"/>
      <c r="C289" s="238"/>
      <c r="D289" s="233" t="s">
        <v>180</v>
      </c>
      <c r="E289" s="239" t="s">
        <v>19</v>
      </c>
      <c r="F289" s="240" t="s">
        <v>1745</v>
      </c>
      <c r="G289" s="238"/>
      <c r="H289" s="241">
        <v>11.4</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180</v>
      </c>
      <c r="AU289" s="247" t="s">
        <v>82</v>
      </c>
      <c r="AV289" s="13" t="s">
        <v>82</v>
      </c>
      <c r="AW289" s="13" t="s">
        <v>33</v>
      </c>
      <c r="AX289" s="13" t="s">
        <v>72</v>
      </c>
      <c r="AY289" s="247" t="s">
        <v>169</v>
      </c>
    </row>
    <row r="290" spans="1:51" s="15" customFormat="1" ht="12">
      <c r="A290" s="15"/>
      <c r="B290" s="258"/>
      <c r="C290" s="259"/>
      <c r="D290" s="233" t="s">
        <v>180</v>
      </c>
      <c r="E290" s="260" t="s">
        <v>19</v>
      </c>
      <c r="F290" s="261" t="s">
        <v>191</v>
      </c>
      <c r="G290" s="259"/>
      <c r="H290" s="262">
        <v>13.4</v>
      </c>
      <c r="I290" s="263"/>
      <c r="J290" s="259"/>
      <c r="K290" s="259"/>
      <c r="L290" s="264"/>
      <c r="M290" s="265"/>
      <c r="N290" s="266"/>
      <c r="O290" s="266"/>
      <c r="P290" s="266"/>
      <c r="Q290" s="266"/>
      <c r="R290" s="266"/>
      <c r="S290" s="266"/>
      <c r="T290" s="267"/>
      <c r="U290" s="15"/>
      <c r="V290" s="15"/>
      <c r="W290" s="15"/>
      <c r="X290" s="15"/>
      <c r="Y290" s="15"/>
      <c r="Z290" s="15"/>
      <c r="AA290" s="15"/>
      <c r="AB290" s="15"/>
      <c r="AC290" s="15"/>
      <c r="AD290" s="15"/>
      <c r="AE290" s="15"/>
      <c r="AT290" s="268" t="s">
        <v>180</v>
      </c>
      <c r="AU290" s="268" t="s">
        <v>82</v>
      </c>
      <c r="AV290" s="15" t="s">
        <v>176</v>
      </c>
      <c r="AW290" s="15" t="s">
        <v>33</v>
      </c>
      <c r="AX290" s="15" t="s">
        <v>80</v>
      </c>
      <c r="AY290" s="268" t="s">
        <v>169</v>
      </c>
    </row>
    <row r="291" spans="1:65" s="2" customFormat="1" ht="16.5" customHeight="1">
      <c r="A291" s="40"/>
      <c r="B291" s="41"/>
      <c r="C291" s="269" t="s">
        <v>519</v>
      </c>
      <c r="D291" s="269" t="s">
        <v>294</v>
      </c>
      <c r="E291" s="270" t="s">
        <v>1746</v>
      </c>
      <c r="F291" s="271" t="s">
        <v>1747</v>
      </c>
      <c r="G291" s="272" t="s">
        <v>339</v>
      </c>
      <c r="H291" s="273">
        <v>13.601</v>
      </c>
      <c r="I291" s="274"/>
      <c r="J291" s="275">
        <f>ROUND(I291*H291,2)</f>
        <v>0</v>
      </c>
      <c r="K291" s="271" t="s">
        <v>19</v>
      </c>
      <c r="L291" s="276"/>
      <c r="M291" s="277" t="s">
        <v>19</v>
      </c>
      <c r="N291" s="278" t="s">
        <v>43</v>
      </c>
      <c r="O291" s="86"/>
      <c r="P291" s="229">
        <f>O291*H291</f>
        <v>0</v>
      </c>
      <c r="Q291" s="229">
        <v>0.00445</v>
      </c>
      <c r="R291" s="229">
        <f>Q291*H291</f>
        <v>0.06052445</v>
      </c>
      <c r="S291" s="229">
        <v>0</v>
      </c>
      <c r="T291" s="230">
        <f>S291*H291</f>
        <v>0</v>
      </c>
      <c r="U291" s="40"/>
      <c r="V291" s="40"/>
      <c r="W291" s="40"/>
      <c r="X291" s="40"/>
      <c r="Y291" s="40"/>
      <c r="Z291" s="40"/>
      <c r="AA291" s="40"/>
      <c r="AB291" s="40"/>
      <c r="AC291" s="40"/>
      <c r="AD291" s="40"/>
      <c r="AE291" s="40"/>
      <c r="AR291" s="231" t="s">
        <v>227</v>
      </c>
      <c r="AT291" s="231" t="s">
        <v>294</v>
      </c>
      <c r="AU291" s="231" t="s">
        <v>82</v>
      </c>
      <c r="AY291" s="19" t="s">
        <v>169</v>
      </c>
      <c r="BE291" s="232">
        <f>IF(N291="základní",J291,0)</f>
        <v>0</v>
      </c>
      <c r="BF291" s="232">
        <f>IF(N291="snížená",J291,0)</f>
        <v>0</v>
      </c>
      <c r="BG291" s="232">
        <f>IF(N291="zákl. přenesená",J291,0)</f>
        <v>0</v>
      </c>
      <c r="BH291" s="232">
        <f>IF(N291="sníž. přenesená",J291,0)</f>
        <v>0</v>
      </c>
      <c r="BI291" s="232">
        <f>IF(N291="nulová",J291,0)</f>
        <v>0</v>
      </c>
      <c r="BJ291" s="19" t="s">
        <v>80</v>
      </c>
      <c r="BK291" s="232">
        <f>ROUND(I291*H291,2)</f>
        <v>0</v>
      </c>
      <c r="BL291" s="19" t="s">
        <v>176</v>
      </c>
      <c r="BM291" s="231" t="s">
        <v>1748</v>
      </c>
    </row>
    <row r="292" spans="1:51" s="13" customFormat="1" ht="12">
      <c r="A292" s="13"/>
      <c r="B292" s="237"/>
      <c r="C292" s="238"/>
      <c r="D292" s="233" t="s">
        <v>180</v>
      </c>
      <c r="E292" s="238"/>
      <c r="F292" s="240" t="s">
        <v>1749</v>
      </c>
      <c r="G292" s="238"/>
      <c r="H292" s="241">
        <v>13.601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180</v>
      </c>
      <c r="AU292" s="247" t="s">
        <v>82</v>
      </c>
      <c r="AV292" s="13" t="s">
        <v>82</v>
      </c>
      <c r="AW292" s="13" t="s">
        <v>4</v>
      </c>
      <c r="AX292" s="13" t="s">
        <v>80</v>
      </c>
      <c r="AY292" s="247" t="s">
        <v>169</v>
      </c>
    </row>
    <row r="293" spans="1:65" s="2" customFormat="1" ht="16.5" customHeight="1">
      <c r="A293" s="40"/>
      <c r="B293" s="41"/>
      <c r="C293" s="220" t="s">
        <v>528</v>
      </c>
      <c r="D293" s="220" t="s">
        <v>171</v>
      </c>
      <c r="E293" s="221" t="s">
        <v>1750</v>
      </c>
      <c r="F293" s="222" t="s">
        <v>1751</v>
      </c>
      <c r="G293" s="223" t="s">
        <v>339</v>
      </c>
      <c r="H293" s="224">
        <v>46.1</v>
      </c>
      <c r="I293" s="225"/>
      <c r="J293" s="226">
        <f>ROUND(I293*H293,2)</f>
        <v>0</v>
      </c>
      <c r="K293" s="222" t="s">
        <v>175</v>
      </c>
      <c r="L293" s="46"/>
      <c r="M293" s="227" t="s">
        <v>19</v>
      </c>
      <c r="N293" s="228" t="s">
        <v>43</v>
      </c>
      <c r="O293" s="86"/>
      <c r="P293" s="229">
        <f>O293*H293</f>
        <v>0</v>
      </c>
      <c r="Q293" s="229">
        <v>2E-05</v>
      </c>
      <c r="R293" s="229">
        <f>Q293*H293</f>
        <v>0.0009220000000000001</v>
      </c>
      <c r="S293" s="229">
        <v>0</v>
      </c>
      <c r="T293" s="230">
        <f>S293*H293</f>
        <v>0</v>
      </c>
      <c r="U293" s="40"/>
      <c r="V293" s="40"/>
      <c r="W293" s="40"/>
      <c r="X293" s="40"/>
      <c r="Y293" s="40"/>
      <c r="Z293" s="40"/>
      <c r="AA293" s="40"/>
      <c r="AB293" s="40"/>
      <c r="AC293" s="40"/>
      <c r="AD293" s="40"/>
      <c r="AE293" s="40"/>
      <c r="AR293" s="231" t="s">
        <v>176</v>
      </c>
      <c r="AT293" s="231" t="s">
        <v>171</v>
      </c>
      <c r="AU293" s="231" t="s">
        <v>82</v>
      </c>
      <c r="AY293" s="19" t="s">
        <v>169</v>
      </c>
      <c r="BE293" s="232">
        <f>IF(N293="základní",J293,0)</f>
        <v>0</v>
      </c>
      <c r="BF293" s="232">
        <f>IF(N293="snížená",J293,0)</f>
        <v>0</v>
      </c>
      <c r="BG293" s="232">
        <f>IF(N293="zákl. přenesená",J293,0)</f>
        <v>0</v>
      </c>
      <c r="BH293" s="232">
        <f>IF(N293="sníž. přenesená",J293,0)</f>
        <v>0</v>
      </c>
      <c r="BI293" s="232">
        <f>IF(N293="nulová",J293,0)</f>
        <v>0</v>
      </c>
      <c r="BJ293" s="19" t="s">
        <v>80</v>
      </c>
      <c r="BK293" s="232">
        <f>ROUND(I293*H293,2)</f>
        <v>0</v>
      </c>
      <c r="BL293" s="19" t="s">
        <v>176</v>
      </c>
      <c r="BM293" s="231" t="s">
        <v>1752</v>
      </c>
    </row>
    <row r="294" spans="1:47" s="2" customFormat="1" ht="12">
      <c r="A294" s="40"/>
      <c r="B294" s="41"/>
      <c r="C294" s="42"/>
      <c r="D294" s="233" t="s">
        <v>178</v>
      </c>
      <c r="E294" s="42"/>
      <c r="F294" s="234" t="s">
        <v>1743</v>
      </c>
      <c r="G294" s="42"/>
      <c r="H294" s="42"/>
      <c r="I294" s="138"/>
      <c r="J294" s="42"/>
      <c r="K294" s="42"/>
      <c r="L294" s="46"/>
      <c r="M294" s="235"/>
      <c r="N294" s="236"/>
      <c r="O294" s="86"/>
      <c r="P294" s="86"/>
      <c r="Q294" s="86"/>
      <c r="R294" s="86"/>
      <c r="S294" s="86"/>
      <c r="T294" s="87"/>
      <c r="U294" s="40"/>
      <c r="V294" s="40"/>
      <c r="W294" s="40"/>
      <c r="X294" s="40"/>
      <c r="Y294" s="40"/>
      <c r="Z294" s="40"/>
      <c r="AA294" s="40"/>
      <c r="AB294" s="40"/>
      <c r="AC294" s="40"/>
      <c r="AD294" s="40"/>
      <c r="AE294" s="40"/>
      <c r="AT294" s="19" t="s">
        <v>178</v>
      </c>
      <c r="AU294" s="19" t="s">
        <v>82</v>
      </c>
    </row>
    <row r="295" spans="1:65" s="2" customFormat="1" ht="16.5" customHeight="1">
      <c r="A295" s="40"/>
      <c r="B295" s="41"/>
      <c r="C295" s="269" t="s">
        <v>535</v>
      </c>
      <c r="D295" s="269" t="s">
        <v>294</v>
      </c>
      <c r="E295" s="270" t="s">
        <v>1753</v>
      </c>
      <c r="F295" s="271" t="s">
        <v>1754</v>
      </c>
      <c r="G295" s="272" t="s">
        <v>339</v>
      </c>
      <c r="H295" s="273">
        <v>46.792</v>
      </c>
      <c r="I295" s="274"/>
      <c r="J295" s="275">
        <f>ROUND(I295*H295,2)</f>
        <v>0</v>
      </c>
      <c r="K295" s="271" t="s">
        <v>175</v>
      </c>
      <c r="L295" s="276"/>
      <c r="M295" s="277" t="s">
        <v>19</v>
      </c>
      <c r="N295" s="278" t="s">
        <v>43</v>
      </c>
      <c r="O295" s="86"/>
      <c r="P295" s="229">
        <f>O295*H295</f>
        <v>0</v>
      </c>
      <c r="Q295" s="229">
        <v>0.01142</v>
      </c>
      <c r="R295" s="229">
        <f>Q295*H295</f>
        <v>0.53436464</v>
      </c>
      <c r="S295" s="229">
        <v>0</v>
      </c>
      <c r="T295" s="230">
        <f>S295*H295</f>
        <v>0</v>
      </c>
      <c r="U295" s="40"/>
      <c r="V295" s="40"/>
      <c r="W295" s="40"/>
      <c r="X295" s="40"/>
      <c r="Y295" s="40"/>
      <c r="Z295" s="40"/>
      <c r="AA295" s="40"/>
      <c r="AB295" s="40"/>
      <c r="AC295" s="40"/>
      <c r="AD295" s="40"/>
      <c r="AE295" s="40"/>
      <c r="AR295" s="231" t="s">
        <v>227</v>
      </c>
      <c r="AT295" s="231" t="s">
        <v>294</v>
      </c>
      <c r="AU295" s="231" t="s">
        <v>82</v>
      </c>
      <c r="AY295" s="19" t="s">
        <v>169</v>
      </c>
      <c r="BE295" s="232">
        <f>IF(N295="základní",J295,0)</f>
        <v>0</v>
      </c>
      <c r="BF295" s="232">
        <f>IF(N295="snížená",J295,0)</f>
        <v>0</v>
      </c>
      <c r="BG295" s="232">
        <f>IF(N295="zákl. přenesená",J295,0)</f>
        <v>0</v>
      </c>
      <c r="BH295" s="232">
        <f>IF(N295="sníž. přenesená",J295,0)</f>
        <v>0</v>
      </c>
      <c r="BI295" s="232">
        <f>IF(N295="nulová",J295,0)</f>
        <v>0</v>
      </c>
      <c r="BJ295" s="19" t="s">
        <v>80</v>
      </c>
      <c r="BK295" s="232">
        <f>ROUND(I295*H295,2)</f>
        <v>0</v>
      </c>
      <c r="BL295" s="19" t="s">
        <v>176</v>
      </c>
      <c r="BM295" s="231" t="s">
        <v>1755</v>
      </c>
    </row>
    <row r="296" spans="1:51" s="13" customFormat="1" ht="12">
      <c r="A296" s="13"/>
      <c r="B296" s="237"/>
      <c r="C296" s="238"/>
      <c r="D296" s="233" t="s">
        <v>180</v>
      </c>
      <c r="E296" s="238"/>
      <c r="F296" s="240" t="s">
        <v>1756</v>
      </c>
      <c r="G296" s="238"/>
      <c r="H296" s="241">
        <v>46.792</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180</v>
      </c>
      <c r="AU296" s="247" t="s">
        <v>82</v>
      </c>
      <c r="AV296" s="13" t="s">
        <v>82</v>
      </c>
      <c r="AW296" s="13" t="s">
        <v>4</v>
      </c>
      <c r="AX296" s="13" t="s">
        <v>80</v>
      </c>
      <c r="AY296" s="247" t="s">
        <v>169</v>
      </c>
    </row>
    <row r="297" spans="1:65" s="2" customFormat="1" ht="21.75" customHeight="1">
      <c r="A297" s="40"/>
      <c r="B297" s="41"/>
      <c r="C297" s="220" t="s">
        <v>540</v>
      </c>
      <c r="D297" s="220" t="s">
        <v>171</v>
      </c>
      <c r="E297" s="221" t="s">
        <v>1757</v>
      </c>
      <c r="F297" s="222" t="s">
        <v>1758</v>
      </c>
      <c r="G297" s="223" t="s">
        <v>361</v>
      </c>
      <c r="H297" s="224">
        <v>2</v>
      </c>
      <c r="I297" s="225"/>
      <c r="J297" s="226">
        <f>ROUND(I297*H297,2)</f>
        <v>0</v>
      </c>
      <c r="K297" s="222" t="s">
        <v>175</v>
      </c>
      <c r="L297" s="46"/>
      <c r="M297" s="227" t="s">
        <v>19</v>
      </c>
      <c r="N297" s="228" t="s">
        <v>43</v>
      </c>
      <c r="O297" s="86"/>
      <c r="P297" s="229">
        <f>O297*H297</f>
        <v>0</v>
      </c>
      <c r="Q297" s="229">
        <v>1E-05</v>
      </c>
      <c r="R297" s="229">
        <f>Q297*H297</f>
        <v>2E-05</v>
      </c>
      <c r="S297" s="229">
        <v>0</v>
      </c>
      <c r="T297" s="230">
        <f>S297*H297</f>
        <v>0</v>
      </c>
      <c r="U297" s="40"/>
      <c r="V297" s="40"/>
      <c r="W297" s="40"/>
      <c r="X297" s="40"/>
      <c r="Y297" s="40"/>
      <c r="Z297" s="40"/>
      <c r="AA297" s="40"/>
      <c r="AB297" s="40"/>
      <c r="AC297" s="40"/>
      <c r="AD297" s="40"/>
      <c r="AE297" s="40"/>
      <c r="AR297" s="231" t="s">
        <v>176</v>
      </c>
      <c r="AT297" s="231" t="s">
        <v>171</v>
      </c>
      <c r="AU297" s="231" t="s">
        <v>82</v>
      </c>
      <c r="AY297" s="19" t="s">
        <v>169</v>
      </c>
      <c r="BE297" s="232">
        <f>IF(N297="základní",J297,0)</f>
        <v>0</v>
      </c>
      <c r="BF297" s="232">
        <f>IF(N297="snížená",J297,0)</f>
        <v>0</v>
      </c>
      <c r="BG297" s="232">
        <f>IF(N297="zákl. přenesená",J297,0)</f>
        <v>0</v>
      </c>
      <c r="BH297" s="232">
        <f>IF(N297="sníž. přenesená",J297,0)</f>
        <v>0</v>
      </c>
      <c r="BI297" s="232">
        <f>IF(N297="nulová",J297,0)</f>
        <v>0</v>
      </c>
      <c r="BJ297" s="19" t="s">
        <v>80</v>
      </c>
      <c r="BK297" s="232">
        <f>ROUND(I297*H297,2)</f>
        <v>0</v>
      </c>
      <c r="BL297" s="19" t="s">
        <v>176</v>
      </c>
      <c r="BM297" s="231" t="s">
        <v>1759</v>
      </c>
    </row>
    <row r="298" spans="1:47" s="2" customFormat="1" ht="12">
      <c r="A298" s="40"/>
      <c r="B298" s="41"/>
      <c r="C298" s="42"/>
      <c r="D298" s="233" t="s">
        <v>178</v>
      </c>
      <c r="E298" s="42"/>
      <c r="F298" s="234" t="s">
        <v>1463</v>
      </c>
      <c r="G298" s="42"/>
      <c r="H298" s="42"/>
      <c r="I298" s="138"/>
      <c r="J298" s="42"/>
      <c r="K298" s="42"/>
      <c r="L298" s="46"/>
      <c r="M298" s="235"/>
      <c r="N298" s="236"/>
      <c r="O298" s="86"/>
      <c r="P298" s="86"/>
      <c r="Q298" s="86"/>
      <c r="R298" s="86"/>
      <c r="S298" s="86"/>
      <c r="T298" s="87"/>
      <c r="U298" s="40"/>
      <c r="V298" s="40"/>
      <c r="W298" s="40"/>
      <c r="X298" s="40"/>
      <c r="Y298" s="40"/>
      <c r="Z298" s="40"/>
      <c r="AA298" s="40"/>
      <c r="AB298" s="40"/>
      <c r="AC298" s="40"/>
      <c r="AD298" s="40"/>
      <c r="AE298" s="40"/>
      <c r="AT298" s="19" t="s">
        <v>178</v>
      </c>
      <c r="AU298" s="19" t="s">
        <v>82</v>
      </c>
    </row>
    <row r="299" spans="1:65" s="2" customFormat="1" ht="16.5" customHeight="1">
      <c r="A299" s="40"/>
      <c r="B299" s="41"/>
      <c r="C299" s="269" t="s">
        <v>547</v>
      </c>
      <c r="D299" s="269" t="s">
        <v>294</v>
      </c>
      <c r="E299" s="270" t="s">
        <v>1760</v>
      </c>
      <c r="F299" s="271" t="s">
        <v>1761</v>
      </c>
      <c r="G299" s="272" t="s">
        <v>361</v>
      </c>
      <c r="H299" s="273">
        <v>2</v>
      </c>
      <c r="I299" s="274"/>
      <c r="J299" s="275">
        <f>ROUND(I299*H299,2)</f>
        <v>0</v>
      </c>
      <c r="K299" s="271" t="s">
        <v>175</v>
      </c>
      <c r="L299" s="276"/>
      <c r="M299" s="277" t="s">
        <v>19</v>
      </c>
      <c r="N299" s="278" t="s">
        <v>43</v>
      </c>
      <c r="O299" s="86"/>
      <c r="P299" s="229">
        <f>O299*H299</f>
        <v>0</v>
      </c>
      <c r="Q299" s="229">
        <v>0.00125</v>
      </c>
      <c r="R299" s="229">
        <f>Q299*H299</f>
        <v>0.0025</v>
      </c>
      <c r="S299" s="229">
        <v>0</v>
      </c>
      <c r="T299" s="230">
        <f>S299*H299</f>
        <v>0</v>
      </c>
      <c r="U299" s="40"/>
      <c r="V299" s="40"/>
      <c r="W299" s="40"/>
      <c r="X299" s="40"/>
      <c r="Y299" s="40"/>
      <c r="Z299" s="40"/>
      <c r="AA299" s="40"/>
      <c r="AB299" s="40"/>
      <c r="AC299" s="40"/>
      <c r="AD299" s="40"/>
      <c r="AE299" s="40"/>
      <c r="AR299" s="231" t="s">
        <v>227</v>
      </c>
      <c r="AT299" s="231" t="s">
        <v>294</v>
      </c>
      <c r="AU299" s="231" t="s">
        <v>82</v>
      </c>
      <c r="AY299" s="19" t="s">
        <v>169</v>
      </c>
      <c r="BE299" s="232">
        <f>IF(N299="základní",J299,0)</f>
        <v>0</v>
      </c>
      <c r="BF299" s="232">
        <f>IF(N299="snížená",J299,0)</f>
        <v>0</v>
      </c>
      <c r="BG299" s="232">
        <f>IF(N299="zákl. přenesená",J299,0)</f>
        <v>0</v>
      </c>
      <c r="BH299" s="232">
        <f>IF(N299="sníž. přenesená",J299,0)</f>
        <v>0</v>
      </c>
      <c r="BI299" s="232">
        <f>IF(N299="nulová",J299,0)</f>
        <v>0</v>
      </c>
      <c r="BJ299" s="19" t="s">
        <v>80</v>
      </c>
      <c r="BK299" s="232">
        <f>ROUND(I299*H299,2)</f>
        <v>0</v>
      </c>
      <c r="BL299" s="19" t="s">
        <v>176</v>
      </c>
      <c r="BM299" s="231" t="s">
        <v>1762</v>
      </c>
    </row>
    <row r="300" spans="1:65" s="2" customFormat="1" ht="16.5" customHeight="1">
      <c r="A300" s="40"/>
      <c r="B300" s="41"/>
      <c r="C300" s="220" t="s">
        <v>551</v>
      </c>
      <c r="D300" s="220" t="s">
        <v>171</v>
      </c>
      <c r="E300" s="221" t="s">
        <v>1763</v>
      </c>
      <c r="F300" s="222" t="s">
        <v>1764</v>
      </c>
      <c r="G300" s="223" t="s">
        <v>361</v>
      </c>
      <c r="H300" s="224">
        <v>1</v>
      </c>
      <c r="I300" s="225"/>
      <c r="J300" s="226">
        <f>ROUND(I300*H300,2)</f>
        <v>0</v>
      </c>
      <c r="K300" s="222" t="s">
        <v>175</v>
      </c>
      <c r="L300" s="46"/>
      <c r="M300" s="227" t="s">
        <v>19</v>
      </c>
      <c r="N300" s="228" t="s">
        <v>43</v>
      </c>
      <c r="O300" s="86"/>
      <c r="P300" s="229">
        <f>O300*H300</f>
        <v>0</v>
      </c>
      <c r="Q300" s="229">
        <v>0</v>
      </c>
      <c r="R300" s="229">
        <f>Q300*H300</f>
        <v>0</v>
      </c>
      <c r="S300" s="229">
        <v>0</v>
      </c>
      <c r="T300" s="230">
        <f>S300*H300</f>
        <v>0</v>
      </c>
      <c r="U300" s="40"/>
      <c r="V300" s="40"/>
      <c r="W300" s="40"/>
      <c r="X300" s="40"/>
      <c r="Y300" s="40"/>
      <c r="Z300" s="40"/>
      <c r="AA300" s="40"/>
      <c r="AB300" s="40"/>
      <c r="AC300" s="40"/>
      <c r="AD300" s="40"/>
      <c r="AE300" s="40"/>
      <c r="AR300" s="231" t="s">
        <v>176</v>
      </c>
      <c r="AT300" s="231" t="s">
        <v>171</v>
      </c>
      <c r="AU300" s="231" t="s">
        <v>82</v>
      </c>
      <c r="AY300" s="19" t="s">
        <v>169</v>
      </c>
      <c r="BE300" s="232">
        <f>IF(N300="základní",J300,0)</f>
        <v>0</v>
      </c>
      <c r="BF300" s="232">
        <f>IF(N300="snížená",J300,0)</f>
        <v>0</v>
      </c>
      <c r="BG300" s="232">
        <f>IF(N300="zákl. přenesená",J300,0)</f>
        <v>0</v>
      </c>
      <c r="BH300" s="232">
        <f>IF(N300="sníž. přenesená",J300,0)</f>
        <v>0</v>
      </c>
      <c r="BI300" s="232">
        <f>IF(N300="nulová",J300,0)</f>
        <v>0</v>
      </c>
      <c r="BJ300" s="19" t="s">
        <v>80</v>
      </c>
      <c r="BK300" s="232">
        <f>ROUND(I300*H300,2)</f>
        <v>0</v>
      </c>
      <c r="BL300" s="19" t="s">
        <v>176</v>
      </c>
      <c r="BM300" s="231" t="s">
        <v>1765</v>
      </c>
    </row>
    <row r="301" spans="1:47" s="2" customFormat="1" ht="12">
      <c r="A301" s="40"/>
      <c r="B301" s="41"/>
      <c r="C301" s="42"/>
      <c r="D301" s="233" t="s">
        <v>178</v>
      </c>
      <c r="E301" s="42"/>
      <c r="F301" s="234" t="s">
        <v>1766</v>
      </c>
      <c r="G301" s="42"/>
      <c r="H301" s="42"/>
      <c r="I301" s="138"/>
      <c r="J301" s="42"/>
      <c r="K301" s="42"/>
      <c r="L301" s="46"/>
      <c r="M301" s="235"/>
      <c r="N301" s="236"/>
      <c r="O301" s="86"/>
      <c r="P301" s="86"/>
      <c r="Q301" s="86"/>
      <c r="R301" s="86"/>
      <c r="S301" s="86"/>
      <c r="T301" s="87"/>
      <c r="U301" s="40"/>
      <c r="V301" s="40"/>
      <c r="W301" s="40"/>
      <c r="X301" s="40"/>
      <c r="Y301" s="40"/>
      <c r="Z301" s="40"/>
      <c r="AA301" s="40"/>
      <c r="AB301" s="40"/>
      <c r="AC301" s="40"/>
      <c r="AD301" s="40"/>
      <c r="AE301" s="40"/>
      <c r="AT301" s="19" t="s">
        <v>178</v>
      </c>
      <c r="AU301" s="19" t="s">
        <v>82</v>
      </c>
    </row>
    <row r="302" spans="1:51" s="13" customFormat="1" ht="12">
      <c r="A302" s="13"/>
      <c r="B302" s="237"/>
      <c r="C302" s="238"/>
      <c r="D302" s="233" t="s">
        <v>180</v>
      </c>
      <c r="E302" s="239" t="s">
        <v>19</v>
      </c>
      <c r="F302" s="240" t="s">
        <v>1767</v>
      </c>
      <c r="G302" s="238"/>
      <c r="H302" s="241">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180</v>
      </c>
      <c r="AU302" s="247" t="s">
        <v>82</v>
      </c>
      <c r="AV302" s="13" t="s">
        <v>82</v>
      </c>
      <c r="AW302" s="13" t="s">
        <v>33</v>
      </c>
      <c r="AX302" s="13" t="s">
        <v>80</v>
      </c>
      <c r="AY302" s="247" t="s">
        <v>169</v>
      </c>
    </row>
    <row r="303" spans="1:65" s="2" customFormat="1" ht="16.5" customHeight="1">
      <c r="A303" s="40"/>
      <c r="B303" s="41"/>
      <c r="C303" s="269" t="s">
        <v>556</v>
      </c>
      <c r="D303" s="269" t="s">
        <v>294</v>
      </c>
      <c r="E303" s="270" t="s">
        <v>1768</v>
      </c>
      <c r="F303" s="271" t="s">
        <v>1769</v>
      </c>
      <c r="G303" s="272" t="s">
        <v>361</v>
      </c>
      <c r="H303" s="273">
        <v>1</v>
      </c>
      <c r="I303" s="274"/>
      <c r="J303" s="275">
        <f>ROUND(I303*H303,2)</f>
        <v>0</v>
      </c>
      <c r="K303" s="271" t="s">
        <v>175</v>
      </c>
      <c r="L303" s="276"/>
      <c r="M303" s="277" t="s">
        <v>19</v>
      </c>
      <c r="N303" s="278" t="s">
        <v>43</v>
      </c>
      <c r="O303" s="86"/>
      <c r="P303" s="229">
        <f>O303*H303</f>
        <v>0</v>
      </c>
      <c r="Q303" s="229">
        <v>0.0034</v>
      </c>
      <c r="R303" s="229">
        <f>Q303*H303</f>
        <v>0.0034</v>
      </c>
      <c r="S303" s="229">
        <v>0</v>
      </c>
      <c r="T303" s="230">
        <f>S303*H303</f>
        <v>0</v>
      </c>
      <c r="U303" s="40"/>
      <c r="V303" s="40"/>
      <c r="W303" s="40"/>
      <c r="X303" s="40"/>
      <c r="Y303" s="40"/>
      <c r="Z303" s="40"/>
      <c r="AA303" s="40"/>
      <c r="AB303" s="40"/>
      <c r="AC303" s="40"/>
      <c r="AD303" s="40"/>
      <c r="AE303" s="40"/>
      <c r="AR303" s="231" t="s">
        <v>227</v>
      </c>
      <c r="AT303" s="231" t="s">
        <v>294</v>
      </c>
      <c r="AU303" s="231" t="s">
        <v>82</v>
      </c>
      <c r="AY303" s="19" t="s">
        <v>169</v>
      </c>
      <c r="BE303" s="232">
        <f>IF(N303="základní",J303,0)</f>
        <v>0</v>
      </c>
      <c r="BF303" s="232">
        <f>IF(N303="snížená",J303,0)</f>
        <v>0</v>
      </c>
      <c r="BG303" s="232">
        <f>IF(N303="zákl. přenesená",J303,0)</f>
        <v>0</v>
      </c>
      <c r="BH303" s="232">
        <f>IF(N303="sníž. přenesená",J303,0)</f>
        <v>0</v>
      </c>
      <c r="BI303" s="232">
        <f>IF(N303="nulová",J303,0)</f>
        <v>0</v>
      </c>
      <c r="BJ303" s="19" t="s">
        <v>80</v>
      </c>
      <c r="BK303" s="232">
        <f>ROUND(I303*H303,2)</f>
        <v>0</v>
      </c>
      <c r="BL303" s="19" t="s">
        <v>176</v>
      </c>
      <c r="BM303" s="231" t="s">
        <v>1770</v>
      </c>
    </row>
    <row r="304" spans="1:65" s="2" customFormat="1" ht="21.75" customHeight="1">
      <c r="A304" s="40"/>
      <c r="B304" s="41"/>
      <c r="C304" s="220" t="s">
        <v>560</v>
      </c>
      <c r="D304" s="220" t="s">
        <v>171</v>
      </c>
      <c r="E304" s="221" t="s">
        <v>1771</v>
      </c>
      <c r="F304" s="222" t="s">
        <v>1772</v>
      </c>
      <c r="G304" s="223" t="s">
        <v>361</v>
      </c>
      <c r="H304" s="224">
        <v>1</v>
      </c>
      <c r="I304" s="225"/>
      <c r="J304" s="226">
        <f>ROUND(I304*H304,2)</f>
        <v>0</v>
      </c>
      <c r="K304" s="222" t="s">
        <v>175</v>
      </c>
      <c r="L304" s="46"/>
      <c r="M304" s="227" t="s">
        <v>19</v>
      </c>
      <c r="N304" s="228" t="s">
        <v>43</v>
      </c>
      <c r="O304" s="86"/>
      <c r="P304" s="229">
        <f>O304*H304</f>
        <v>0</v>
      </c>
      <c r="Q304" s="229">
        <v>2E-05</v>
      </c>
      <c r="R304" s="229">
        <f>Q304*H304</f>
        <v>2E-05</v>
      </c>
      <c r="S304" s="229">
        <v>0</v>
      </c>
      <c r="T304" s="230">
        <f>S304*H304</f>
        <v>0</v>
      </c>
      <c r="U304" s="40"/>
      <c r="V304" s="40"/>
      <c r="W304" s="40"/>
      <c r="X304" s="40"/>
      <c r="Y304" s="40"/>
      <c r="Z304" s="40"/>
      <c r="AA304" s="40"/>
      <c r="AB304" s="40"/>
      <c r="AC304" s="40"/>
      <c r="AD304" s="40"/>
      <c r="AE304" s="40"/>
      <c r="AR304" s="231" t="s">
        <v>176</v>
      </c>
      <c r="AT304" s="231" t="s">
        <v>171</v>
      </c>
      <c r="AU304" s="231" t="s">
        <v>82</v>
      </c>
      <c r="AY304" s="19" t="s">
        <v>169</v>
      </c>
      <c r="BE304" s="232">
        <f>IF(N304="základní",J304,0)</f>
        <v>0</v>
      </c>
      <c r="BF304" s="232">
        <f>IF(N304="snížená",J304,0)</f>
        <v>0</v>
      </c>
      <c r="BG304" s="232">
        <f>IF(N304="zákl. přenesená",J304,0)</f>
        <v>0</v>
      </c>
      <c r="BH304" s="232">
        <f>IF(N304="sníž. přenesená",J304,0)</f>
        <v>0</v>
      </c>
      <c r="BI304" s="232">
        <f>IF(N304="nulová",J304,0)</f>
        <v>0</v>
      </c>
      <c r="BJ304" s="19" t="s">
        <v>80</v>
      </c>
      <c r="BK304" s="232">
        <f>ROUND(I304*H304,2)</f>
        <v>0</v>
      </c>
      <c r="BL304" s="19" t="s">
        <v>176</v>
      </c>
      <c r="BM304" s="231" t="s">
        <v>1773</v>
      </c>
    </row>
    <row r="305" spans="1:47" s="2" customFormat="1" ht="12">
      <c r="A305" s="40"/>
      <c r="B305" s="41"/>
      <c r="C305" s="42"/>
      <c r="D305" s="233" t="s">
        <v>178</v>
      </c>
      <c r="E305" s="42"/>
      <c r="F305" s="234" t="s">
        <v>1463</v>
      </c>
      <c r="G305" s="42"/>
      <c r="H305" s="42"/>
      <c r="I305" s="138"/>
      <c r="J305" s="42"/>
      <c r="K305" s="42"/>
      <c r="L305" s="46"/>
      <c r="M305" s="235"/>
      <c r="N305" s="236"/>
      <c r="O305" s="86"/>
      <c r="P305" s="86"/>
      <c r="Q305" s="86"/>
      <c r="R305" s="86"/>
      <c r="S305" s="86"/>
      <c r="T305" s="87"/>
      <c r="U305" s="40"/>
      <c r="V305" s="40"/>
      <c r="W305" s="40"/>
      <c r="X305" s="40"/>
      <c r="Y305" s="40"/>
      <c r="Z305" s="40"/>
      <c r="AA305" s="40"/>
      <c r="AB305" s="40"/>
      <c r="AC305" s="40"/>
      <c r="AD305" s="40"/>
      <c r="AE305" s="40"/>
      <c r="AT305" s="19" t="s">
        <v>178</v>
      </c>
      <c r="AU305" s="19" t="s">
        <v>82</v>
      </c>
    </row>
    <row r="306" spans="1:51" s="13" customFormat="1" ht="12">
      <c r="A306" s="13"/>
      <c r="B306" s="237"/>
      <c r="C306" s="238"/>
      <c r="D306" s="233" t="s">
        <v>180</v>
      </c>
      <c r="E306" s="239" t="s">
        <v>19</v>
      </c>
      <c r="F306" s="240" t="s">
        <v>1774</v>
      </c>
      <c r="G306" s="238"/>
      <c r="H306" s="241">
        <v>1</v>
      </c>
      <c r="I306" s="242"/>
      <c r="J306" s="238"/>
      <c r="K306" s="238"/>
      <c r="L306" s="243"/>
      <c r="M306" s="244"/>
      <c r="N306" s="245"/>
      <c r="O306" s="245"/>
      <c r="P306" s="245"/>
      <c r="Q306" s="245"/>
      <c r="R306" s="245"/>
      <c r="S306" s="245"/>
      <c r="T306" s="246"/>
      <c r="U306" s="13"/>
      <c r="V306" s="13"/>
      <c r="W306" s="13"/>
      <c r="X306" s="13"/>
      <c r="Y306" s="13"/>
      <c r="Z306" s="13"/>
      <c r="AA306" s="13"/>
      <c r="AB306" s="13"/>
      <c r="AC306" s="13"/>
      <c r="AD306" s="13"/>
      <c r="AE306" s="13"/>
      <c r="AT306" s="247" t="s">
        <v>180</v>
      </c>
      <c r="AU306" s="247" t="s">
        <v>82</v>
      </c>
      <c r="AV306" s="13" t="s">
        <v>82</v>
      </c>
      <c r="AW306" s="13" t="s">
        <v>33</v>
      </c>
      <c r="AX306" s="13" t="s">
        <v>80</v>
      </c>
      <c r="AY306" s="247" t="s">
        <v>169</v>
      </c>
    </row>
    <row r="307" spans="1:65" s="2" customFormat="1" ht="16.5" customHeight="1">
      <c r="A307" s="40"/>
      <c r="B307" s="41"/>
      <c r="C307" s="269" t="s">
        <v>340</v>
      </c>
      <c r="D307" s="269" t="s">
        <v>294</v>
      </c>
      <c r="E307" s="270" t="s">
        <v>1775</v>
      </c>
      <c r="F307" s="271" t="s">
        <v>1776</v>
      </c>
      <c r="G307" s="272" t="s">
        <v>361</v>
      </c>
      <c r="H307" s="273">
        <v>1</v>
      </c>
      <c r="I307" s="274"/>
      <c r="J307" s="275">
        <f>ROUND(I307*H307,2)</f>
        <v>0</v>
      </c>
      <c r="K307" s="271" t="s">
        <v>19</v>
      </c>
      <c r="L307" s="276"/>
      <c r="M307" s="277" t="s">
        <v>19</v>
      </c>
      <c r="N307" s="278" t="s">
        <v>43</v>
      </c>
      <c r="O307" s="86"/>
      <c r="P307" s="229">
        <f>O307*H307</f>
        <v>0</v>
      </c>
      <c r="Q307" s="229">
        <v>0.003</v>
      </c>
      <c r="R307" s="229">
        <f>Q307*H307</f>
        <v>0.003</v>
      </c>
      <c r="S307" s="229">
        <v>0</v>
      </c>
      <c r="T307" s="230">
        <f>S307*H307</f>
        <v>0</v>
      </c>
      <c r="U307" s="40"/>
      <c r="V307" s="40"/>
      <c r="W307" s="40"/>
      <c r="X307" s="40"/>
      <c r="Y307" s="40"/>
      <c r="Z307" s="40"/>
      <c r="AA307" s="40"/>
      <c r="AB307" s="40"/>
      <c r="AC307" s="40"/>
      <c r="AD307" s="40"/>
      <c r="AE307" s="40"/>
      <c r="AR307" s="231" t="s">
        <v>227</v>
      </c>
      <c r="AT307" s="231" t="s">
        <v>294</v>
      </c>
      <c r="AU307" s="231" t="s">
        <v>82</v>
      </c>
      <c r="AY307" s="19" t="s">
        <v>169</v>
      </c>
      <c r="BE307" s="232">
        <f>IF(N307="základní",J307,0)</f>
        <v>0</v>
      </c>
      <c r="BF307" s="232">
        <f>IF(N307="snížená",J307,0)</f>
        <v>0</v>
      </c>
      <c r="BG307" s="232">
        <f>IF(N307="zákl. přenesená",J307,0)</f>
        <v>0</v>
      </c>
      <c r="BH307" s="232">
        <f>IF(N307="sníž. přenesená",J307,0)</f>
        <v>0</v>
      </c>
      <c r="BI307" s="232">
        <f>IF(N307="nulová",J307,0)</f>
        <v>0</v>
      </c>
      <c r="BJ307" s="19" t="s">
        <v>80</v>
      </c>
      <c r="BK307" s="232">
        <f>ROUND(I307*H307,2)</f>
        <v>0</v>
      </c>
      <c r="BL307" s="19" t="s">
        <v>176</v>
      </c>
      <c r="BM307" s="231" t="s">
        <v>1777</v>
      </c>
    </row>
    <row r="308" spans="1:65" s="2" customFormat="1" ht="16.5" customHeight="1">
      <c r="A308" s="40"/>
      <c r="B308" s="41"/>
      <c r="C308" s="220" t="s">
        <v>482</v>
      </c>
      <c r="D308" s="220" t="s">
        <v>171</v>
      </c>
      <c r="E308" s="221" t="s">
        <v>1474</v>
      </c>
      <c r="F308" s="222" t="s">
        <v>1475</v>
      </c>
      <c r="G308" s="223" t="s">
        <v>361</v>
      </c>
      <c r="H308" s="224">
        <v>3</v>
      </c>
      <c r="I308" s="225"/>
      <c r="J308" s="226">
        <f>ROUND(I308*H308,2)</f>
        <v>0</v>
      </c>
      <c r="K308" s="222" t="s">
        <v>19</v>
      </c>
      <c r="L308" s="46"/>
      <c r="M308" s="227" t="s">
        <v>19</v>
      </c>
      <c r="N308" s="228" t="s">
        <v>43</v>
      </c>
      <c r="O308" s="86"/>
      <c r="P308" s="229">
        <f>O308*H308</f>
        <v>0</v>
      </c>
      <c r="Q308" s="229">
        <v>0.00918</v>
      </c>
      <c r="R308" s="229">
        <f>Q308*H308</f>
        <v>0.027540000000000002</v>
      </c>
      <c r="S308" s="229">
        <v>0</v>
      </c>
      <c r="T308" s="230">
        <f>S308*H308</f>
        <v>0</v>
      </c>
      <c r="U308" s="40"/>
      <c r="V308" s="40"/>
      <c r="W308" s="40"/>
      <c r="X308" s="40"/>
      <c r="Y308" s="40"/>
      <c r="Z308" s="40"/>
      <c r="AA308" s="40"/>
      <c r="AB308" s="40"/>
      <c r="AC308" s="40"/>
      <c r="AD308" s="40"/>
      <c r="AE308" s="40"/>
      <c r="AR308" s="231" t="s">
        <v>176</v>
      </c>
      <c r="AT308" s="231" t="s">
        <v>171</v>
      </c>
      <c r="AU308" s="231" t="s">
        <v>82</v>
      </c>
      <c r="AY308" s="19" t="s">
        <v>169</v>
      </c>
      <c r="BE308" s="232">
        <f>IF(N308="základní",J308,0)</f>
        <v>0</v>
      </c>
      <c r="BF308" s="232">
        <f>IF(N308="snížená",J308,0)</f>
        <v>0</v>
      </c>
      <c r="BG308" s="232">
        <f>IF(N308="zákl. přenesená",J308,0)</f>
        <v>0</v>
      </c>
      <c r="BH308" s="232">
        <f>IF(N308="sníž. přenesená",J308,0)</f>
        <v>0</v>
      </c>
      <c r="BI308" s="232">
        <f>IF(N308="nulová",J308,0)</f>
        <v>0</v>
      </c>
      <c r="BJ308" s="19" t="s">
        <v>80</v>
      </c>
      <c r="BK308" s="232">
        <f>ROUND(I308*H308,2)</f>
        <v>0</v>
      </c>
      <c r="BL308" s="19" t="s">
        <v>176</v>
      </c>
      <c r="BM308" s="231" t="s">
        <v>1476</v>
      </c>
    </row>
    <row r="309" spans="1:47" s="2" customFormat="1" ht="12">
      <c r="A309" s="40"/>
      <c r="B309" s="41"/>
      <c r="C309" s="42"/>
      <c r="D309" s="233" t="s">
        <v>178</v>
      </c>
      <c r="E309" s="42"/>
      <c r="F309" s="234" t="s">
        <v>1477</v>
      </c>
      <c r="G309" s="42"/>
      <c r="H309" s="42"/>
      <c r="I309" s="138"/>
      <c r="J309" s="42"/>
      <c r="K309" s="42"/>
      <c r="L309" s="46"/>
      <c r="M309" s="235"/>
      <c r="N309" s="236"/>
      <c r="O309" s="86"/>
      <c r="P309" s="86"/>
      <c r="Q309" s="86"/>
      <c r="R309" s="86"/>
      <c r="S309" s="86"/>
      <c r="T309" s="87"/>
      <c r="U309" s="40"/>
      <c r="V309" s="40"/>
      <c r="W309" s="40"/>
      <c r="X309" s="40"/>
      <c r="Y309" s="40"/>
      <c r="Z309" s="40"/>
      <c r="AA309" s="40"/>
      <c r="AB309" s="40"/>
      <c r="AC309" s="40"/>
      <c r="AD309" s="40"/>
      <c r="AE309" s="40"/>
      <c r="AT309" s="19" t="s">
        <v>178</v>
      </c>
      <c r="AU309" s="19" t="s">
        <v>82</v>
      </c>
    </row>
    <row r="310" spans="1:51" s="13" customFormat="1" ht="12">
      <c r="A310" s="13"/>
      <c r="B310" s="237"/>
      <c r="C310" s="238"/>
      <c r="D310" s="233" t="s">
        <v>180</v>
      </c>
      <c r="E310" s="239" t="s">
        <v>19</v>
      </c>
      <c r="F310" s="240" t="s">
        <v>1778</v>
      </c>
      <c r="G310" s="238"/>
      <c r="H310" s="241">
        <v>3</v>
      </c>
      <c r="I310" s="242"/>
      <c r="J310" s="238"/>
      <c r="K310" s="238"/>
      <c r="L310" s="243"/>
      <c r="M310" s="244"/>
      <c r="N310" s="245"/>
      <c r="O310" s="245"/>
      <c r="P310" s="245"/>
      <c r="Q310" s="245"/>
      <c r="R310" s="245"/>
      <c r="S310" s="245"/>
      <c r="T310" s="246"/>
      <c r="U310" s="13"/>
      <c r="V310" s="13"/>
      <c r="W310" s="13"/>
      <c r="X310" s="13"/>
      <c r="Y310" s="13"/>
      <c r="Z310" s="13"/>
      <c r="AA310" s="13"/>
      <c r="AB310" s="13"/>
      <c r="AC310" s="13"/>
      <c r="AD310" s="13"/>
      <c r="AE310" s="13"/>
      <c r="AT310" s="247" t="s">
        <v>180</v>
      </c>
      <c r="AU310" s="247" t="s">
        <v>82</v>
      </c>
      <c r="AV310" s="13" t="s">
        <v>82</v>
      </c>
      <c r="AW310" s="13" t="s">
        <v>33</v>
      </c>
      <c r="AX310" s="13" t="s">
        <v>80</v>
      </c>
      <c r="AY310" s="247" t="s">
        <v>169</v>
      </c>
    </row>
    <row r="311" spans="1:65" s="2" customFormat="1" ht="16.5" customHeight="1">
      <c r="A311" s="40"/>
      <c r="B311" s="41"/>
      <c r="C311" s="269" t="s">
        <v>477</v>
      </c>
      <c r="D311" s="269" t="s">
        <v>294</v>
      </c>
      <c r="E311" s="270" t="s">
        <v>1479</v>
      </c>
      <c r="F311" s="271" t="s">
        <v>1480</v>
      </c>
      <c r="G311" s="272" t="s">
        <v>361</v>
      </c>
      <c r="H311" s="273">
        <v>1</v>
      </c>
      <c r="I311" s="274"/>
      <c r="J311" s="275">
        <f>ROUND(I311*H311,2)</f>
        <v>0</v>
      </c>
      <c r="K311" s="271" t="s">
        <v>175</v>
      </c>
      <c r="L311" s="276"/>
      <c r="M311" s="277" t="s">
        <v>19</v>
      </c>
      <c r="N311" s="278" t="s">
        <v>43</v>
      </c>
      <c r="O311" s="86"/>
      <c r="P311" s="229">
        <f>O311*H311</f>
        <v>0</v>
      </c>
      <c r="Q311" s="229">
        <v>0.254</v>
      </c>
      <c r="R311" s="229">
        <f>Q311*H311</f>
        <v>0.254</v>
      </c>
      <c r="S311" s="229">
        <v>0</v>
      </c>
      <c r="T311" s="230">
        <f>S311*H311</f>
        <v>0</v>
      </c>
      <c r="U311" s="40"/>
      <c r="V311" s="40"/>
      <c r="W311" s="40"/>
      <c r="X311" s="40"/>
      <c r="Y311" s="40"/>
      <c r="Z311" s="40"/>
      <c r="AA311" s="40"/>
      <c r="AB311" s="40"/>
      <c r="AC311" s="40"/>
      <c r="AD311" s="40"/>
      <c r="AE311" s="40"/>
      <c r="AR311" s="231" t="s">
        <v>227</v>
      </c>
      <c r="AT311" s="231" t="s">
        <v>294</v>
      </c>
      <c r="AU311" s="231" t="s">
        <v>82</v>
      </c>
      <c r="AY311" s="19" t="s">
        <v>169</v>
      </c>
      <c r="BE311" s="232">
        <f>IF(N311="základní",J311,0)</f>
        <v>0</v>
      </c>
      <c r="BF311" s="232">
        <f>IF(N311="snížená",J311,0)</f>
        <v>0</v>
      </c>
      <c r="BG311" s="232">
        <f>IF(N311="zákl. přenesená",J311,0)</f>
        <v>0</v>
      </c>
      <c r="BH311" s="232">
        <f>IF(N311="sníž. přenesená",J311,0)</f>
        <v>0</v>
      </c>
      <c r="BI311" s="232">
        <f>IF(N311="nulová",J311,0)</f>
        <v>0</v>
      </c>
      <c r="BJ311" s="19" t="s">
        <v>80</v>
      </c>
      <c r="BK311" s="232">
        <f>ROUND(I311*H311,2)</f>
        <v>0</v>
      </c>
      <c r="BL311" s="19" t="s">
        <v>176</v>
      </c>
      <c r="BM311" s="231" t="s">
        <v>1481</v>
      </c>
    </row>
    <row r="312" spans="1:65" s="2" customFormat="1" ht="16.5" customHeight="1">
      <c r="A312" s="40"/>
      <c r="B312" s="41"/>
      <c r="C312" s="269" t="s">
        <v>1482</v>
      </c>
      <c r="D312" s="269" t="s">
        <v>294</v>
      </c>
      <c r="E312" s="270" t="s">
        <v>1483</v>
      </c>
      <c r="F312" s="271" t="s">
        <v>1484</v>
      </c>
      <c r="G312" s="272" t="s">
        <v>361</v>
      </c>
      <c r="H312" s="273">
        <v>2</v>
      </c>
      <c r="I312" s="274"/>
      <c r="J312" s="275">
        <f>ROUND(I312*H312,2)</f>
        <v>0</v>
      </c>
      <c r="K312" s="271" t="s">
        <v>175</v>
      </c>
      <c r="L312" s="276"/>
      <c r="M312" s="277" t="s">
        <v>19</v>
      </c>
      <c r="N312" s="278" t="s">
        <v>43</v>
      </c>
      <c r="O312" s="86"/>
      <c r="P312" s="229">
        <f>O312*H312</f>
        <v>0</v>
      </c>
      <c r="Q312" s="229">
        <v>0.506</v>
      </c>
      <c r="R312" s="229">
        <f>Q312*H312</f>
        <v>1.012</v>
      </c>
      <c r="S312" s="229">
        <v>0</v>
      </c>
      <c r="T312" s="230">
        <f>S312*H312</f>
        <v>0</v>
      </c>
      <c r="U312" s="40"/>
      <c r="V312" s="40"/>
      <c r="W312" s="40"/>
      <c r="X312" s="40"/>
      <c r="Y312" s="40"/>
      <c r="Z312" s="40"/>
      <c r="AA312" s="40"/>
      <c r="AB312" s="40"/>
      <c r="AC312" s="40"/>
      <c r="AD312" s="40"/>
      <c r="AE312" s="40"/>
      <c r="AR312" s="231" t="s">
        <v>227</v>
      </c>
      <c r="AT312" s="231" t="s">
        <v>294</v>
      </c>
      <c r="AU312" s="231" t="s">
        <v>82</v>
      </c>
      <c r="AY312" s="19" t="s">
        <v>169</v>
      </c>
      <c r="BE312" s="232">
        <f>IF(N312="základní",J312,0)</f>
        <v>0</v>
      </c>
      <c r="BF312" s="232">
        <f>IF(N312="snížená",J312,0)</f>
        <v>0</v>
      </c>
      <c r="BG312" s="232">
        <f>IF(N312="zákl. přenesená",J312,0)</f>
        <v>0</v>
      </c>
      <c r="BH312" s="232">
        <f>IF(N312="sníž. přenesená",J312,0)</f>
        <v>0</v>
      </c>
      <c r="BI312" s="232">
        <f>IF(N312="nulová",J312,0)</f>
        <v>0</v>
      </c>
      <c r="BJ312" s="19" t="s">
        <v>80</v>
      </c>
      <c r="BK312" s="232">
        <f>ROUND(I312*H312,2)</f>
        <v>0</v>
      </c>
      <c r="BL312" s="19" t="s">
        <v>176</v>
      </c>
      <c r="BM312" s="231" t="s">
        <v>1485</v>
      </c>
    </row>
    <row r="313" spans="1:65" s="2" customFormat="1" ht="16.5" customHeight="1">
      <c r="A313" s="40"/>
      <c r="B313" s="41"/>
      <c r="C313" s="220" t="s">
        <v>1486</v>
      </c>
      <c r="D313" s="220" t="s">
        <v>171</v>
      </c>
      <c r="E313" s="221" t="s">
        <v>1491</v>
      </c>
      <c r="F313" s="222" t="s">
        <v>1492</v>
      </c>
      <c r="G313" s="223" t="s">
        <v>361</v>
      </c>
      <c r="H313" s="224">
        <v>3</v>
      </c>
      <c r="I313" s="225"/>
      <c r="J313" s="226">
        <f>ROUND(I313*H313,2)</f>
        <v>0</v>
      </c>
      <c r="K313" s="222" t="s">
        <v>175</v>
      </c>
      <c r="L313" s="46"/>
      <c r="M313" s="227" t="s">
        <v>19</v>
      </c>
      <c r="N313" s="228" t="s">
        <v>43</v>
      </c>
      <c r="O313" s="86"/>
      <c r="P313" s="229">
        <f>O313*H313</f>
        <v>0</v>
      </c>
      <c r="Q313" s="229">
        <v>0.01147</v>
      </c>
      <c r="R313" s="229">
        <f>Q313*H313</f>
        <v>0.034409999999999996</v>
      </c>
      <c r="S313" s="229">
        <v>0</v>
      </c>
      <c r="T313" s="230">
        <f>S313*H313</f>
        <v>0</v>
      </c>
      <c r="U313" s="40"/>
      <c r="V313" s="40"/>
      <c r="W313" s="40"/>
      <c r="X313" s="40"/>
      <c r="Y313" s="40"/>
      <c r="Z313" s="40"/>
      <c r="AA313" s="40"/>
      <c r="AB313" s="40"/>
      <c r="AC313" s="40"/>
      <c r="AD313" s="40"/>
      <c r="AE313" s="40"/>
      <c r="AR313" s="231" t="s">
        <v>176</v>
      </c>
      <c r="AT313" s="231" t="s">
        <v>171</v>
      </c>
      <c r="AU313" s="231" t="s">
        <v>82</v>
      </c>
      <c r="AY313" s="19" t="s">
        <v>169</v>
      </c>
      <c r="BE313" s="232">
        <f>IF(N313="základní",J313,0)</f>
        <v>0</v>
      </c>
      <c r="BF313" s="232">
        <f>IF(N313="snížená",J313,0)</f>
        <v>0</v>
      </c>
      <c r="BG313" s="232">
        <f>IF(N313="zákl. přenesená",J313,0)</f>
        <v>0</v>
      </c>
      <c r="BH313" s="232">
        <f>IF(N313="sníž. přenesená",J313,0)</f>
        <v>0</v>
      </c>
      <c r="BI313" s="232">
        <f>IF(N313="nulová",J313,0)</f>
        <v>0</v>
      </c>
      <c r="BJ313" s="19" t="s">
        <v>80</v>
      </c>
      <c r="BK313" s="232">
        <f>ROUND(I313*H313,2)</f>
        <v>0</v>
      </c>
      <c r="BL313" s="19" t="s">
        <v>176</v>
      </c>
      <c r="BM313" s="231" t="s">
        <v>1493</v>
      </c>
    </row>
    <row r="314" spans="1:47" s="2" customFormat="1" ht="12">
      <c r="A314" s="40"/>
      <c r="B314" s="41"/>
      <c r="C314" s="42"/>
      <c r="D314" s="233" t="s">
        <v>178</v>
      </c>
      <c r="E314" s="42"/>
      <c r="F314" s="234" t="s">
        <v>1477</v>
      </c>
      <c r="G314" s="42"/>
      <c r="H314" s="42"/>
      <c r="I314" s="138"/>
      <c r="J314" s="42"/>
      <c r="K314" s="42"/>
      <c r="L314" s="46"/>
      <c r="M314" s="235"/>
      <c r="N314" s="236"/>
      <c r="O314" s="86"/>
      <c r="P314" s="86"/>
      <c r="Q314" s="86"/>
      <c r="R314" s="86"/>
      <c r="S314" s="86"/>
      <c r="T314" s="87"/>
      <c r="U314" s="40"/>
      <c r="V314" s="40"/>
      <c r="W314" s="40"/>
      <c r="X314" s="40"/>
      <c r="Y314" s="40"/>
      <c r="Z314" s="40"/>
      <c r="AA314" s="40"/>
      <c r="AB314" s="40"/>
      <c r="AC314" s="40"/>
      <c r="AD314" s="40"/>
      <c r="AE314" s="40"/>
      <c r="AT314" s="19" t="s">
        <v>178</v>
      </c>
      <c r="AU314" s="19" t="s">
        <v>82</v>
      </c>
    </row>
    <row r="315" spans="1:65" s="2" customFormat="1" ht="16.5" customHeight="1">
      <c r="A315" s="40"/>
      <c r="B315" s="41"/>
      <c r="C315" s="269" t="s">
        <v>1490</v>
      </c>
      <c r="D315" s="269" t="s">
        <v>294</v>
      </c>
      <c r="E315" s="270" t="s">
        <v>1495</v>
      </c>
      <c r="F315" s="271" t="s">
        <v>1496</v>
      </c>
      <c r="G315" s="272" t="s">
        <v>361</v>
      </c>
      <c r="H315" s="273">
        <v>3</v>
      </c>
      <c r="I315" s="274"/>
      <c r="J315" s="275">
        <f>ROUND(I315*H315,2)</f>
        <v>0</v>
      </c>
      <c r="K315" s="271" t="s">
        <v>175</v>
      </c>
      <c r="L315" s="276"/>
      <c r="M315" s="277" t="s">
        <v>19</v>
      </c>
      <c r="N315" s="278" t="s">
        <v>43</v>
      </c>
      <c r="O315" s="86"/>
      <c r="P315" s="229">
        <f>O315*H315</f>
        <v>0</v>
      </c>
      <c r="Q315" s="229">
        <v>0.585</v>
      </c>
      <c r="R315" s="229">
        <f>Q315*H315</f>
        <v>1.755</v>
      </c>
      <c r="S315" s="229">
        <v>0</v>
      </c>
      <c r="T315" s="230">
        <f>S315*H315</f>
        <v>0</v>
      </c>
      <c r="U315" s="40"/>
      <c r="V315" s="40"/>
      <c r="W315" s="40"/>
      <c r="X315" s="40"/>
      <c r="Y315" s="40"/>
      <c r="Z315" s="40"/>
      <c r="AA315" s="40"/>
      <c r="AB315" s="40"/>
      <c r="AC315" s="40"/>
      <c r="AD315" s="40"/>
      <c r="AE315" s="40"/>
      <c r="AR315" s="231" t="s">
        <v>227</v>
      </c>
      <c r="AT315" s="231" t="s">
        <v>294</v>
      </c>
      <c r="AU315" s="231" t="s">
        <v>82</v>
      </c>
      <c r="AY315" s="19" t="s">
        <v>169</v>
      </c>
      <c r="BE315" s="232">
        <f>IF(N315="základní",J315,0)</f>
        <v>0</v>
      </c>
      <c r="BF315" s="232">
        <f>IF(N315="snížená",J315,0)</f>
        <v>0</v>
      </c>
      <c r="BG315" s="232">
        <f>IF(N315="zákl. přenesená",J315,0)</f>
        <v>0</v>
      </c>
      <c r="BH315" s="232">
        <f>IF(N315="sníž. přenesená",J315,0)</f>
        <v>0</v>
      </c>
      <c r="BI315" s="232">
        <f>IF(N315="nulová",J315,0)</f>
        <v>0</v>
      </c>
      <c r="BJ315" s="19" t="s">
        <v>80</v>
      </c>
      <c r="BK315" s="232">
        <f>ROUND(I315*H315,2)</f>
        <v>0</v>
      </c>
      <c r="BL315" s="19" t="s">
        <v>176</v>
      </c>
      <c r="BM315" s="231" t="s">
        <v>1497</v>
      </c>
    </row>
    <row r="316" spans="1:65" s="2" customFormat="1" ht="16.5" customHeight="1">
      <c r="A316" s="40"/>
      <c r="B316" s="41"/>
      <c r="C316" s="269" t="s">
        <v>1494</v>
      </c>
      <c r="D316" s="269" t="s">
        <v>294</v>
      </c>
      <c r="E316" s="270" t="s">
        <v>1499</v>
      </c>
      <c r="F316" s="271" t="s">
        <v>1500</v>
      </c>
      <c r="G316" s="272" t="s">
        <v>361</v>
      </c>
      <c r="H316" s="273">
        <v>6</v>
      </c>
      <c r="I316" s="274"/>
      <c r="J316" s="275">
        <f>ROUND(I316*H316,2)</f>
        <v>0</v>
      </c>
      <c r="K316" s="271" t="s">
        <v>175</v>
      </c>
      <c r="L316" s="276"/>
      <c r="M316" s="277" t="s">
        <v>19</v>
      </c>
      <c r="N316" s="278" t="s">
        <v>43</v>
      </c>
      <c r="O316" s="86"/>
      <c r="P316" s="229">
        <f>O316*H316</f>
        <v>0</v>
      </c>
      <c r="Q316" s="229">
        <v>0.002</v>
      </c>
      <c r="R316" s="229">
        <f>Q316*H316</f>
        <v>0.012</v>
      </c>
      <c r="S316" s="229">
        <v>0</v>
      </c>
      <c r="T316" s="230">
        <f>S316*H316</f>
        <v>0</v>
      </c>
      <c r="U316" s="40"/>
      <c r="V316" s="40"/>
      <c r="W316" s="40"/>
      <c r="X316" s="40"/>
      <c r="Y316" s="40"/>
      <c r="Z316" s="40"/>
      <c r="AA316" s="40"/>
      <c r="AB316" s="40"/>
      <c r="AC316" s="40"/>
      <c r="AD316" s="40"/>
      <c r="AE316" s="40"/>
      <c r="AR316" s="231" t="s">
        <v>227</v>
      </c>
      <c r="AT316" s="231" t="s">
        <v>294</v>
      </c>
      <c r="AU316" s="231" t="s">
        <v>82</v>
      </c>
      <c r="AY316" s="19" t="s">
        <v>169</v>
      </c>
      <c r="BE316" s="232">
        <f>IF(N316="základní",J316,0)</f>
        <v>0</v>
      </c>
      <c r="BF316" s="232">
        <f>IF(N316="snížená",J316,0)</f>
        <v>0</v>
      </c>
      <c r="BG316" s="232">
        <f>IF(N316="zákl. přenesená",J316,0)</f>
        <v>0</v>
      </c>
      <c r="BH316" s="232">
        <f>IF(N316="sníž. přenesená",J316,0)</f>
        <v>0</v>
      </c>
      <c r="BI316" s="232">
        <f>IF(N316="nulová",J316,0)</f>
        <v>0</v>
      </c>
      <c r="BJ316" s="19" t="s">
        <v>80</v>
      </c>
      <c r="BK316" s="232">
        <f>ROUND(I316*H316,2)</f>
        <v>0</v>
      </c>
      <c r="BL316" s="19" t="s">
        <v>176</v>
      </c>
      <c r="BM316" s="231" t="s">
        <v>1501</v>
      </c>
    </row>
    <row r="317" spans="1:65" s="2" customFormat="1" ht="16.5" customHeight="1">
      <c r="A317" s="40"/>
      <c r="B317" s="41"/>
      <c r="C317" s="220" t="s">
        <v>1498</v>
      </c>
      <c r="D317" s="220" t="s">
        <v>171</v>
      </c>
      <c r="E317" s="221" t="s">
        <v>1503</v>
      </c>
      <c r="F317" s="222" t="s">
        <v>1504</v>
      </c>
      <c r="G317" s="223" t="s">
        <v>361</v>
      </c>
      <c r="H317" s="224">
        <v>3</v>
      </c>
      <c r="I317" s="225"/>
      <c r="J317" s="226">
        <f>ROUND(I317*H317,2)</f>
        <v>0</v>
      </c>
      <c r="K317" s="222" t="s">
        <v>175</v>
      </c>
      <c r="L317" s="46"/>
      <c r="M317" s="227" t="s">
        <v>19</v>
      </c>
      <c r="N317" s="228" t="s">
        <v>43</v>
      </c>
      <c r="O317" s="86"/>
      <c r="P317" s="229">
        <f>O317*H317</f>
        <v>0</v>
      </c>
      <c r="Q317" s="229">
        <v>0.02753</v>
      </c>
      <c r="R317" s="229">
        <f>Q317*H317</f>
        <v>0.08259</v>
      </c>
      <c r="S317" s="229">
        <v>0</v>
      </c>
      <c r="T317" s="230">
        <f>S317*H317</f>
        <v>0</v>
      </c>
      <c r="U317" s="40"/>
      <c r="V317" s="40"/>
      <c r="W317" s="40"/>
      <c r="X317" s="40"/>
      <c r="Y317" s="40"/>
      <c r="Z317" s="40"/>
      <c r="AA317" s="40"/>
      <c r="AB317" s="40"/>
      <c r="AC317" s="40"/>
      <c r="AD317" s="40"/>
      <c r="AE317" s="40"/>
      <c r="AR317" s="231" t="s">
        <v>176</v>
      </c>
      <c r="AT317" s="231" t="s">
        <v>171</v>
      </c>
      <c r="AU317" s="231" t="s">
        <v>82</v>
      </c>
      <c r="AY317" s="19" t="s">
        <v>169</v>
      </c>
      <c r="BE317" s="232">
        <f>IF(N317="základní",J317,0)</f>
        <v>0</v>
      </c>
      <c r="BF317" s="232">
        <f>IF(N317="snížená",J317,0)</f>
        <v>0</v>
      </c>
      <c r="BG317" s="232">
        <f>IF(N317="zákl. přenesená",J317,0)</f>
        <v>0</v>
      </c>
      <c r="BH317" s="232">
        <f>IF(N317="sníž. přenesená",J317,0)</f>
        <v>0</v>
      </c>
      <c r="BI317" s="232">
        <f>IF(N317="nulová",J317,0)</f>
        <v>0</v>
      </c>
      <c r="BJ317" s="19" t="s">
        <v>80</v>
      </c>
      <c r="BK317" s="232">
        <f>ROUND(I317*H317,2)</f>
        <v>0</v>
      </c>
      <c r="BL317" s="19" t="s">
        <v>176</v>
      </c>
      <c r="BM317" s="231" t="s">
        <v>1505</v>
      </c>
    </row>
    <row r="318" spans="1:47" s="2" customFormat="1" ht="12">
      <c r="A318" s="40"/>
      <c r="B318" s="41"/>
      <c r="C318" s="42"/>
      <c r="D318" s="233" t="s">
        <v>178</v>
      </c>
      <c r="E318" s="42"/>
      <c r="F318" s="234" t="s">
        <v>1477</v>
      </c>
      <c r="G318" s="42"/>
      <c r="H318" s="42"/>
      <c r="I318" s="138"/>
      <c r="J318" s="42"/>
      <c r="K318" s="42"/>
      <c r="L318" s="46"/>
      <c r="M318" s="235"/>
      <c r="N318" s="236"/>
      <c r="O318" s="86"/>
      <c r="P318" s="86"/>
      <c r="Q318" s="86"/>
      <c r="R318" s="86"/>
      <c r="S318" s="86"/>
      <c r="T318" s="87"/>
      <c r="U318" s="40"/>
      <c r="V318" s="40"/>
      <c r="W318" s="40"/>
      <c r="X318" s="40"/>
      <c r="Y318" s="40"/>
      <c r="Z318" s="40"/>
      <c r="AA318" s="40"/>
      <c r="AB318" s="40"/>
      <c r="AC318" s="40"/>
      <c r="AD318" s="40"/>
      <c r="AE318" s="40"/>
      <c r="AT318" s="19" t="s">
        <v>178</v>
      </c>
      <c r="AU318" s="19" t="s">
        <v>82</v>
      </c>
    </row>
    <row r="319" spans="1:65" s="2" customFormat="1" ht="16.5" customHeight="1">
      <c r="A319" s="40"/>
      <c r="B319" s="41"/>
      <c r="C319" s="269" t="s">
        <v>1502</v>
      </c>
      <c r="D319" s="269" t="s">
        <v>294</v>
      </c>
      <c r="E319" s="270" t="s">
        <v>1507</v>
      </c>
      <c r="F319" s="271" t="s">
        <v>1508</v>
      </c>
      <c r="G319" s="272" t="s">
        <v>361</v>
      </c>
      <c r="H319" s="273">
        <v>1</v>
      </c>
      <c r="I319" s="274"/>
      <c r="J319" s="275">
        <f>ROUND(I319*H319,2)</f>
        <v>0</v>
      </c>
      <c r="K319" s="271" t="s">
        <v>19</v>
      </c>
      <c r="L319" s="276"/>
      <c r="M319" s="277" t="s">
        <v>19</v>
      </c>
      <c r="N319" s="278" t="s">
        <v>43</v>
      </c>
      <c r="O319" s="86"/>
      <c r="P319" s="229">
        <f>O319*H319</f>
        <v>0</v>
      </c>
      <c r="Q319" s="229">
        <v>1.39</v>
      </c>
      <c r="R319" s="229">
        <f>Q319*H319</f>
        <v>1.39</v>
      </c>
      <c r="S319" s="229">
        <v>0</v>
      </c>
      <c r="T319" s="230">
        <f>S319*H319</f>
        <v>0</v>
      </c>
      <c r="U319" s="40"/>
      <c r="V319" s="40"/>
      <c r="W319" s="40"/>
      <c r="X319" s="40"/>
      <c r="Y319" s="40"/>
      <c r="Z319" s="40"/>
      <c r="AA319" s="40"/>
      <c r="AB319" s="40"/>
      <c r="AC319" s="40"/>
      <c r="AD319" s="40"/>
      <c r="AE319" s="40"/>
      <c r="AR319" s="231" t="s">
        <v>227</v>
      </c>
      <c r="AT319" s="231" t="s">
        <v>294</v>
      </c>
      <c r="AU319" s="231" t="s">
        <v>82</v>
      </c>
      <c r="AY319" s="19" t="s">
        <v>169</v>
      </c>
      <c r="BE319" s="232">
        <f>IF(N319="základní",J319,0)</f>
        <v>0</v>
      </c>
      <c r="BF319" s="232">
        <f>IF(N319="snížená",J319,0)</f>
        <v>0</v>
      </c>
      <c r="BG319" s="232">
        <f>IF(N319="zákl. přenesená",J319,0)</f>
        <v>0</v>
      </c>
      <c r="BH319" s="232">
        <f>IF(N319="sníž. přenesená",J319,0)</f>
        <v>0</v>
      </c>
      <c r="BI319" s="232">
        <f>IF(N319="nulová",J319,0)</f>
        <v>0</v>
      </c>
      <c r="BJ319" s="19" t="s">
        <v>80</v>
      </c>
      <c r="BK319" s="232">
        <f>ROUND(I319*H319,2)</f>
        <v>0</v>
      </c>
      <c r="BL319" s="19" t="s">
        <v>176</v>
      </c>
      <c r="BM319" s="231" t="s">
        <v>1509</v>
      </c>
    </row>
    <row r="320" spans="1:65" s="2" customFormat="1" ht="16.5" customHeight="1">
      <c r="A320" s="40"/>
      <c r="B320" s="41"/>
      <c r="C320" s="269" t="s">
        <v>1506</v>
      </c>
      <c r="D320" s="269" t="s">
        <v>294</v>
      </c>
      <c r="E320" s="270" t="s">
        <v>1779</v>
      </c>
      <c r="F320" s="271" t="s">
        <v>1780</v>
      </c>
      <c r="G320" s="272" t="s">
        <v>361</v>
      </c>
      <c r="H320" s="273">
        <v>2</v>
      </c>
      <c r="I320" s="274"/>
      <c r="J320" s="275">
        <f>ROUND(I320*H320,2)</f>
        <v>0</v>
      </c>
      <c r="K320" s="271" t="s">
        <v>19</v>
      </c>
      <c r="L320" s="276"/>
      <c r="M320" s="277" t="s">
        <v>19</v>
      </c>
      <c r="N320" s="278" t="s">
        <v>43</v>
      </c>
      <c r="O320" s="86"/>
      <c r="P320" s="229">
        <f>O320*H320</f>
        <v>0</v>
      </c>
      <c r="Q320" s="229">
        <v>1.39</v>
      </c>
      <c r="R320" s="229">
        <f>Q320*H320</f>
        <v>2.78</v>
      </c>
      <c r="S320" s="229">
        <v>0</v>
      </c>
      <c r="T320" s="230">
        <f>S320*H320</f>
        <v>0</v>
      </c>
      <c r="U320" s="40"/>
      <c r="V320" s="40"/>
      <c r="W320" s="40"/>
      <c r="X320" s="40"/>
      <c r="Y320" s="40"/>
      <c r="Z320" s="40"/>
      <c r="AA320" s="40"/>
      <c r="AB320" s="40"/>
      <c r="AC320" s="40"/>
      <c r="AD320" s="40"/>
      <c r="AE320" s="40"/>
      <c r="AR320" s="231" t="s">
        <v>227</v>
      </c>
      <c r="AT320" s="231" t="s">
        <v>294</v>
      </c>
      <c r="AU320" s="231" t="s">
        <v>82</v>
      </c>
      <c r="AY320" s="19" t="s">
        <v>169</v>
      </c>
      <c r="BE320" s="232">
        <f>IF(N320="základní",J320,0)</f>
        <v>0</v>
      </c>
      <c r="BF320" s="232">
        <f>IF(N320="snížená",J320,0)</f>
        <v>0</v>
      </c>
      <c r="BG320" s="232">
        <f>IF(N320="zákl. přenesená",J320,0)</f>
        <v>0</v>
      </c>
      <c r="BH320" s="232">
        <f>IF(N320="sníž. přenesená",J320,0)</f>
        <v>0</v>
      </c>
      <c r="BI320" s="232">
        <f>IF(N320="nulová",J320,0)</f>
        <v>0</v>
      </c>
      <c r="BJ320" s="19" t="s">
        <v>80</v>
      </c>
      <c r="BK320" s="232">
        <f>ROUND(I320*H320,2)</f>
        <v>0</v>
      </c>
      <c r="BL320" s="19" t="s">
        <v>176</v>
      </c>
      <c r="BM320" s="231" t="s">
        <v>1781</v>
      </c>
    </row>
    <row r="321" spans="1:65" s="2" customFormat="1" ht="16.5" customHeight="1">
      <c r="A321" s="40"/>
      <c r="B321" s="41"/>
      <c r="C321" s="220" t="s">
        <v>1510</v>
      </c>
      <c r="D321" s="220" t="s">
        <v>171</v>
      </c>
      <c r="E321" s="221" t="s">
        <v>1515</v>
      </c>
      <c r="F321" s="222" t="s">
        <v>1516</v>
      </c>
      <c r="G321" s="223" t="s">
        <v>361</v>
      </c>
      <c r="H321" s="224">
        <v>3</v>
      </c>
      <c r="I321" s="225"/>
      <c r="J321" s="226">
        <f>ROUND(I321*H321,2)</f>
        <v>0</v>
      </c>
      <c r="K321" s="222" t="s">
        <v>175</v>
      </c>
      <c r="L321" s="46"/>
      <c r="M321" s="227" t="s">
        <v>19</v>
      </c>
      <c r="N321" s="228" t="s">
        <v>43</v>
      </c>
      <c r="O321" s="86"/>
      <c r="P321" s="229">
        <f>O321*H321</f>
        <v>0</v>
      </c>
      <c r="Q321" s="229">
        <v>0.21734</v>
      </c>
      <c r="R321" s="229">
        <f>Q321*H321</f>
        <v>0.65202</v>
      </c>
      <c r="S321" s="229">
        <v>0</v>
      </c>
      <c r="T321" s="230">
        <f>S321*H321</f>
        <v>0</v>
      </c>
      <c r="U321" s="40"/>
      <c r="V321" s="40"/>
      <c r="W321" s="40"/>
      <c r="X321" s="40"/>
      <c r="Y321" s="40"/>
      <c r="Z321" s="40"/>
      <c r="AA321" s="40"/>
      <c r="AB321" s="40"/>
      <c r="AC321" s="40"/>
      <c r="AD321" s="40"/>
      <c r="AE321" s="40"/>
      <c r="AR321" s="231" t="s">
        <v>176</v>
      </c>
      <c r="AT321" s="231" t="s">
        <v>171</v>
      </c>
      <c r="AU321" s="231" t="s">
        <v>82</v>
      </c>
      <c r="AY321" s="19" t="s">
        <v>169</v>
      </c>
      <c r="BE321" s="232">
        <f>IF(N321="základní",J321,0)</f>
        <v>0</v>
      </c>
      <c r="BF321" s="232">
        <f>IF(N321="snížená",J321,0)</f>
        <v>0</v>
      </c>
      <c r="BG321" s="232">
        <f>IF(N321="zákl. přenesená",J321,0)</f>
        <v>0</v>
      </c>
      <c r="BH321" s="232">
        <f>IF(N321="sníž. přenesená",J321,0)</f>
        <v>0</v>
      </c>
      <c r="BI321" s="232">
        <f>IF(N321="nulová",J321,0)</f>
        <v>0</v>
      </c>
      <c r="BJ321" s="19" t="s">
        <v>80</v>
      </c>
      <c r="BK321" s="232">
        <f>ROUND(I321*H321,2)</f>
        <v>0</v>
      </c>
      <c r="BL321" s="19" t="s">
        <v>176</v>
      </c>
      <c r="BM321" s="231" t="s">
        <v>1517</v>
      </c>
    </row>
    <row r="322" spans="1:47" s="2" customFormat="1" ht="12">
      <c r="A322" s="40"/>
      <c r="B322" s="41"/>
      <c r="C322" s="42"/>
      <c r="D322" s="233" t="s">
        <v>178</v>
      </c>
      <c r="E322" s="42"/>
      <c r="F322" s="234" t="s">
        <v>1518</v>
      </c>
      <c r="G322" s="42"/>
      <c r="H322" s="42"/>
      <c r="I322" s="138"/>
      <c r="J322" s="42"/>
      <c r="K322" s="42"/>
      <c r="L322" s="46"/>
      <c r="M322" s="235"/>
      <c r="N322" s="236"/>
      <c r="O322" s="86"/>
      <c r="P322" s="86"/>
      <c r="Q322" s="86"/>
      <c r="R322" s="86"/>
      <c r="S322" s="86"/>
      <c r="T322" s="87"/>
      <c r="U322" s="40"/>
      <c r="V322" s="40"/>
      <c r="W322" s="40"/>
      <c r="X322" s="40"/>
      <c r="Y322" s="40"/>
      <c r="Z322" s="40"/>
      <c r="AA322" s="40"/>
      <c r="AB322" s="40"/>
      <c r="AC322" s="40"/>
      <c r="AD322" s="40"/>
      <c r="AE322" s="40"/>
      <c r="AT322" s="19" t="s">
        <v>178</v>
      </c>
      <c r="AU322" s="19" t="s">
        <v>82</v>
      </c>
    </row>
    <row r="323" spans="1:65" s="2" customFormat="1" ht="16.5" customHeight="1">
      <c r="A323" s="40"/>
      <c r="B323" s="41"/>
      <c r="C323" s="269" t="s">
        <v>1514</v>
      </c>
      <c r="D323" s="269" t="s">
        <v>294</v>
      </c>
      <c r="E323" s="270" t="s">
        <v>1520</v>
      </c>
      <c r="F323" s="271" t="s">
        <v>1521</v>
      </c>
      <c r="G323" s="272" t="s">
        <v>361</v>
      </c>
      <c r="H323" s="273">
        <v>3</v>
      </c>
      <c r="I323" s="274"/>
      <c r="J323" s="275">
        <f>ROUND(I323*H323,2)</f>
        <v>0</v>
      </c>
      <c r="K323" s="271" t="s">
        <v>19</v>
      </c>
      <c r="L323" s="276"/>
      <c r="M323" s="277" t="s">
        <v>19</v>
      </c>
      <c r="N323" s="278" t="s">
        <v>43</v>
      </c>
      <c r="O323" s="86"/>
      <c r="P323" s="229">
        <f>O323*H323</f>
        <v>0</v>
      </c>
      <c r="Q323" s="229">
        <v>0.114</v>
      </c>
      <c r="R323" s="229">
        <f>Q323*H323</f>
        <v>0.342</v>
      </c>
      <c r="S323" s="229">
        <v>0</v>
      </c>
      <c r="T323" s="230">
        <f>S323*H323</f>
        <v>0</v>
      </c>
      <c r="U323" s="40"/>
      <c r="V323" s="40"/>
      <c r="W323" s="40"/>
      <c r="X323" s="40"/>
      <c r="Y323" s="40"/>
      <c r="Z323" s="40"/>
      <c r="AA323" s="40"/>
      <c r="AB323" s="40"/>
      <c r="AC323" s="40"/>
      <c r="AD323" s="40"/>
      <c r="AE323" s="40"/>
      <c r="AR323" s="231" t="s">
        <v>227</v>
      </c>
      <c r="AT323" s="231" t="s">
        <v>294</v>
      </c>
      <c r="AU323" s="231" t="s">
        <v>82</v>
      </c>
      <c r="AY323" s="19" t="s">
        <v>169</v>
      </c>
      <c r="BE323" s="232">
        <f>IF(N323="základní",J323,0)</f>
        <v>0</v>
      </c>
      <c r="BF323" s="232">
        <f>IF(N323="snížená",J323,0)</f>
        <v>0</v>
      </c>
      <c r="BG323" s="232">
        <f>IF(N323="zákl. přenesená",J323,0)</f>
        <v>0</v>
      </c>
      <c r="BH323" s="232">
        <f>IF(N323="sníž. přenesená",J323,0)</f>
        <v>0</v>
      </c>
      <c r="BI323" s="232">
        <f>IF(N323="nulová",J323,0)</f>
        <v>0</v>
      </c>
      <c r="BJ323" s="19" t="s">
        <v>80</v>
      </c>
      <c r="BK323" s="232">
        <f>ROUND(I323*H323,2)</f>
        <v>0</v>
      </c>
      <c r="BL323" s="19" t="s">
        <v>176</v>
      </c>
      <c r="BM323" s="231" t="s">
        <v>1522</v>
      </c>
    </row>
    <row r="324" spans="1:65" s="2" customFormat="1" ht="16.5" customHeight="1">
      <c r="A324" s="40"/>
      <c r="B324" s="41"/>
      <c r="C324" s="220" t="s">
        <v>1519</v>
      </c>
      <c r="D324" s="220" t="s">
        <v>171</v>
      </c>
      <c r="E324" s="221" t="s">
        <v>1782</v>
      </c>
      <c r="F324" s="222" t="s">
        <v>1783</v>
      </c>
      <c r="G324" s="223" t="s">
        <v>222</v>
      </c>
      <c r="H324" s="224">
        <v>3.83</v>
      </c>
      <c r="I324" s="225"/>
      <c r="J324" s="226">
        <f>ROUND(I324*H324,2)</f>
        <v>0</v>
      </c>
      <c r="K324" s="222" t="s">
        <v>175</v>
      </c>
      <c r="L324" s="46"/>
      <c r="M324" s="227" t="s">
        <v>19</v>
      </c>
      <c r="N324" s="228" t="s">
        <v>43</v>
      </c>
      <c r="O324" s="86"/>
      <c r="P324" s="229">
        <f>O324*H324</f>
        <v>0</v>
      </c>
      <c r="Q324" s="229">
        <v>0</v>
      </c>
      <c r="R324" s="229">
        <f>Q324*H324</f>
        <v>0</v>
      </c>
      <c r="S324" s="229">
        <v>0</v>
      </c>
      <c r="T324" s="230">
        <f>S324*H324</f>
        <v>0</v>
      </c>
      <c r="U324" s="40"/>
      <c r="V324" s="40"/>
      <c r="W324" s="40"/>
      <c r="X324" s="40"/>
      <c r="Y324" s="40"/>
      <c r="Z324" s="40"/>
      <c r="AA324" s="40"/>
      <c r="AB324" s="40"/>
      <c r="AC324" s="40"/>
      <c r="AD324" s="40"/>
      <c r="AE324" s="40"/>
      <c r="AR324" s="231" t="s">
        <v>176</v>
      </c>
      <c r="AT324" s="231" t="s">
        <v>171</v>
      </c>
      <c r="AU324" s="231" t="s">
        <v>82</v>
      </c>
      <c r="AY324" s="19" t="s">
        <v>169</v>
      </c>
      <c r="BE324" s="232">
        <f>IF(N324="základní",J324,0)</f>
        <v>0</v>
      </c>
      <c r="BF324" s="232">
        <f>IF(N324="snížená",J324,0)</f>
        <v>0</v>
      </c>
      <c r="BG324" s="232">
        <f>IF(N324="zákl. přenesená",J324,0)</f>
        <v>0</v>
      </c>
      <c r="BH324" s="232">
        <f>IF(N324="sníž. přenesená",J324,0)</f>
        <v>0</v>
      </c>
      <c r="BI324" s="232">
        <f>IF(N324="nulová",J324,0)</f>
        <v>0</v>
      </c>
      <c r="BJ324" s="19" t="s">
        <v>80</v>
      </c>
      <c r="BK324" s="232">
        <f>ROUND(I324*H324,2)</f>
        <v>0</v>
      </c>
      <c r="BL324" s="19" t="s">
        <v>176</v>
      </c>
      <c r="BM324" s="231" t="s">
        <v>1784</v>
      </c>
    </row>
    <row r="325" spans="1:47" s="2" customFormat="1" ht="12">
      <c r="A325" s="40"/>
      <c r="B325" s="41"/>
      <c r="C325" s="42"/>
      <c r="D325" s="233" t="s">
        <v>178</v>
      </c>
      <c r="E325" s="42"/>
      <c r="F325" s="234" t="s">
        <v>1785</v>
      </c>
      <c r="G325" s="42"/>
      <c r="H325" s="42"/>
      <c r="I325" s="138"/>
      <c r="J325" s="42"/>
      <c r="K325" s="42"/>
      <c r="L325" s="46"/>
      <c r="M325" s="235"/>
      <c r="N325" s="236"/>
      <c r="O325" s="86"/>
      <c r="P325" s="86"/>
      <c r="Q325" s="86"/>
      <c r="R325" s="86"/>
      <c r="S325" s="86"/>
      <c r="T325" s="87"/>
      <c r="U325" s="40"/>
      <c r="V325" s="40"/>
      <c r="W325" s="40"/>
      <c r="X325" s="40"/>
      <c r="Y325" s="40"/>
      <c r="Z325" s="40"/>
      <c r="AA325" s="40"/>
      <c r="AB325" s="40"/>
      <c r="AC325" s="40"/>
      <c r="AD325" s="40"/>
      <c r="AE325" s="40"/>
      <c r="AT325" s="19" t="s">
        <v>178</v>
      </c>
      <c r="AU325" s="19" t="s">
        <v>82</v>
      </c>
    </row>
    <row r="326" spans="1:51" s="13" customFormat="1" ht="12">
      <c r="A326" s="13"/>
      <c r="B326" s="237"/>
      <c r="C326" s="238"/>
      <c r="D326" s="233" t="s">
        <v>180</v>
      </c>
      <c r="E326" s="239" t="s">
        <v>19</v>
      </c>
      <c r="F326" s="240" t="s">
        <v>1786</v>
      </c>
      <c r="G326" s="238"/>
      <c r="H326" s="241">
        <v>3.83</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180</v>
      </c>
      <c r="AU326" s="247" t="s">
        <v>82</v>
      </c>
      <c r="AV326" s="13" t="s">
        <v>82</v>
      </c>
      <c r="AW326" s="13" t="s">
        <v>33</v>
      </c>
      <c r="AX326" s="13" t="s">
        <v>80</v>
      </c>
      <c r="AY326" s="247" t="s">
        <v>169</v>
      </c>
    </row>
    <row r="327" spans="1:65" s="2" customFormat="1" ht="16.5" customHeight="1">
      <c r="A327" s="40"/>
      <c r="B327" s="41"/>
      <c r="C327" s="220" t="s">
        <v>1523</v>
      </c>
      <c r="D327" s="220" t="s">
        <v>171</v>
      </c>
      <c r="E327" s="221" t="s">
        <v>1787</v>
      </c>
      <c r="F327" s="222" t="s">
        <v>1788</v>
      </c>
      <c r="G327" s="223" t="s">
        <v>174</v>
      </c>
      <c r="H327" s="224">
        <v>11.46</v>
      </c>
      <c r="I327" s="225"/>
      <c r="J327" s="226">
        <f>ROUND(I327*H327,2)</f>
        <v>0</v>
      </c>
      <c r="K327" s="222" t="s">
        <v>175</v>
      </c>
      <c r="L327" s="46"/>
      <c r="M327" s="227" t="s">
        <v>19</v>
      </c>
      <c r="N327" s="228" t="s">
        <v>43</v>
      </c>
      <c r="O327" s="86"/>
      <c r="P327" s="229">
        <f>O327*H327</f>
        <v>0</v>
      </c>
      <c r="Q327" s="229">
        <v>0.00402</v>
      </c>
      <c r="R327" s="229">
        <f>Q327*H327</f>
        <v>0.046069200000000005</v>
      </c>
      <c r="S327" s="229">
        <v>0</v>
      </c>
      <c r="T327" s="230">
        <f>S327*H327</f>
        <v>0</v>
      </c>
      <c r="U327" s="40"/>
      <c r="V327" s="40"/>
      <c r="W327" s="40"/>
      <c r="X327" s="40"/>
      <c r="Y327" s="40"/>
      <c r="Z327" s="40"/>
      <c r="AA327" s="40"/>
      <c r="AB327" s="40"/>
      <c r="AC327" s="40"/>
      <c r="AD327" s="40"/>
      <c r="AE327" s="40"/>
      <c r="AR327" s="231" t="s">
        <v>176</v>
      </c>
      <c r="AT327" s="231" t="s">
        <v>171</v>
      </c>
      <c r="AU327" s="231" t="s">
        <v>82</v>
      </c>
      <c r="AY327" s="19" t="s">
        <v>169</v>
      </c>
      <c r="BE327" s="232">
        <f>IF(N327="základní",J327,0)</f>
        <v>0</v>
      </c>
      <c r="BF327" s="232">
        <f>IF(N327="snížená",J327,0)</f>
        <v>0</v>
      </c>
      <c r="BG327" s="232">
        <f>IF(N327="zákl. přenesená",J327,0)</f>
        <v>0</v>
      </c>
      <c r="BH327" s="232">
        <f>IF(N327="sníž. přenesená",J327,0)</f>
        <v>0</v>
      </c>
      <c r="BI327" s="232">
        <f>IF(N327="nulová",J327,0)</f>
        <v>0</v>
      </c>
      <c r="BJ327" s="19" t="s">
        <v>80</v>
      </c>
      <c r="BK327" s="232">
        <f>ROUND(I327*H327,2)</f>
        <v>0</v>
      </c>
      <c r="BL327" s="19" t="s">
        <v>176</v>
      </c>
      <c r="BM327" s="231" t="s">
        <v>1789</v>
      </c>
    </row>
    <row r="328" spans="1:51" s="13" customFormat="1" ht="12">
      <c r="A328" s="13"/>
      <c r="B328" s="237"/>
      <c r="C328" s="238"/>
      <c r="D328" s="233" t="s">
        <v>180</v>
      </c>
      <c r="E328" s="239" t="s">
        <v>19</v>
      </c>
      <c r="F328" s="240" t="s">
        <v>1790</v>
      </c>
      <c r="G328" s="238"/>
      <c r="H328" s="241">
        <v>11.46</v>
      </c>
      <c r="I328" s="242"/>
      <c r="J328" s="238"/>
      <c r="K328" s="238"/>
      <c r="L328" s="243"/>
      <c r="M328" s="244"/>
      <c r="N328" s="245"/>
      <c r="O328" s="245"/>
      <c r="P328" s="245"/>
      <c r="Q328" s="245"/>
      <c r="R328" s="245"/>
      <c r="S328" s="245"/>
      <c r="T328" s="246"/>
      <c r="U328" s="13"/>
      <c r="V328" s="13"/>
      <c r="W328" s="13"/>
      <c r="X328" s="13"/>
      <c r="Y328" s="13"/>
      <c r="Z328" s="13"/>
      <c r="AA328" s="13"/>
      <c r="AB328" s="13"/>
      <c r="AC328" s="13"/>
      <c r="AD328" s="13"/>
      <c r="AE328" s="13"/>
      <c r="AT328" s="247" t="s">
        <v>180</v>
      </c>
      <c r="AU328" s="247" t="s">
        <v>82</v>
      </c>
      <c r="AV328" s="13" t="s">
        <v>82</v>
      </c>
      <c r="AW328" s="13" t="s">
        <v>33</v>
      </c>
      <c r="AX328" s="13" t="s">
        <v>80</v>
      </c>
      <c r="AY328" s="247" t="s">
        <v>169</v>
      </c>
    </row>
    <row r="329" spans="1:65" s="2" customFormat="1" ht="16.5" customHeight="1">
      <c r="A329" s="40"/>
      <c r="B329" s="41"/>
      <c r="C329" s="220" t="s">
        <v>1528</v>
      </c>
      <c r="D329" s="220" t="s">
        <v>171</v>
      </c>
      <c r="E329" s="221" t="s">
        <v>1524</v>
      </c>
      <c r="F329" s="222" t="s">
        <v>1525</v>
      </c>
      <c r="G329" s="223" t="s">
        <v>339</v>
      </c>
      <c r="H329" s="224">
        <v>46.1</v>
      </c>
      <c r="I329" s="225"/>
      <c r="J329" s="226">
        <f>ROUND(I329*H329,2)</f>
        <v>0</v>
      </c>
      <c r="K329" s="222" t="s">
        <v>175</v>
      </c>
      <c r="L329" s="46"/>
      <c r="M329" s="227" t="s">
        <v>19</v>
      </c>
      <c r="N329" s="228" t="s">
        <v>43</v>
      </c>
      <c r="O329" s="86"/>
      <c r="P329" s="229">
        <f>O329*H329</f>
        <v>0</v>
      </c>
      <c r="Q329" s="229">
        <v>0.00013</v>
      </c>
      <c r="R329" s="229">
        <f>Q329*H329</f>
        <v>0.005993</v>
      </c>
      <c r="S329" s="229">
        <v>0</v>
      </c>
      <c r="T329" s="230">
        <f>S329*H329</f>
        <v>0</v>
      </c>
      <c r="U329" s="40"/>
      <c r="V329" s="40"/>
      <c r="W329" s="40"/>
      <c r="X329" s="40"/>
      <c r="Y329" s="40"/>
      <c r="Z329" s="40"/>
      <c r="AA329" s="40"/>
      <c r="AB329" s="40"/>
      <c r="AC329" s="40"/>
      <c r="AD329" s="40"/>
      <c r="AE329" s="40"/>
      <c r="AR329" s="231" t="s">
        <v>176</v>
      </c>
      <c r="AT329" s="231" t="s">
        <v>171</v>
      </c>
      <c r="AU329" s="231" t="s">
        <v>82</v>
      </c>
      <c r="AY329" s="19" t="s">
        <v>169</v>
      </c>
      <c r="BE329" s="232">
        <f>IF(N329="základní",J329,0)</f>
        <v>0</v>
      </c>
      <c r="BF329" s="232">
        <f>IF(N329="snížená",J329,0)</f>
        <v>0</v>
      </c>
      <c r="BG329" s="232">
        <f>IF(N329="zákl. přenesená",J329,0)</f>
        <v>0</v>
      </c>
      <c r="BH329" s="232">
        <f>IF(N329="sníž. přenesená",J329,0)</f>
        <v>0</v>
      </c>
      <c r="BI329" s="232">
        <f>IF(N329="nulová",J329,0)</f>
        <v>0</v>
      </c>
      <c r="BJ329" s="19" t="s">
        <v>80</v>
      </c>
      <c r="BK329" s="232">
        <f>ROUND(I329*H329,2)</f>
        <v>0</v>
      </c>
      <c r="BL329" s="19" t="s">
        <v>176</v>
      </c>
      <c r="BM329" s="231" t="s">
        <v>1526</v>
      </c>
    </row>
    <row r="330" spans="1:63" s="12" customFormat="1" ht="22.8" customHeight="1">
      <c r="A330" s="12"/>
      <c r="B330" s="204"/>
      <c r="C330" s="205"/>
      <c r="D330" s="206" t="s">
        <v>71</v>
      </c>
      <c r="E330" s="218" t="s">
        <v>236</v>
      </c>
      <c r="F330" s="218" t="s">
        <v>1527</v>
      </c>
      <c r="G330" s="205"/>
      <c r="H330" s="205"/>
      <c r="I330" s="208"/>
      <c r="J330" s="219">
        <f>BK330</f>
        <v>0</v>
      </c>
      <c r="K330" s="205"/>
      <c r="L330" s="210"/>
      <c r="M330" s="211"/>
      <c r="N330" s="212"/>
      <c r="O330" s="212"/>
      <c r="P330" s="213">
        <f>SUM(P331:P333)</f>
        <v>0</v>
      </c>
      <c r="Q330" s="212"/>
      <c r="R330" s="213">
        <f>SUM(R331:R333)</f>
        <v>0.001008</v>
      </c>
      <c r="S330" s="212"/>
      <c r="T330" s="214">
        <f>SUM(T331:T333)</f>
        <v>0.07529999999999999</v>
      </c>
      <c r="U330" s="12"/>
      <c r="V330" s="12"/>
      <c r="W330" s="12"/>
      <c r="X330" s="12"/>
      <c r="Y330" s="12"/>
      <c r="Z330" s="12"/>
      <c r="AA330" s="12"/>
      <c r="AB330" s="12"/>
      <c r="AC330" s="12"/>
      <c r="AD330" s="12"/>
      <c r="AE330" s="12"/>
      <c r="AR330" s="215" t="s">
        <v>80</v>
      </c>
      <c r="AT330" s="216" t="s">
        <v>71</v>
      </c>
      <c r="AU330" s="216" t="s">
        <v>80</v>
      </c>
      <c r="AY330" s="215" t="s">
        <v>169</v>
      </c>
      <c r="BK330" s="217">
        <f>SUM(BK331:BK333)</f>
        <v>0</v>
      </c>
    </row>
    <row r="331" spans="1:65" s="2" customFormat="1" ht="21.75" customHeight="1">
      <c r="A331" s="40"/>
      <c r="B331" s="41"/>
      <c r="C331" s="220" t="s">
        <v>1533</v>
      </c>
      <c r="D331" s="220" t="s">
        <v>171</v>
      </c>
      <c r="E331" s="221" t="s">
        <v>1656</v>
      </c>
      <c r="F331" s="222" t="s">
        <v>1657</v>
      </c>
      <c r="G331" s="223" t="s">
        <v>339</v>
      </c>
      <c r="H331" s="224">
        <v>0.15</v>
      </c>
      <c r="I331" s="225"/>
      <c r="J331" s="226">
        <f>ROUND(I331*H331,2)</f>
        <v>0</v>
      </c>
      <c r="K331" s="222" t="s">
        <v>175</v>
      </c>
      <c r="L331" s="46"/>
      <c r="M331" s="227" t="s">
        <v>19</v>
      </c>
      <c r="N331" s="228" t="s">
        <v>43</v>
      </c>
      <c r="O331" s="86"/>
      <c r="P331" s="229">
        <f>O331*H331</f>
        <v>0</v>
      </c>
      <c r="Q331" s="229">
        <v>0.00672</v>
      </c>
      <c r="R331" s="229">
        <f>Q331*H331</f>
        <v>0.001008</v>
      </c>
      <c r="S331" s="229">
        <v>0.502</v>
      </c>
      <c r="T331" s="230">
        <f>S331*H331</f>
        <v>0.07529999999999999</v>
      </c>
      <c r="U331" s="40"/>
      <c r="V331" s="40"/>
      <c r="W331" s="40"/>
      <c r="X331" s="40"/>
      <c r="Y331" s="40"/>
      <c r="Z331" s="40"/>
      <c r="AA331" s="40"/>
      <c r="AB331" s="40"/>
      <c r="AC331" s="40"/>
      <c r="AD331" s="40"/>
      <c r="AE331" s="40"/>
      <c r="AR331" s="231" t="s">
        <v>176</v>
      </c>
      <c r="AT331" s="231" t="s">
        <v>171</v>
      </c>
      <c r="AU331" s="231" t="s">
        <v>82</v>
      </c>
      <c r="AY331" s="19" t="s">
        <v>169</v>
      </c>
      <c r="BE331" s="232">
        <f>IF(N331="základní",J331,0)</f>
        <v>0</v>
      </c>
      <c r="BF331" s="232">
        <f>IF(N331="snížená",J331,0)</f>
        <v>0</v>
      </c>
      <c r="BG331" s="232">
        <f>IF(N331="zákl. přenesená",J331,0)</f>
        <v>0</v>
      </c>
      <c r="BH331" s="232">
        <f>IF(N331="sníž. přenesená",J331,0)</f>
        <v>0</v>
      </c>
      <c r="BI331" s="232">
        <f>IF(N331="nulová",J331,0)</f>
        <v>0</v>
      </c>
      <c r="BJ331" s="19" t="s">
        <v>80</v>
      </c>
      <c r="BK331" s="232">
        <f>ROUND(I331*H331,2)</f>
        <v>0</v>
      </c>
      <c r="BL331" s="19" t="s">
        <v>176</v>
      </c>
      <c r="BM331" s="231" t="s">
        <v>1791</v>
      </c>
    </row>
    <row r="332" spans="1:47" s="2" customFormat="1" ht="12">
      <c r="A332" s="40"/>
      <c r="B332" s="41"/>
      <c r="C332" s="42"/>
      <c r="D332" s="233" t="s">
        <v>178</v>
      </c>
      <c r="E332" s="42"/>
      <c r="F332" s="234" t="s">
        <v>1659</v>
      </c>
      <c r="G332" s="42"/>
      <c r="H332" s="42"/>
      <c r="I332" s="138"/>
      <c r="J332" s="42"/>
      <c r="K332" s="42"/>
      <c r="L332" s="46"/>
      <c r="M332" s="235"/>
      <c r="N332" s="236"/>
      <c r="O332" s="86"/>
      <c r="P332" s="86"/>
      <c r="Q332" s="86"/>
      <c r="R332" s="86"/>
      <c r="S332" s="86"/>
      <c r="T332" s="87"/>
      <c r="U332" s="40"/>
      <c r="V332" s="40"/>
      <c r="W332" s="40"/>
      <c r="X332" s="40"/>
      <c r="Y332" s="40"/>
      <c r="Z332" s="40"/>
      <c r="AA332" s="40"/>
      <c r="AB332" s="40"/>
      <c r="AC332" s="40"/>
      <c r="AD332" s="40"/>
      <c r="AE332" s="40"/>
      <c r="AT332" s="19" t="s">
        <v>178</v>
      </c>
      <c r="AU332" s="19" t="s">
        <v>82</v>
      </c>
    </row>
    <row r="333" spans="1:51" s="13" customFormat="1" ht="12">
      <c r="A333" s="13"/>
      <c r="B333" s="237"/>
      <c r="C333" s="238"/>
      <c r="D333" s="233" t="s">
        <v>180</v>
      </c>
      <c r="E333" s="239" t="s">
        <v>19</v>
      </c>
      <c r="F333" s="240" t="s">
        <v>1792</v>
      </c>
      <c r="G333" s="238"/>
      <c r="H333" s="241">
        <v>0.15</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180</v>
      </c>
      <c r="AU333" s="247" t="s">
        <v>82</v>
      </c>
      <c r="AV333" s="13" t="s">
        <v>82</v>
      </c>
      <c r="AW333" s="13" t="s">
        <v>33</v>
      </c>
      <c r="AX333" s="13" t="s">
        <v>80</v>
      </c>
      <c r="AY333" s="247" t="s">
        <v>169</v>
      </c>
    </row>
    <row r="334" spans="1:63" s="12" customFormat="1" ht="22.8" customHeight="1">
      <c r="A334" s="12"/>
      <c r="B334" s="204"/>
      <c r="C334" s="205"/>
      <c r="D334" s="206" t="s">
        <v>71</v>
      </c>
      <c r="E334" s="218" t="s">
        <v>526</v>
      </c>
      <c r="F334" s="218" t="s">
        <v>527</v>
      </c>
      <c r="G334" s="205"/>
      <c r="H334" s="205"/>
      <c r="I334" s="208"/>
      <c r="J334" s="219">
        <f>BK334</f>
        <v>0</v>
      </c>
      <c r="K334" s="205"/>
      <c r="L334" s="210"/>
      <c r="M334" s="211"/>
      <c r="N334" s="212"/>
      <c r="O334" s="212"/>
      <c r="P334" s="213">
        <f>SUM(P335:P372)</f>
        <v>0</v>
      </c>
      <c r="Q334" s="212"/>
      <c r="R334" s="213">
        <f>SUM(R335:R372)</f>
        <v>0</v>
      </c>
      <c r="S334" s="212"/>
      <c r="T334" s="214">
        <f>SUM(T335:T372)</f>
        <v>0</v>
      </c>
      <c r="U334" s="12"/>
      <c r="V334" s="12"/>
      <c r="W334" s="12"/>
      <c r="X334" s="12"/>
      <c r="Y334" s="12"/>
      <c r="Z334" s="12"/>
      <c r="AA334" s="12"/>
      <c r="AB334" s="12"/>
      <c r="AC334" s="12"/>
      <c r="AD334" s="12"/>
      <c r="AE334" s="12"/>
      <c r="AR334" s="215" t="s">
        <v>80</v>
      </c>
      <c r="AT334" s="216" t="s">
        <v>71</v>
      </c>
      <c r="AU334" s="216" t="s">
        <v>80</v>
      </c>
      <c r="AY334" s="215" t="s">
        <v>169</v>
      </c>
      <c r="BK334" s="217">
        <f>SUM(BK335:BK372)</f>
        <v>0</v>
      </c>
    </row>
    <row r="335" spans="1:65" s="2" customFormat="1" ht="16.5" customHeight="1">
      <c r="A335" s="40"/>
      <c r="B335" s="41"/>
      <c r="C335" s="220" t="s">
        <v>1538</v>
      </c>
      <c r="D335" s="220" t="s">
        <v>171</v>
      </c>
      <c r="E335" s="221" t="s">
        <v>1539</v>
      </c>
      <c r="F335" s="222" t="s">
        <v>1540</v>
      </c>
      <c r="G335" s="223" t="s">
        <v>297</v>
      </c>
      <c r="H335" s="224">
        <v>0.075</v>
      </c>
      <c r="I335" s="225"/>
      <c r="J335" s="226">
        <f>ROUND(I335*H335,2)</f>
        <v>0</v>
      </c>
      <c r="K335" s="222" t="s">
        <v>175</v>
      </c>
      <c r="L335" s="46"/>
      <c r="M335" s="227" t="s">
        <v>19</v>
      </c>
      <c r="N335" s="228" t="s">
        <v>43</v>
      </c>
      <c r="O335" s="86"/>
      <c r="P335" s="229">
        <f>O335*H335</f>
        <v>0</v>
      </c>
      <c r="Q335" s="229">
        <v>0</v>
      </c>
      <c r="R335" s="229">
        <f>Q335*H335</f>
        <v>0</v>
      </c>
      <c r="S335" s="229">
        <v>0</v>
      </c>
      <c r="T335" s="230">
        <f>S335*H335</f>
        <v>0</v>
      </c>
      <c r="U335" s="40"/>
      <c r="V335" s="40"/>
      <c r="W335" s="40"/>
      <c r="X335" s="40"/>
      <c r="Y335" s="40"/>
      <c r="Z335" s="40"/>
      <c r="AA335" s="40"/>
      <c r="AB335" s="40"/>
      <c r="AC335" s="40"/>
      <c r="AD335" s="40"/>
      <c r="AE335" s="40"/>
      <c r="AR335" s="231" t="s">
        <v>176</v>
      </c>
      <c r="AT335" s="231" t="s">
        <v>171</v>
      </c>
      <c r="AU335" s="231" t="s">
        <v>82</v>
      </c>
      <c r="AY335" s="19" t="s">
        <v>169</v>
      </c>
      <c r="BE335" s="232">
        <f>IF(N335="základní",J335,0)</f>
        <v>0</v>
      </c>
      <c r="BF335" s="232">
        <f>IF(N335="snížená",J335,0)</f>
        <v>0</v>
      </c>
      <c r="BG335" s="232">
        <f>IF(N335="zákl. přenesená",J335,0)</f>
        <v>0</v>
      </c>
      <c r="BH335" s="232">
        <f>IF(N335="sníž. přenesená",J335,0)</f>
        <v>0</v>
      </c>
      <c r="BI335" s="232">
        <f>IF(N335="nulová",J335,0)</f>
        <v>0</v>
      </c>
      <c r="BJ335" s="19" t="s">
        <v>80</v>
      </c>
      <c r="BK335" s="232">
        <f>ROUND(I335*H335,2)</f>
        <v>0</v>
      </c>
      <c r="BL335" s="19" t="s">
        <v>176</v>
      </c>
      <c r="BM335" s="231" t="s">
        <v>1541</v>
      </c>
    </row>
    <row r="336" spans="1:47" s="2" customFormat="1" ht="12">
      <c r="A336" s="40"/>
      <c r="B336" s="41"/>
      <c r="C336" s="42"/>
      <c r="D336" s="233" t="s">
        <v>178</v>
      </c>
      <c r="E336" s="42"/>
      <c r="F336" s="234" t="s">
        <v>1542</v>
      </c>
      <c r="G336" s="42"/>
      <c r="H336" s="42"/>
      <c r="I336" s="138"/>
      <c r="J336" s="42"/>
      <c r="K336" s="42"/>
      <c r="L336" s="46"/>
      <c r="M336" s="235"/>
      <c r="N336" s="236"/>
      <c r="O336" s="86"/>
      <c r="P336" s="86"/>
      <c r="Q336" s="86"/>
      <c r="R336" s="86"/>
      <c r="S336" s="86"/>
      <c r="T336" s="87"/>
      <c r="U336" s="40"/>
      <c r="V336" s="40"/>
      <c r="W336" s="40"/>
      <c r="X336" s="40"/>
      <c r="Y336" s="40"/>
      <c r="Z336" s="40"/>
      <c r="AA336" s="40"/>
      <c r="AB336" s="40"/>
      <c r="AC336" s="40"/>
      <c r="AD336" s="40"/>
      <c r="AE336" s="40"/>
      <c r="AT336" s="19" t="s">
        <v>178</v>
      </c>
      <c r="AU336" s="19" t="s">
        <v>82</v>
      </c>
    </row>
    <row r="337" spans="1:51" s="13" customFormat="1" ht="12">
      <c r="A337" s="13"/>
      <c r="B337" s="237"/>
      <c r="C337" s="238"/>
      <c r="D337" s="233" t="s">
        <v>180</v>
      </c>
      <c r="E337" s="239" t="s">
        <v>19</v>
      </c>
      <c r="F337" s="240" t="s">
        <v>1793</v>
      </c>
      <c r="G337" s="238"/>
      <c r="H337" s="241">
        <v>0.075</v>
      </c>
      <c r="I337" s="242"/>
      <c r="J337" s="238"/>
      <c r="K337" s="238"/>
      <c r="L337" s="243"/>
      <c r="M337" s="244"/>
      <c r="N337" s="245"/>
      <c r="O337" s="245"/>
      <c r="P337" s="245"/>
      <c r="Q337" s="245"/>
      <c r="R337" s="245"/>
      <c r="S337" s="245"/>
      <c r="T337" s="246"/>
      <c r="U337" s="13"/>
      <c r="V337" s="13"/>
      <c r="W337" s="13"/>
      <c r="X337" s="13"/>
      <c r="Y337" s="13"/>
      <c r="Z337" s="13"/>
      <c r="AA337" s="13"/>
      <c r="AB337" s="13"/>
      <c r="AC337" s="13"/>
      <c r="AD337" s="13"/>
      <c r="AE337" s="13"/>
      <c r="AT337" s="247" t="s">
        <v>180</v>
      </c>
      <c r="AU337" s="247" t="s">
        <v>82</v>
      </c>
      <c r="AV337" s="13" t="s">
        <v>82</v>
      </c>
      <c r="AW337" s="13" t="s">
        <v>33</v>
      </c>
      <c r="AX337" s="13" t="s">
        <v>80</v>
      </c>
      <c r="AY337" s="247" t="s">
        <v>169</v>
      </c>
    </row>
    <row r="338" spans="1:65" s="2" customFormat="1" ht="21.75" customHeight="1">
      <c r="A338" s="40"/>
      <c r="B338" s="41"/>
      <c r="C338" s="220" t="s">
        <v>1545</v>
      </c>
      <c r="D338" s="220" t="s">
        <v>171</v>
      </c>
      <c r="E338" s="221" t="s">
        <v>1546</v>
      </c>
      <c r="F338" s="222" t="s">
        <v>1547</v>
      </c>
      <c r="G338" s="223" t="s">
        <v>297</v>
      </c>
      <c r="H338" s="224">
        <v>0.9</v>
      </c>
      <c r="I338" s="225"/>
      <c r="J338" s="226">
        <f>ROUND(I338*H338,2)</f>
        <v>0</v>
      </c>
      <c r="K338" s="222" t="s">
        <v>175</v>
      </c>
      <c r="L338" s="46"/>
      <c r="M338" s="227" t="s">
        <v>19</v>
      </c>
      <c r="N338" s="228" t="s">
        <v>43</v>
      </c>
      <c r="O338" s="86"/>
      <c r="P338" s="229">
        <f>O338*H338</f>
        <v>0</v>
      </c>
      <c r="Q338" s="229">
        <v>0</v>
      </c>
      <c r="R338" s="229">
        <f>Q338*H338</f>
        <v>0</v>
      </c>
      <c r="S338" s="229">
        <v>0</v>
      </c>
      <c r="T338" s="230">
        <f>S338*H338</f>
        <v>0</v>
      </c>
      <c r="U338" s="40"/>
      <c r="V338" s="40"/>
      <c r="W338" s="40"/>
      <c r="X338" s="40"/>
      <c r="Y338" s="40"/>
      <c r="Z338" s="40"/>
      <c r="AA338" s="40"/>
      <c r="AB338" s="40"/>
      <c r="AC338" s="40"/>
      <c r="AD338" s="40"/>
      <c r="AE338" s="40"/>
      <c r="AR338" s="231" t="s">
        <v>176</v>
      </c>
      <c r="AT338" s="231" t="s">
        <v>171</v>
      </c>
      <c r="AU338" s="231" t="s">
        <v>82</v>
      </c>
      <c r="AY338" s="19" t="s">
        <v>169</v>
      </c>
      <c r="BE338" s="232">
        <f>IF(N338="základní",J338,0)</f>
        <v>0</v>
      </c>
      <c r="BF338" s="232">
        <f>IF(N338="snížená",J338,0)</f>
        <v>0</v>
      </c>
      <c r="BG338" s="232">
        <f>IF(N338="zákl. přenesená",J338,0)</f>
        <v>0</v>
      </c>
      <c r="BH338" s="232">
        <f>IF(N338="sníž. přenesená",J338,0)</f>
        <v>0</v>
      </c>
      <c r="BI338" s="232">
        <f>IF(N338="nulová",J338,0)</f>
        <v>0</v>
      </c>
      <c r="BJ338" s="19" t="s">
        <v>80</v>
      </c>
      <c r="BK338" s="232">
        <f>ROUND(I338*H338,2)</f>
        <v>0</v>
      </c>
      <c r="BL338" s="19" t="s">
        <v>176</v>
      </c>
      <c r="BM338" s="231" t="s">
        <v>1548</v>
      </c>
    </row>
    <row r="339" spans="1:47" s="2" customFormat="1" ht="12">
      <c r="A339" s="40"/>
      <c r="B339" s="41"/>
      <c r="C339" s="42"/>
      <c r="D339" s="233" t="s">
        <v>178</v>
      </c>
      <c r="E339" s="42"/>
      <c r="F339" s="234" t="s">
        <v>1542</v>
      </c>
      <c r="G339" s="42"/>
      <c r="H339" s="42"/>
      <c r="I339" s="138"/>
      <c r="J339" s="42"/>
      <c r="K339" s="42"/>
      <c r="L339" s="46"/>
      <c r="M339" s="235"/>
      <c r="N339" s="236"/>
      <c r="O339" s="86"/>
      <c r="P339" s="86"/>
      <c r="Q339" s="86"/>
      <c r="R339" s="86"/>
      <c r="S339" s="86"/>
      <c r="T339" s="87"/>
      <c r="U339" s="40"/>
      <c r="V339" s="40"/>
      <c r="W339" s="40"/>
      <c r="X339" s="40"/>
      <c r="Y339" s="40"/>
      <c r="Z339" s="40"/>
      <c r="AA339" s="40"/>
      <c r="AB339" s="40"/>
      <c r="AC339" s="40"/>
      <c r="AD339" s="40"/>
      <c r="AE339" s="40"/>
      <c r="AT339" s="19" t="s">
        <v>178</v>
      </c>
      <c r="AU339" s="19" t="s">
        <v>82</v>
      </c>
    </row>
    <row r="340" spans="1:51" s="13" customFormat="1" ht="12">
      <c r="A340" s="13"/>
      <c r="B340" s="237"/>
      <c r="C340" s="238"/>
      <c r="D340" s="233" t="s">
        <v>180</v>
      </c>
      <c r="E340" s="238"/>
      <c r="F340" s="240" t="s">
        <v>1794</v>
      </c>
      <c r="G340" s="238"/>
      <c r="H340" s="241">
        <v>0.9</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180</v>
      </c>
      <c r="AU340" s="247" t="s">
        <v>82</v>
      </c>
      <c r="AV340" s="13" t="s">
        <v>82</v>
      </c>
      <c r="AW340" s="13" t="s">
        <v>4</v>
      </c>
      <c r="AX340" s="13" t="s">
        <v>80</v>
      </c>
      <c r="AY340" s="247" t="s">
        <v>169</v>
      </c>
    </row>
    <row r="341" spans="1:65" s="2" customFormat="1" ht="21.75" customHeight="1">
      <c r="A341" s="40"/>
      <c r="B341" s="41"/>
      <c r="C341" s="220" t="s">
        <v>1550</v>
      </c>
      <c r="D341" s="220" t="s">
        <v>171</v>
      </c>
      <c r="E341" s="221" t="s">
        <v>1551</v>
      </c>
      <c r="F341" s="222" t="s">
        <v>553</v>
      </c>
      <c r="G341" s="223" t="s">
        <v>297</v>
      </c>
      <c r="H341" s="224">
        <v>0.075</v>
      </c>
      <c r="I341" s="225"/>
      <c r="J341" s="226">
        <f>ROUND(I341*H341,2)</f>
        <v>0</v>
      </c>
      <c r="K341" s="222" t="s">
        <v>19</v>
      </c>
      <c r="L341" s="46"/>
      <c r="M341" s="227" t="s">
        <v>19</v>
      </c>
      <c r="N341" s="228" t="s">
        <v>43</v>
      </c>
      <c r="O341" s="86"/>
      <c r="P341" s="229">
        <f>O341*H341</f>
        <v>0</v>
      </c>
      <c r="Q341" s="229">
        <v>0</v>
      </c>
      <c r="R341" s="229">
        <f>Q341*H341</f>
        <v>0</v>
      </c>
      <c r="S341" s="229">
        <v>0</v>
      </c>
      <c r="T341" s="230">
        <f>S341*H341</f>
        <v>0</v>
      </c>
      <c r="U341" s="40"/>
      <c r="V341" s="40"/>
      <c r="W341" s="40"/>
      <c r="X341" s="40"/>
      <c r="Y341" s="40"/>
      <c r="Z341" s="40"/>
      <c r="AA341" s="40"/>
      <c r="AB341" s="40"/>
      <c r="AC341" s="40"/>
      <c r="AD341" s="40"/>
      <c r="AE341" s="40"/>
      <c r="AR341" s="231" t="s">
        <v>176</v>
      </c>
      <c r="AT341" s="231" t="s">
        <v>171</v>
      </c>
      <c r="AU341" s="231" t="s">
        <v>82</v>
      </c>
      <c r="AY341" s="19" t="s">
        <v>169</v>
      </c>
      <c r="BE341" s="232">
        <f>IF(N341="základní",J341,0)</f>
        <v>0</v>
      </c>
      <c r="BF341" s="232">
        <f>IF(N341="snížená",J341,0)</f>
        <v>0</v>
      </c>
      <c r="BG341" s="232">
        <f>IF(N341="zákl. přenesená",J341,0)</f>
        <v>0</v>
      </c>
      <c r="BH341" s="232">
        <f>IF(N341="sníž. přenesená",J341,0)</f>
        <v>0</v>
      </c>
      <c r="BI341" s="232">
        <f>IF(N341="nulová",J341,0)</f>
        <v>0</v>
      </c>
      <c r="BJ341" s="19" t="s">
        <v>80</v>
      </c>
      <c r="BK341" s="232">
        <f>ROUND(I341*H341,2)</f>
        <v>0</v>
      </c>
      <c r="BL341" s="19" t="s">
        <v>176</v>
      </c>
      <c r="BM341" s="231" t="s">
        <v>1552</v>
      </c>
    </row>
    <row r="342" spans="1:47" s="2" customFormat="1" ht="12">
      <c r="A342" s="40"/>
      <c r="B342" s="41"/>
      <c r="C342" s="42"/>
      <c r="D342" s="233" t="s">
        <v>178</v>
      </c>
      <c r="E342" s="42"/>
      <c r="F342" s="234" t="s">
        <v>1553</v>
      </c>
      <c r="G342" s="42"/>
      <c r="H342" s="42"/>
      <c r="I342" s="138"/>
      <c r="J342" s="42"/>
      <c r="K342" s="42"/>
      <c r="L342" s="46"/>
      <c r="M342" s="235"/>
      <c r="N342" s="236"/>
      <c r="O342" s="86"/>
      <c r="P342" s="86"/>
      <c r="Q342" s="86"/>
      <c r="R342" s="86"/>
      <c r="S342" s="86"/>
      <c r="T342" s="87"/>
      <c r="U342" s="40"/>
      <c r="V342" s="40"/>
      <c r="W342" s="40"/>
      <c r="X342" s="40"/>
      <c r="Y342" s="40"/>
      <c r="Z342" s="40"/>
      <c r="AA342" s="40"/>
      <c r="AB342" s="40"/>
      <c r="AC342" s="40"/>
      <c r="AD342" s="40"/>
      <c r="AE342" s="40"/>
      <c r="AT342" s="19" t="s">
        <v>178</v>
      </c>
      <c r="AU342" s="19" t="s">
        <v>82</v>
      </c>
    </row>
    <row r="343" spans="1:51" s="13" customFormat="1" ht="12">
      <c r="A343" s="13"/>
      <c r="B343" s="237"/>
      <c r="C343" s="238"/>
      <c r="D343" s="233" t="s">
        <v>180</v>
      </c>
      <c r="E343" s="239" t="s">
        <v>19</v>
      </c>
      <c r="F343" s="240" t="s">
        <v>1793</v>
      </c>
      <c r="G343" s="238"/>
      <c r="H343" s="241">
        <v>0.075</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180</v>
      </c>
      <c r="AU343" s="247" t="s">
        <v>82</v>
      </c>
      <c r="AV343" s="13" t="s">
        <v>82</v>
      </c>
      <c r="AW343" s="13" t="s">
        <v>33</v>
      </c>
      <c r="AX343" s="13" t="s">
        <v>80</v>
      </c>
      <c r="AY343" s="247" t="s">
        <v>169</v>
      </c>
    </row>
    <row r="344" spans="1:65" s="2" customFormat="1" ht="21.75" customHeight="1">
      <c r="A344" s="40"/>
      <c r="B344" s="41"/>
      <c r="C344" s="220" t="s">
        <v>1554</v>
      </c>
      <c r="D344" s="220" t="s">
        <v>171</v>
      </c>
      <c r="E344" s="221" t="s">
        <v>529</v>
      </c>
      <c r="F344" s="222" t="s">
        <v>530</v>
      </c>
      <c r="G344" s="223" t="s">
        <v>297</v>
      </c>
      <c r="H344" s="224">
        <v>11.949</v>
      </c>
      <c r="I344" s="225"/>
      <c r="J344" s="226">
        <f>ROUND(I344*H344,2)</f>
        <v>0</v>
      </c>
      <c r="K344" s="222" t="s">
        <v>175</v>
      </c>
      <c r="L344" s="46"/>
      <c r="M344" s="227" t="s">
        <v>19</v>
      </c>
      <c r="N344" s="228" t="s">
        <v>43</v>
      </c>
      <c r="O344" s="86"/>
      <c r="P344" s="229">
        <f>O344*H344</f>
        <v>0</v>
      </c>
      <c r="Q344" s="229">
        <v>0</v>
      </c>
      <c r="R344" s="229">
        <f>Q344*H344</f>
        <v>0</v>
      </c>
      <c r="S344" s="229">
        <v>0</v>
      </c>
      <c r="T344" s="230">
        <f>S344*H344</f>
        <v>0</v>
      </c>
      <c r="U344" s="40"/>
      <c r="V344" s="40"/>
      <c r="W344" s="40"/>
      <c r="X344" s="40"/>
      <c r="Y344" s="40"/>
      <c r="Z344" s="40"/>
      <c r="AA344" s="40"/>
      <c r="AB344" s="40"/>
      <c r="AC344" s="40"/>
      <c r="AD344" s="40"/>
      <c r="AE344" s="40"/>
      <c r="AR344" s="231" t="s">
        <v>176</v>
      </c>
      <c r="AT344" s="231" t="s">
        <v>171</v>
      </c>
      <c r="AU344" s="231" t="s">
        <v>82</v>
      </c>
      <c r="AY344" s="19" t="s">
        <v>169</v>
      </c>
      <c r="BE344" s="232">
        <f>IF(N344="základní",J344,0)</f>
        <v>0</v>
      </c>
      <c r="BF344" s="232">
        <f>IF(N344="snížená",J344,0)</f>
        <v>0</v>
      </c>
      <c r="BG344" s="232">
        <f>IF(N344="zákl. přenesená",J344,0)</f>
        <v>0</v>
      </c>
      <c r="BH344" s="232">
        <f>IF(N344="sníž. přenesená",J344,0)</f>
        <v>0</v>
      </c>
      <c r="BI344" s="232">
        <f>IF(N344="nulová",J344,0)</f>
        <v>0</v>
      </c>
      <c r="BJ344" s="19" t="s">
        <v>80</v>
      </c>
      <c r="BK344" s="232">
        <f>ROUND(I344*H344,2)</f>
        <v>0</v>
      </c>
      <c r="BL344" s="19" t="s">
        <v>176</v>
      </c>
      <c r="BM344" s="231" t="s">
        <v>1795</v>
      </c>
    </row>
    <row r="345" spans="1:47" s="2" customFormat="1" ht="12">
      <c r="A345" s="40"/>
      <c r="B345" s="41"/>
      <c r="C345" s="42"/>
      <c r="D345" s="233" t="s">
        <v>178</v>
      </c>
      <c r="E345" s="42"/>
      <c r="F345" s="234" t="s">
        <v>532</v>
      </c>
      <c r="G345" s="42"/>
      <c r="H345" s="42"/>
      <c r="I345" s="138"/>
      <c r="J345" s="42"/>
      <c r="K345" s="42"/>
      <c r="L345" s="46"/>
      <c r="M345" s="235"/>
      <c r="N345" s="236"/>
      <c r="O345" s="86"/>
      <c r="P345" s="86"/>
      <c r="Q345" s="86"/>
      <c r="R345" s="86"/>
      <c r="S345" s="86"/>
      <c r="T345" s="87"/>
      <c r="U345" s="40"/>
      <c r="V345" s="40"/>
      <c r="W345" s="40"/>
      <c r="X345" s="40"/>
      <c r="Y345" s="40"/>
      <c r="Z345" s="40"/>
      <c r="AA345" s="40"/>
      <c r="AB345" s="40"/>
      <c r="AC345" s="40"/>
      <c r="AD345" s="40"/>
      <c r="AE345" s="40"/>
      <c r="AT345" s="19" t="s">
        <v>178</v>
      </c>
      <c r="AU345" s="19" t="s">
        <v>82</v>
      </c>
    </row>
    <row r="346" spans="1:51" s="13" customFormat="1" ht="12">
      <c r="A346" s="13"/>
      <c r="B346" s="237"/>
      <c r="C346" s="238"/>
      <c r="D346" s="233" t="s">
        <v>180</v>
      </c>
      <c r="E346" s="239" t="s">
        <v>19</v>
      </c>
      <c r="F346" s="240" t="s">
        <v>1796</v>
      </c>
      <c r="G346" s="238"/>
      <c r="H346" s="241">
        <v>4.191</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180</v>
      </c>
      <c r="AU346" s="247" t="s">
        <v>82</v>
      </c>
      <c r="AV346" s="13" t="s">
        <v>82</v>
      </c>
      <c r="AW346" s="13" t="s">
        <v>33</v>
      </c>
      <c r="AX346" s="13" t="s">
        <v>72</v>
      </c>
      <c r="AY346" s="247" t="s">
        <v>169</v>
      </c>
    </row>
    <row r="347" spans="1:51" s="13" customFormat="1" ht="12">
      <c r="A347" s="13"/>
      <c r="B347" s="237"/>
      <c r="C347" s="238"/>
      <c r="D347" s="233" t="s">
        <v>180</v>
      </c>
      <c r="E347" s="239" t="s">
        <v>19</v>
      </c>
      <c r="F347" s="240" t="s">
        <v>1557</v>
      </c>
      <c r="G347" s="238"/>
      <c r="H347" s="241">
        <v>7.758</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180</v>
      </c>
      <c r="AU347" s="247" t="s">
        <v>82</v>
      </c>
      <c r="AV347" s="13" t="s">
        <v>82</v>
      </c>
      <c r="AW347" s="13" t="s">
        <v>33</v>
      </c>
      <c r="AX347" s="13" t="s">
        <v>72</v>
      </c>
      <c r="AY347" s="247" t="s">
        <v>169</v>
      </c>
    </row>
    <row r="348" spans="1:51" s="15" customFormat="1" ht="12">
      <c r="A348" s="15"/>
      <c r="B348" s="258"/>
      <c r="C348" s="259"/>
      <c r="D348" s="233" t="s">
        <v>180</v>
      </c>
      <c r="E348" s="260" t="s">
        <v>19</v>
      </c>
      <c r="F348" s="261" t="s">
        <v>191</v>
      </c>
      <c r="G348" s="259"/>
      <c r="H348" s="262">
        <v>11.949</v>
      </c>
      <c r="I348" s="263"/>
      <c r="J348" s="259"/>
      <c r="K348" s="259"/>
      <c r="L348" s="264"/>
      <c r="M348" s="265"/>
      <c r="N348" s="266"/>
      <c r="O348" s="266"/>
      <c r="P348" s="266"/>
      <c r="Q348" s="266"/>
      <c r="R348" s="266"/>
      <c r="S348" s="266"/>
      <c r="T348" s="267"/>
      <c r="U348" s="15"/>
      <c r="V348" s="15"/>
      <c r="W348" s="15"/>
      <c r="X348" s="15"/>
      <c r="Y348" s="15"/>
      <c r="Z348" s="15"/>
      <c r="AA348" s="15"/>
      <c r="AB348" s="15"/>
      <c r="AC348" s="15"/>
      <c r="AD348" s="15"/>
      <c r="AE348" s="15"/>
      <c r="AT348" s="268" t="s">
        <v>180</v>
      </c>
      <c r="AU348" s="268" t="s">
        <v>82</v>
      </c>
      <c r="AV348" s="15" t="s">
        <v>176</v>
      </c>
      <c r="AW348" s="15" t="s">
        <v>33</v>
      </c>
      <c r="AX348" s="15" t="s">
        <v>80</v>
      </c>
      <c r="AY348" s="268" t="s">
        <v>169</v>
      </c>
    </row>
    <row r="349" spans="1:65" s="2" customFormat="1" ht="21.75" customHeight="1">
      <c r="A349" s="40"/>
      <c r="B349" s="41"/>
      <c r="C349" s="220" t="s">
        <v>1558</v>
      </c>
      <c r="D349" s="220" t="s">
        <v>171</v>
      </c>
      <c r="E349" s="221" t="s">
        <v>536</v>
      </c>
      <c r="F349" s="222" t="s">
        <v>537</v>
      </c>
      <c r="G349" s="223" t="s">
        <v>297</v>
      </c>
      <c r="H349" s="224">
        <v>143.388</v>
      </c>
      <c r="I349" s="225"/>
      <c r="J349" s="226">
        <f>ROUND(I349*H349,2)</f>
        <v>0</v>
      </c>
      <c r="K349" s="222" t="s">
        <v>175</v>
      </c>
      <c r="L349" s="46"/>
      <c r="M349" s="227" t="s">
        <v>19</v>
      </c>
      <c r="N349" s="228" t="s">
        <v>43</v>
      </c>
      <c r="O349" s="86"/>
      <c r="P349" s="229">
        <f>O349*H349</f>
        <v>0</v>
      </c>
      <c r="Q349" s="229">
        <v>0</v>
      </c>
      <c r="R349" s="229">
        <f>Q349*H349</f>
        <v>0</v>
      </c>
      <c r="S349" s="229">
        <v>0</v>
      </c>
      <c r="T349" s="230">
        <f>S349*H349</f>
        <v>0</v>
      </c>
      <c r="U349" s="40"/>
      <c r="V349" s="40"/>
      <c r="W349" s="40"/>
      <c r="X349" s="40"/>
      <c r="Y349" s="40"/>
      <c r="Z349" s="40"/>
      <c r="AA349" s="40"/>
      <c r="AB349" s="40"/>
      <c r="AC349" s="40"/>
      <c r="AD349" s="40"/>
      <c r="AE349" s="40"/>
      <c r="AR349" s="231" t="s">
        <v>176</v>
      </c>
      <c r="AT349" s="231" t="s">
        <v>171</v>
      </c>
      <c r="AU349" s="231" t="s">
        <v>82</v>
      </c>
      <c r="AY349" s="19" t="s">
        <v>169</v>
      </c>
      <c r="BE349" s="232">
        <f>IF(N349="základní",J349,0)</f>
        <v>0</v>
      </c>
      <c r="BF349" s="232">
        <f>IF(N349="snížená",J349,0)</f>
        <v>0</v>
      </c>
      <c r="BG349" s="232">
        <f>IF(N349="zákl. přenesená",J349,0)</f>
        <v>0</v>
      </c>
      <c r="BH349" s="232">
        <f>IF(N349="sníž. přenesená",J349,0)</f>
        <v>0</v>
      </c>
      <c r="BI349" s="232">
        <f>IF(N349="nulová",J349,0)</f>
        <v>0</v>
      </c>
      <c r="BJ349" s="19" t="s">
        <v>80</v>
      </c>
      <c r="BK349" s="232">
        <f>ROUND(I349*H349,2)</f>
        <v>0</v>
      </c>
      <c r="BL349" s="19" t="s">
        <v>176</v>
      </c>
      <c r="BM349" s="231" t="s">
        <v>1797</v>
      </c>
    </row>
    <row r="350" spans="1:47" s="2" customFormat="1" ht="12">
      <c r="A350" s="40"/>
      <c r="B350" s="41"/>
      <c r="C350" s="42"/>
      <c r="D350" s="233" t="s">
        <v>178</v>
      </c>
      <c r="E350" s="42"/>
      <c r="F350" s="234" t="s">
        <v>532</v>
      </c>
      <c r="G350" s="42"/>
      <c r="H350" s="42"/>
      <c r="I350" s="138"/>
      <c r="J350" s="42"/>
      <c r="K350" s="42"/>
      <c r="L350" s="46"/>
      <c r="M350" s="235"/>
      <c r="N350" s="236"/>
      <c r="O350" s="86"/>
      <c r="P350" s="86"/>
      <c r="Q350" s="86"/>
      <c r="R350" s="86"/>
      <c r="S350" s="86"/>
      <c r="T350" s="87"/>
      <c r="U350" s="40"/>
      <c r="V350" s="40"/>
      <c r="W350" s="40"/>
      <c r="X350" s="40"/>
      <c r="Y350" s="40"/>
      <c r="Z350" s="40"/>
      <c r="AA350" s="40"/>
      <c r="AB350" s="40"/>
      <c r="AC350" s="40"/>
      <c r="AD350" s="40"/>
      <c r="AE350" s="40"/>
      <c r="AT350" s="19" t="s">
        <v>178</v>
      </c>
      <c r="AU350" s="19" t="s">
        <v>82</v>
      </c>
    </row>
    <row r="351" spans="1:51" s="13" customFormat="1" ht="12">
      <c r="A351" s="13"/>
      <c r="B351" s="237"/>
      <c r="C351" s="238"/>
      <c r="D351" s="233" t="s">
        <v>180</v>
      </c>
      <c r="E351" s="238"/>
      <c r="F351" s="240" t="s">
        <v>1798</v>
      </c>
      <c r="G351" s="238"/>
      <c r="H351" s="241">
        <v>143.388</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180</v>
      </c>
      <c r="AU351" s="247" t="s">
        <v>82</v>
      </c>
      <c r="AV351" s="13" t="s">
        <v>82</v>
      </c>
      <c r="AW351" s="13" t="s">
        <v>4</v>
      </c>
      <c r="AX351" s="13" t="s">
        <v>80</v>
      </c>
      <c r="AY351" s="247" t="s">
        <v>169</v>
      </c>
    </row>
    <row r="352" spans="1:65" s="2" customFormat="1" ht="21.75" customHeight="1">
      <c r="A352" s="40"/>
      <c r="B352" s="41"/>
      <c r="C352" s="220" t="s">
        <v>1561</v>
      </c>
      <c r="D352" s="220" t="s">
        <v>171</v>
      </c>
      <c r="E352" s="221" t="s">
        <v>541</v>
      </c>
      <c r="F352" s="222" t="s">
        <v>542</v>
      </c>
      <c r="G352" s="223" t="s">
        <v>297</v>
      </c>
      <c r="H352" s="224">
        <v>11.877</v>
      </c>
      <c r="I352" s="225"/>
      <c r="J352" s="226">
        <f>ROUND(I352*H352,2)</f>
        <v>0</v>
      </c>
      <c r="K352" s="222" t="s">
        <v>175</v>
      </c>
      <c r="L352" s="46"/>
      <c r="M352" s="227" t="s">
        <v>19</v>
      </c>
      <c r="N352" s="228" t="s">
        <v>43</v>
      </c>
      <c r="O352" s="86"/>
      <c r="P352" s="229">
        <f>O352*H352</f>
        <v>0</v>
      </c>
      <c r="Q352" s="229">
        <v>0</v>
      </c>
      <c r="R352" s="229">
        <f>Q352*H352</f>
        <v>0</v>
      </c>
      <c r="S352" s="229">
        <v>0</v>
      </c>
      <c r="T352" s="230">
        <f>S352*H352</f>
        <v>0</v>
      </c>
      <c r="U352" s="40"/>
      <c r="V352" s="40"/>
      <c r="W352" s="40"/>
      <c r="X352" s="40"/>
      <c r="Y352" s="40"/>
      <c r="Z352" s="40"/>
      <c r="AA352" s="40"/>
      <c r="AB352" s="40"/>
      <c r="AC352" s="40"/>
      <c r="AD352" s="40"/>
      <c r="AE352" s="40"/>
      <c r="AR352" s="231" t="s">
        <v>176</v>
      </c>
      <c r="AT352" s="231" t="s">
        <v>171</v>
      </c>
      <c r="AU352" s="231" t="s">
        <v>82</v>
      </c>
      <c r="AY352" s="19" t="s">
        <v>169</v>
      </c>
      <c r="BE352" s="232">
        <f>IF(N352="základní",J352,0)</f>
        <v>0</v>
      </c>
      <c r="BF352" s="232">
        <f>IF(N352="snížená",J352,0)</f>
        <v>0</v>
      </c>
      <c r="BG352" s="232">
        <f>IF(N352="zákl. přenesená",J352,0)</f>
        <v>0</v>
      </c>
      <c r="BH352" s="232">
        <f>IF(N352="sníž. přenesená",J352,0)</f>
        <v>0</v>
      </c>
      <c r="BI352" s="232">
        <f>IF(N352="nulová",J352,0)</f>
        <v>0</v>
      </c>
      <c r="BJ352" s="19" t="s">
        <v>80</v>
      </c>
      <c r="BK352" s="232">
        <f>ROUND(I352*H352,2)</f>
        <v>0</v>
      </c>
      <c r="BL352" s="19" t="s">
        <v>176</v>
      </c>
      <c r="BM352" s="231" t="s">
        <v>1799</v>
      </c>
    </row>
    <row r="353" spans="1:47" s="2" customFormat="1" ht="12">
      <c r="A353" s="40"/>
      <c r="B353" s="41"/>
      <c r="C353" s="42"/>
      <c r="D353" s="233" t="s">
        <v>178</v>
      </c>
      <c r="E353" s="42"/>
      <c r="F353" s="234" t="s">
        <v>532</v>
      </c>
      <c r="G353" s="42"/>
      <c r="H353" s="42"/>
      <c r="I353" s="138"/>
      <c r="J353" s="42"/>
      <c r="K353" s="42"/>
      <c r="L353" s="46"/>
      <c r="M353" s="235"/>
      <c r="N353" s="236"/>
      <c r="O353" s="86"/>
      <c r="P353" s="86"/>
      <c r="Q353" s="86"/>
      <c r="R353" s="86"/>
      <c r="S353" s="86"/>
      <c r="T353" s="87"/>
      <c r="U353" s="40"/>
      <c r="V353" s="40"/>
      <c r="W353" s="40"/>
      <c r="X353" s="40"/>
      <c r="Y353" s="40"/>
      <c r="Z353" s="40"/>
      <c r="AA353" s="40"/>
      <c r="AB353" s="40"/>
      <c r="AC353" s="40"/>
      <c r="AD353" s="40"/>
      <c r="AE353" s="40"/>
      <c r="AT353" s="19" t="s">
        <v>178</v>
      </c>
      <c r="AU353" s="19" t="s">
        <v>82</v>
      </c>
    </row>
    <row r="354" spans="1:51" s="13" customFormat="1" ht="12">
      <c r="A354" s="13"/>
      <c r="B354" s="237"/>
      <c r="C354" s="238"/>
      <c r="D354" s="233" t="s">
        <v>180</v>
      </c>
      <c r="E354" s="239" t="s">
        <v>19</v>
      </c>
      <c r="F354" s="240" t="s">
        <v>1563</v>
      </c>
      <c r="G354" s="238"/>
      <c r="H354" s="241">
        <v>1.932</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180</v>
      </c>
      <c r="AU354" s="247" t="s">
        <v>82</v>
      </c>
      <c r="AV354" s="13" t="s">
        <v>82</v>
      </c>
      <c r="AW354" s="13" t="s">
        <v>33</v>
      </c>
      <c r="AX354" s="13" t="s">
        <v>72</v>
      </c>
      <c r="AY354" s="247" t="s">
        <v>169</v>
      </c>
    </row>
    <row r="355" spans="1:51" s="13" customFormat="1" ht="12">
      <c r="A355" s="13"/>
      <c r="B355" s="237"/>
      <c r="C355" s="238"/>
      <c r="D355" s="233" t="s">
        <v>180</v>
      </c>
      <c r="E355" s="239" t="s">
        <v>19</v>
      </c>
      <c r="F355" s="240" t="s">
        <v>1564</v>
      </c>
      <c r="G355" s="238"/>
      <c r="H355" s="241">
        <v>4.754</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180</v>
      </c>
      <c r="AU355" s="247" t="s">
        <v>82</v>
      </c>
      <c r="AV355" s="13" t="s">
        <v>82</v>
      </c>
      <c r="AW355" s="13" t="s">
        <v>33</v>
      </c>
      <c r="AX355" s="13" t="s">
        <v>72</v>
      </c>
      <c r="AY355" s="247" t="s">
        <v>169</v>
      </c>
    </row>
    <row r="356" spans="1:51" s="13" customFormat="1" ht="12">
      <c r="A356" s="13"/>
      <c r="B356" s="237"/>
      <c r="C356" s="238"/>
      <c r="D356" s="233" t="s">
        <v>180</v>
      </c>
      <c r="E356" s="239" t="s">
        <v>19</v>
      </c>
      <c r="F356" s="240" t="s">
        <v>1565</v>
      </c>
      <c r="G356" s="238"/>
      <c r="H356" s="241">
        <v>4.371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180</v>
      </c>
      <c r="AU356" s="247" t="s">
        <v>82</v>
      </c>
      <c r="AV356" s="13" t="s">
        <v>82</v>
      </c>
      <c r="AW356" s="13" t="s">
        <v>33</v>
      </c>
      <c r="AX356" s="13" t="s">
        <v>72</v>
      </c>
      <c r="AY356" s="247" t="s">
        <v>169</v>
      </c>
    </row>
    <row r="357" spans="1:51" s="13" customFormat="1" ht="12">
      <c r="A357" s="13"/>
      <c r="B357" s="237"/>
      <c r="C357" s="238"/>
      <c r="D357" s="233" t="s">
        <v>180</v>
      </c>
      <c r="E357" s="239" t="s">
        <v>19</v>
      </c>
      <c r="F357" s="240" t="s">
        <v>1800</v>
      </c>
      <c r="G357" s="238"/>
      <c r="H357" s="241">
        <v>0.82</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180</v>
      </c>
      <c r="AU357" s="247" t="s">
        <v>82</v>
      </c>
      <c r="AV357" s="13" t="s">
        <v>82</v>
      </c>
      <c r="AW357" s="13" t="s">
        <v>33</v>
      </c>
      <c r="AX357" s="13" t="s">
        <v>72</v>
      </c>
      <c r="AY357" s="247" t="s">
        <v>169</v>
      </c>
    </row>
    <row r="358" spans="1:51" s="15" customFormat="1" ht="12">
      <c r="A358" s="15"/>
      <c r="B358" s="258"/>
      <c r="C358" s="259"/>
      <c r="D358" s="233" t="s">
        <v>180</v>
      </c>
      <c r="E358" s="260" t="s">
        <v>19</v>
      </c>
      <c r="F358" s="261" t="s">
        <v>191</v>
      </c>
      <c r="G358" s="259"/>
      <c r="H358" s="262">
        <v>11.877</v>
      </c>
      <c r="I358" s="263"/>
      <c r="J358" s="259"/>
      <c r="K358" s="259"/>
      <c r="L358" s="264"/>
      <c r="M358" s="265"/>
      <c r="N358" s="266"/>
      <c r="O358" s="266"/>
      <c r="P358" s="266"/>
      <c r="Q358" s="266"/>
      <c r="R358" s="266"/>
      <c r="S358" s="266"/>
      <c r="T358" s="267"/>
      <c r="U358" s="15"/>
      <c r="V358" s="15"/>
      <c r="W358" s="15"/>
      <c r="X358" s="15"/>
      <c r="Y358" s="15"/>
      <c r="Z358" s="15"/>
      <c r="AA358" s="15"/>
      <c r="AB358" s="15"/>
      <c r="AC358" s="15"/>
      <c r="AD358" s="15"/>
      <c r="AE358" s="15"/>
      <c r="AT358" s="268" t="s">
        <v>180</v>
      </c>
      <c r="AU358" s="268" t="s">
        <v>82</v>
      </c>
      <c r="AV358" s="15" t="s">
        <v>176</v>
      </c>
      <c r="AW358" s="15" t="s">
        <v>33</v>
      </c>
      <c r="AX358" s="15" t="s">
        <v>80</v>
      </c>
      <c r="AY358" s="268" t="s">
        <v>169</v>
      </c>
    </row>
    <row r="359" spans="1:65" s="2" customFormat="1" ht="21.75" customHeight="1">
      <c r="A359" s="40"/>
      <c r="B359" s="41"/>
      <c r="C359" s="220" t="s">
        <v>1567</v>
      </c>
      <c r="D359" s="220" t="s">
        <v>171</v>
      </c>
      <c r="E359" s="221" t="s">
        <v>548</v>
      </c>
      <c r="F359" s="222" t="s">
        <v>537</v>
      </c>
      <c r="G359" s="223" t="s">
        <v>297</v>
      </c>
      <c r="H359" s="224">
        <v>11.877</v>
      </c>
      <c r="I359" s="225"/>
      <c r="J359" s="226">
        <f>ROUND(I359*H359,2)</f>
        <v>0</v>
      </c>
      <c r="K359" s="222" t="s">
        <v>175</v>
      </c>
      <c r="L359" s="46"/>
      <c r="M359" s="227" t="s">
        <v>19</v>
      </c>
      <c r="N359" s="228" t="s">
        <v>43</v>
      </c>
      <c r="O359" s="86"/>
      <c r="P359" s="229">
        <f>O359*H359</f>
        <v>0</v>
      </c>
      <c r="Q359" s="229">
        <v>0</v>
      </c>
      <c r="R359" s="229">
        <f>Q359*H359</f>
        <v>0</v>
      </c>
      <c r="S359" s="229">
        <v>0</v>
      </c>
      <c r="T359" s="230">
        <f>S359*H359</f>
        <v>0</v>
      </c>
      <c r="U359" s="40"/>
      <c r="V359" s="40"/>
      <c r="W359" s="40"/>
      <c r="X359" s="40"/>
      <c r="Y359" s="40"/>
      <c r="Z359" s="40"/>
      <c r="AA359" s="40"/>
      <c r="AB359" s="40"/>
      <c r="AC359" s="40"/>
      <c r="AD359" s="40"/>
      <c r="AE359" s="40"/>
      <c r="AR359" s="231" t="s">
        <v>176</v>
      </c>
      <c r="AT359" s="231" t="s">
        <v>171</v>
      </c>
      <c r="AU359" s="231" t="s">
        <v>82</v>
      </c>
      <c r="AY359" s="19" t="s">
        <v>169</v>
      </c>
      <c r="BE359" s="232">
        <f>IF(N359="základní",J359,0)</f>
        <v>0</v>
      </c>
      <c r="BF359" s="232">
        <f>IF(N359="snížená",J359,0)</f>
        <v>0</v>
      </c>
      <c r="BG359" s="232">
        <f>IF(N359="zákl. přenesená",J359,0)</f>
        <v>0</v>
      </c>
      <c r="BH359" s="232">
        <f>IF(N359="sníž. přenesená",J359,0)</f>
        <v>0</v>
      </c>
      <c r="BI359" s="232">
        <f>IF(N359="nulová",J359,0)</f>
        <v>0</v>
      </c>
      <c r="BJ359" s="19" t="s">
        <v>80</v>
      </c>
      <c r="BK359" s="232">
        <f>ROUND(I359*H359,2)</f>
        <v>0</v>
      </c>
      <c r="BL359" s="19" t="s">
        <v>176</v>
      </c>
      <c r="BM359" s="231" t="s">
        <v>1801</v>
      </c>
    </row>
    <row r="360" spans="1:47" s="2" customFormat="1" ht="12">
      <c r="A360" s="40"/>
      <c r="B360" s="41"/>
      <c r="C360" s="42"/>
      <c r="D360" s="233" t="s">
        <v>178</v>
      </c>
      <c r="E360" s="42"/>
      <c r="F360" s="234" t="s">
        <v>532</v>
      </c>
      <c r="G360" s="42"/>
      <c r="H360" s="42"/>
      <c r="I360" s="138"/>
      <c r="J360" s="42"/>
      <c r="K360" s="42"/>
      <c r="L360" s="46"/>
      <c r="M360" s="235"/>
      <c r="N360" s="236"/>
      <c r="O360" s="86"/>
      <c r="P360" s="86"/>
      <c r="Q360" s="86"/>
      <c r="R360" s="86"/>
      <c r="S360" s="86"/>
      <c r="T360" s="87"/>
      <c r="U360" s="40"/>
      <c r="V360" s="40"/>
      <c r="W360" s="40"/>
      <c r="X360" s="40"/>
      <c r="Y360" s="40"/>
      <c r="Z360" s="40"/>
      <c r="AA360" s="40"/>
      <c r="AB360" s="40"/>
      <c r="AC360" s="40"/>
      <c r="AD360" s="40"/>
      <c r="AE360" s="40"/>
      <c r="AT360" s="19" t="s">
        <v>178</v>
      </c>
      <c r="AU360" s="19" t="s">
        <v>82</v>
      </c>
    </row>
    <row r="361" spans="1:65" s="2" customFormat="1" ht="21.75" customHeight="1">
      <c r="A361" s="40"/>
      <c r="B361" s="41"/>
      <c r="C361" s="220" t="s">
        <v>1569</v>
      </c>
      <c r="D361" s="220" t="s">
        <v>171</v>
      </c>
      <c r="E361" s="221" t="s">
        <v>552</v>
      </c>
      <c r="F361" s="222" t="s">
        <v>553</v>
      </c>
      <c r="G361" s="223" t="s">
        <v>297</v>
      </c>
      <c r="H361" s="224">
        <v>7.123</v>
      </c>
      <c r="I361" s="225"/>
      <c r="J361" s="226">
        <f>ROUND(I361*H361,2)</f>
        <v>0</v>
      </c>
      <c r="K361" s="222" t="s">
        <v>19</v>
      </c>
      <c r="L361" s="46"/>
      <c r="M361" s="227" t="s">
        <v>19</v>
      </c>
      <c r="N361" s="228" t="s">
        <v>43</v>
      </c>
      <c r="O361" s="86"/>
      <c r="P361" s="229">
        <f>O361*H361</f>
        <v>0</v>
      </c>
      <c r="Q361" s="229">
        <v>0</v>
      </c>
      <c r="R361" s="229">
        <f>Q361*H361</f>
        <v>0</v>
      </c>
      <c r="S361" s="229">
        <v>0</v>
      </c>
      <c r="T361" s="230">
        <f>S361*H361</f>
        <v>0</v>
      </c>
      <c r="U361" s="40"/>
      <c r="V361" s="40"/>
      <c r="W361" s="40"/>
      <c r="X361" s="40"/>
      <c r="Y361" s="40"/>
      <c r="Z361" s="40"/>
      <c r="AA361" s="40"/>
      <c r="AB361" s="40"/>
      <c r="AC361" s="40"/>
      <c r="AD361" s="40"/>
      <c r="AE361" s="40"/>
      <c r="AR361" s="231" t="s">
        <v>176</v>
      </c>
      <c r="AT361" s="231" t="s">
        <v>171</v>
      </c>
      <c r="AU361" s="231" t="s">
        <v>82</v>
      </c>
      <c r="AY361" s="19" t="s">
        <v>169</v>
      </c>
      <c r="BE361" s="232">
        <f>IF(N361="základní",J361,0)</f>
        <v>0</v>
      </c>
      <c r="BF361" s="232">
        <f>IF(N361="snížená",J361,0)</f>
        <v>0</v>
      </c>
      <c r="BG361" s="232">
        <f>IF(N361="zákl. přenesená",J361,0)</f>
        <v>0</v>
      </c>
      <c r="BH361" s="232">
        <f>IF(N361="sníž. přenesená",J361,0)</f>
        <v>0</v>
      </c>
      <c r="BI361" s="232">
        <f>IF(N361="nulová",J361,0)</f>
        <v>0</v>
      </c>
      <c r="BJ361" s="19" t="s">
        <v>80</v>
      </c>
      <c r="BK361" s="232">
        <f>ROUND(I361*H361,2)</f>
        <v>0</v>
      </c>
      <c r="BL361" s="19" t="s">
        <v>176</v>
      </c>
      <c r="BM361" s="231" t="s">
        <v>1802</v>
      </c>
    </row>
    <row r="362" spans="1:47" s="2" customFormat="1" ht="12">
      <c r="A362" s="40"/>
      <c r="B362" s="41"/>
      <c r="C362" s="42"/>
      <c r="D362" s="233" t="s">
        <v>178</v>
      </c>
      <c r="E362" s="42"/>
      <c r="F362" s="234" t="s">
        <v>555</v>
      </c>
      <c r="G362" s="42"/>
      <c r="H362" s="42"/>
      <c r="I362" s="138"/>
      <c r="J362" s="42"/>
      <c r="K362" s="42"/>
      <c r="L362" s="46"/>
      <c r="M362" s="235"/>
      <c r="N362" s="236"/>
      <c r="O362" s="86"/>
      <c r="P362" s="86"/>
      <c r="Q362" s="86"/>
      <c r="R362" s="86"/>
      <c r="S362" s="86"/>
      <c r="T362" s="87"/>
      <c r="U362" s="40"/>
      <c r="V362" s="40"/>
      <c r="W362" s="40"/>
      <c r="X362" s="40"/>
      <c r="Y362" s="40"/>
      <c r="Z362" s="40"/>
      <c r="AA362" s="40"/>
      <c r="AB362" s="40"/>
      <c r="AC362" s="40"/>
      <c r="AD362" s="40"/>
      <c r="AE362" s="40"/>
      <c r="AT362" s="19" t="s">
        <v>178</v>
      </c>
      <c r="AU362" s="19" t="s">
        <v>82</v>
      </c>
    </row>
    <row r="363" spans="1:51" s="13" customFormat="1" ht="12">
      <c r="A363" s="13"/>
      <c r="B363" s="237"/>
      <c r="C363" s="238"/>
      <c r="D363" s="233" t="s">
        <v>180</v>
      </c>
      <c r="E363" s="239" t="s">
        <v>19</v>
      </c>
      <c r="F363" s="240" t="s">
        <v>1563</v>
      </c>
      <c r="G363" s="238"/>
      <c r="H363" s="241">
        <v>1.932</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180</v>
      </c>
      <c r="AU363" s="247" t="s">
        <v>82</v>
      </c>
      <c r="AV363" s="13" t="s">
        <v>82</v>
      </c>
      <c r="AW363" s="13" t="s">
        <v>33</v>
      </c>
      <c r="AX363" s="13" t="s">
        <v>72</v>
      </c>
      <c r="AY363" s="247" t="s">
        <v>169</v>
      </c>
    </row>
    <row r="364" spans="1:51" s="13" customFormat="1" ht="12">
      <c r="A364" s="13"/>
      <c r="B364" s="237"/>
      <c r="C364" s="238"/>
      <c r="D364" s="233" t="s">
        <v>180</v>
      </c>
      <c r="E364" s="239" t="s">
        <v>19</v>
      </c>
      <c r="F364" s="240" t="s">
        <v>1565</v>
      </c>
      <c r="G364" s="238"/>
      <c r="H364" s="241">
        <v>4.371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180</v>
      </c>
      <c r="AU364" s="247" t="s">
        <v>82</v>
      </c>
      <c r="AV364" s="13" t="s">
        <v>82</v>
      </c>
      <c r="AW364" s="13" t="s">
        <v>33</v>
      </c>
      <c r="AX364" s="13" t="s">
        <v>72</v>
      </c>
      <c r="AY364" s="247" t="s">
        <v>169</v>
      </c>
    </row>
    <row r="365" spans="1:51" s="13" customFormat="1" ht="12">
      <c r="A365" s="13"/>
      <c r="B365" s="237"/>
      <c r="C365" s="238"/>
      <c r="D365" s="233" t="s">
        <v>180</v>
      </c>
      <c r="E365" s="239" t="s">
        <v>19</v>
      </c>
      <c r="F365" s="240" t="s">
        <v>1800</v>
      </c>
      <c r="G365" s="238"/>
      <c r="H365" s="241">
        <v>0.82</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180</v>
      </c>
      <c r="AU365" s="247" t="s">
        <v>82</v>
      </c>
      <c r="AV365" s="13" t="s">
        <v>82</v>
      </c>
      <c r="AW365" s="13" t="s">
        <v>33</v>
      </c>
      <c r="AX365" s="13" t="s">
        <v>72</v>
      </c>
      <c r="AY365" s="247" t="s">
        <v>169</v>
      </c>
    </row>
    <row r="366" spans="1:51" s="15" customFormat="1" ht="12">
      <c r="A366" s="15"/>
      <c r="B366" s="258"/>
      <c r="C366" s="259"/>
      <c r="D366" s="233" t="s">
        <v>180</v>
      </c>
      <c r="E366" s="260" t="s">
        <v>19</v>
      </c>
      <c r="F366" s="261" t="s">
        <v>191</v>
      </c>
      <c r="G366" s="259"/>
      <c r="H366" s="262">
        <v>7.123</v>
      </c>
      <c r="I366" s="263"/>
      <c r="J366" s="259"/>
      <c r="K366" s="259"/>
      <c r="L366" s="264"/>
      <c r="M366" s="265"/>
      <c r="N366" s="266"/>
      <c r="O366" s="266"/>
      <c r="P366" s="266"/>
      <c r="Q366" s="266"/>
      <c r="R366" s="266"/>
      <c r="S366" s="266"/>
      <c r="T366" s="267"/>
      <c r="U366" s="15"/>
      <c r="V366" s="15"/>
      <c r="W366" s="15"/>
      <c r="X366" s="15"/>
      <c r="Y366" s="15"/>
      <c r="Z366" s="15"/>
      <c r="AA366" s="15"/>
      <c r="AB366" s="15"/>
      <c r="AC366" s="15"/>
      <c r="AD366" s="15"/>
      <c r="AE366" s="15"/>
      <c r="AT366" s="268" t="s">
        <v>180</v>
      </c>
      <c r="AU366" s="268" t="s">
        <v>82</v>
      </c>
      <c r="AV366" s="15" t="s">
        <v>176</v>
      </c>
      <c r="AW366" s="15" t="s">
        <v>33</v>
      </c>
      <c r="AX366" s="15" t="s">
        <v>80</v>
      </c>
      <c r="AY366" s="268" t="s">
        <v>169</v>
      </c>
    </row>
    <row r="367" spans="1:65" s="2" customFormat="1" ht="21.75" customHeight="1">
      <c r="A367" s="40"/>
      <c r="B367" s="41"/>
      <c r="C367" s="220" t="s">
        <v>1571</v>
      </c>
      <c r="D367" s="220" t="s">
        <v>171</v>
      </c>
      <c r="E367" s="221" t="s">
        <v>557</v>
      </c>
      <c r="F367" s="222" t="s">
        <v>558</v>
      </c>
      <c r="G367" s="223" t="s">
        <v>297</v>
      </c>
      <c r="H367" s="224">
        <v>4.754</v>
      </c>
      <c r="I367" s="225"/>
      <c r="J367" s="226">
        <f>ROUND(I367*H367,2)</f>
        <v>0</v>
      </c>
      <c r="K367" s="222" t="s">
        <v>19</v>
      </c>
      <c r="L367" s="46"/>
      <c r="M367" s="227" t="s">
        <v>19</v>
      </c>
      <c r="N367" s="228" t="s">
        <v>43</v>
      </c>
      <c r="O367" s="86"/>
      <c r="P367" s="229">
        <f>O367*H367</f>
        <v>0</v>
      </c>
      <c r="Q367" s="229">
        <v>0</v>
      </c>
      <c r="R367" s="229">
        <f>Q367*H367</f>
        <v>0</v>
      </c>
      <c r="S367" s="229">
        <v>0</v>
      </c>
      <c r="T367" s="230">
        <f>S367*H367</f>
        <v>0</v>
      </c>
      <c r="U367" s="40"/>
      <c r="V367" s="40"/>
      <c r="W367" s="40"/>
      <c r="X367" s="40"/>
      <c r="Y367" s="40"/>
      <c r="Z367" s="40"/>
      <c r="AA367" s="40"/>
      <c r="AB367" s="40"/>
      <c r="AC367" s="40"/>
      <c r="AD367" s="40"/>
      <c r="AE367" s="40"/>
      <c r="AR367" s="231" t="s">
        <v>176</v>
      </c>
      <c r="AT367" s="231" t="s">
        <v>171</v>
      </c>
      <c r="AU367" s="231" t="s">
        <v>82</v>
      </c>
      <c r="AY367" s="19" t="s">
        <v>169</v>
      </c>
      <c r="BE367" s="232">
        <f>IF(N367="základní",J367,0)</f>
        <v>0</v>
      </c>
      <c r="BF367" s="232">
        <f>IF(N367="snížená",J367,0)</f>
        <v>0</v>
      </c>
      <c r="BG367" s="232">
        <f>IF(N367="zákl. přenesená",J367,0)</f>
        <v>0</v>
      </c>
      <c r="BH367" s="232">
        <f>IF(N367="sníž. přenesená",J367,0)</f>
        <v>0</v>
      </c>
      <c r="BI367" s="232">
        <f>IF(N367="nulová",J367,0)</f>
        <v>0</v>
      </c>
      <c r="BJ367" s="19" t="s">
        <v>80</v>
      </c>
      <c r="BK367" s="232">
        <f>ROUND(I367*H367,2)</f>
        <v>0</v>
      </c>
      <c r="BL367" s="19" t="s">
        <v>176</v>
      </c>
      <c r="BM367" s="231" t="s">
        <v>1803</v>
      </c>
    </row>
    <row r="368" spans="1:47" s="2" customFormat="1" ht="12">
      <c r="A368" s="40"/>
      <c r="B368" s="41"/>
      <c r="C368" s="42"/>
      <c r="D368" s="233" t="s">
        <v>178</v>
      </c>
      <c r="E368" s="42"/>
      <c r="F368" s="234" t="s">
        <v>555</v>
      </c>
      <c r="G368" s="42"/>
      <c r="H368" s="42"/>
      <c r="I368" s="138"/>
      <c r="J368" s="42"/>
      <c r="K368" s="42"/>
      <c r="L368" s="46"/>
      <c r="M368" s="235"/>
      <c r="N368" s="236"/>
      <c r="O368" s="86"/>
      <c r="P368" s="86"/>
      <c r="Q368" s="86"/>
      <c r="R368" s="86"/>
      <c r="S368" s="86"/>
      <c r="T368" s="87"/>
      <c r="U368" s="40"/>
      <c r="V368" s="40"/>
      <c r="W368" s="40"/>
      <c r="X368" s="40"/>
      <c r="Y368" s="40"/>
      <c r="Z368" s="40"/>
      <c r="AA368" s="40"/>
      <c r="AB368" s="40"/>
      <c r="AC368" s="40"/>
      <c r="AD368" s="40"/>
      <c r="AE368" s="40"/>
      <c r="AT368" s="19" t="s">
        <v>178</v>
      </c>
      <c r="AU368" s="19" t="s">
        <v>82</v>
      </c>
    </row>
    <row r="369" spans="1:51" s="13" customFormat="1" ht="12">
      <c r="A369" s="13"/>
      <c r="B369" s="237"/>
      <c r="C369" s="238"/>
      <c r="D369" s="233" t="s">
        <v>180</v>
      </c>
      <c r="E369" s="239" t="s">
        <v>19</v>
      </c>
      <c r="F369" s="240" t="s">
        <v>1564</v>
      </c>
      <c r="G369" s="238"/>
      <c r="H369" s="241">
        <v>4.754</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180</v>
      </c>
      <c r="AU369" s="247" t="s">
        <v>82</v>
      </c>
      <c r="AV369" s="13" t="s">
        <v>82</v>
      </c>
      <c r="AW369" s="13" t="s">
        <v>33</v>
      </c>
      <c r="AX369" s="13" t="s">
        <v>80</v>
      </c>
      <c r="AY369" s="247" t="s">
        <v>169</v>
      </c>
    </row>
    <row r="370" spans="1:65" s="2" customFormat="1" ht="21.75" customHeight="1">
      <c r="A370" s="40"/>
      <c r="B370" s="41"/>
      <c r="C370" s="220" t="s">
        <v>1573</v>
      </c>
      <c r="D370" s="220" t="s">
        <v>171</v>
      </c>
      <c r="E370" s="221" t="s">
        <v>561</v>
      </c>
      <c r="F370" s="222" t="s">
        <v>308</v>
      </c>
      <c r="G370" s="223" t="s">
        <v>297</v>
      </c>
      <c r="H370" s="224">
        <v>4.191</v>
      </c>
      <c r="I370" s="225"/>
      <c r="J370" s="226">
        <f>ROUND(I370*H370,2)</f>
        <v>0</v>
      </c>
      <c r="K370" s="222" t="s">
        <v>19</v>
      </c>
      <c r="L370" s="46"/>
      <c r="M370" s="227" t="s">
        <v>19</v>
      </c>
      <c r="N370" s="228" t="s">
        <v>43</v>
      </c>
      <c r="O370" s="86"/>
      <c r="P370" s="229">
        <f>O370*H370</f>
        <v>0</v>
      </c>
      <c r="Q370" s="229">
        <v>0</v>
      </c>
      <c r="R370" s="229">
        <f>Q370*H370</f>
        <v>0</v>
      </c>
      <c r="S370" s="229">
        <v>0</v>
      </c>
      <c r="T370" s="230">
        <f>S370*H370</f>
        <v>0</v>
      </c>
      <c r="U370" s="40"/>
      <c r="V370" s="40"/>
      <c r="W370" s="40"/>
      <c r="X370" s="40"/>
      <c r="Y370" s="40"/>
      <c r="Z370" s="40"/>
      <c r="AA370" s="40"/>
      <c r="AB370" s="40"/>
      <c r="AC370" s="40"/>
      <c r="AD370" s="40"/>
      <c r="AE370" s="40"/>
      <c r="AR370" s="231" t="s">
        <v>176</v>
      </c>
      <c r="AT370" s="231" t="s">
        <v>171</v>
      </c>
      <c r="AU370" s="231" t="s">
        <v>82</v>
      </c>
      <c r="AY370" s="19" t="s">
        <v>169</v>
      </c>
      <c r="BE370" s="232">
        <f>IF(N370="základní",J370,0)</f>
        <v>0</v>
      </c>
      <c r="BF370" s="232">
        <f>IF(N370="snížená",J370,0)</f>
        <v>0</v>
      </c>
      <c r="BG370" s="232">
        <f>IF(N370="zákl. přenesená",J370,0)</f>
        <v>0</v>
      </c>
      <c r="BH370" s="232">
        <f>IF(N370="sníž. přenesená",J370,0)</f>
        <v>0</v>
      </c>
      <c r="BI370" s="232">
        <f>IF(N370="nulová",J370,0)</f>
        <v>0</v>
      </c>
      <c r="BJ370" s="19" t="s">
        <v>80</v>
      </c>
      <c r="BK370" s="232">
        <f>ROUND(I370*H370,2)</f>
        <v>0</v>
      </c>
      <c r="BL370" s="19" t="s">
        <v>176</v>
      </c>
      <c r="BM370" s="231" t="s">
        <v>1804</v>
      </c>
    </row>
    <row r="371" spans="1:47" s="2" customFormat="1" ht="12">
      <c r="A371" s="40"/>
      <c r="B371" s="41"/>
      <c r="C371" s="42"/>
      <c r="D371" s="233" t="s">
        <v>178</v>
      </c>
      <c r="E371" s="42"/>
      <c r="F371" s="234" t="s">
        <v>555</v>
      </c>
      <c r="G371" s="42"/>
      <c r="H371" s="42"/>
      <c r="I371" s="138"/>
      <c r="J371" s="42"/>
      <c r="K371" s="42"/>
      <c r="L371" s="46"/>
      <c r="M371" s="235"/>
      <c r="N371" s="236"/>
      <c r="O371" s="86"/>
      <c r="P371" s="86"/>
      <c r="Q371" s="86"/>
      <c r="R371" s="86"/>
      <c r="S371" s="86"/>
      <c r="T371" s="87"/>
      <c r="U371" s="40"/>
      <c r="V371" s="40"/>
      <c r="W371" s="40"/>
      <c r="X371" s="40"/>
      <c r="Y371" s="40"/>
      <c r="Z371" s="40"/>
      <c r="AA371" s="40"/>
      <c r="AB371" s="40"/>
      <c r="AC371" s="40"/>
      <c r="AD371" s="40"/>
      <c r="AE371" s="40"/>
      <c r="AT371" s="19" t="s">
        <v>178</v>
      </c>
      <c r="AU371" s="19" t="s">
        <v>82</v>
      </c>
    </row>
    <row r="372" spans="1:51" s="13" customFormat="1" ht="12">
      <c r="A372" s="13"/>
      <c r="B372" s="237"/>
      <c r="C372" s="238"/>
      <c r="D372" s="233" t="s">
        <v>180</v>
      </c>
      <c r="E372" s="239" t="s">
        <v>19</v>
      </c>
      <c r="F372" s="240" t="s">
        <v>1796</v>
      </c>
      <c r="G372" s="238"/>
      <c r="H372" s="241">
        <v>4.191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180</v>
      </c>
      <c r="AU372" s="247" t="s">
        <v>82</v>
      </c>
      <c r="AV372" s="13" t="s">
        <v>82</v>
      </c>
      <c r="AW372" s="13" t="s">
        <v>33</v>
      </c>
      <c r="AX372" s="13" t="s">
        <v>80</v>
      </c>
      <c r="AY372" s="247" t="s">
        <v>169</v>
      </c>
    </row>
    <row r="373" spans="1:63" s="12" customFormat="1" ht="22.8" customHeight="1">
      <c r="A373" s="12"/>
      <c r="B373" s="204"/>
      <c r="C373" s="205"/>
      <c r="D373" s="206" t="s">
        <v>71</v>
      </c>
      <c r="E373" s="218" t="s">
        <v>563</v>
      </c>
      <c r="F373" s="218" t="s">
        <v>564</v>
      </c>
      <c r="G373" s="205"/>
      <c r="H373" s="205"/>
      <c r="I373" s="208"/>
      <c r="J373" s="219">
        <f>BK373</f>
        <v>0</v>
      </c>
      <c r="K373" s="205"/>
      <c r="L373" s="210"/>
      <c r="M373" s="211"/>
      <c r="N373" s="212"/>
      <c r="O373" s="212"/>
      <c r="P373" s="213">
        <f>SUM(P374:P375)</f>
        <v>0</v>
      </c>
      <c r="Q373" s="212"/>
      <c r="R373" s="213">
        <f>SUM(R374:R375)</f>
        <v>0</v>
      </c>
      <c r="S373" s="212"/>
      <c r="T373" s="214">
        <f>SUM(T374:T375)</f>
        <v>0</v>
      </c>
      <c r="U373" s="12"/>
      <c r="V373" s="12"/>
      <c r="W373" s="12"/>
      <c r="X373" s="12"/>
      <c r="Y373" s="12"/>
      <c r="Z373" s="12"/>
      <c r="AA373" s="12"/>
      <c r="AB373" s="12"/>
      <c r="AC373" s="12"/>
      <c r="AD373" s="12"/>
      <c r="AE373" s="12"/>
      <c r="AR373" s="215" t="s">
        <v>80</v>
      </c>
      <c r="AT373" s="216" t="s">
        <v>71</v>
      </c>
      <c r="AU373" s="216" t="s">
        <v>80</v>
      </c>
      <c r="AY373" s="215" t="s">
        <v>169</v>
      </c>
      <c r="BK373" s="217">
        <f>SUM(BK374:BK375)</f>
        <v>0</v>
      </c>
    </row>
    <row r="374" spans="1:65" s="2" customFormat="1" ht="21.75" customHeight="1">
      <c r="A374" s="40"/>
      <c r="B374" s="41"/>
      <c r="C374" s="220" t="s">
        <v>1575</v>
      </c>
      <c r="D374" s="220" t="s">
        <v>171</v>
      </c>
      <c r="E374" s="221" t="s">
        <v>1805</v>
      </c>
      <c r="F374" s="222" t="s">
        <v>1806</v>
      </c>
      <c r="G374" s="223" t="s">
        <v>297</v>
      </c>
      <c r="H374" s="224">
        <v>80.854</v>
      </c>
      <c r="I374" s="225"/>
      <c r="J374" s="226">
        <f>ROUND(I374*H374,2)</f>
        <v>0</v>
      </c>
      <c r="K374" s="222" t="s">
        <v>175</v>
      </c>
      <c r="L374" s="46"/>
      <c r="M374" s="227" t="s">
        <v>19</v>
      </c>
      <c r="N374" s="228" t="s">
        <v>43</v>
      </c>
      <c r="O374" s="86"/>
      <c r="P374" s="229">
        <f>O374*H374</f>
        <v>0</v>
      </c>
      <c r="Q374" s="229">
        <v>0</v>
      </c>
      <c r="R374" s="229">
        <f>Q374*H374</f>
        <v>0</v>
      </c>
      <c r="S374" s="229">
        <v>0</v>
      </c>
      <c r="T374" s="230">
        <f>S374*H374</f>
        <v>0</v>
      </c>
      <c r="U374" s="40"/>
      <c r="V374" s="40"/>
      <c r="W374" s="40"/>
      <c r="X374" s="40"/>
      <c r="Y374" s="40"/>
      <c r="Z374" s="40"/>
      <c r="AA374" s="40"/>
      <c r="AB374" s="40"/>
      <c r="AC374" s="40"/>
      <c r="AD374" s="40"/>
      <c r="AE374" s="40"/>
      <c r="AR374" s="231" t="s">
        <v>176</v>
      </c>
      <c r="AT374" s="231" t="s">
        <v>171</v>
      </c>
      <c r="AU374" s="231" t="s">
        <v>82</v>
      </c>
      <c r="AY374" s="19" t="s">
        <v>169</v>
      </c>
      <c r="BE374" s="232">
        <f>IF(N374="základní",J374,0)</f>
        <v>0</v>
      </c>
      <c r="BF374" s="232">
        <f>IF(N374="snížená",J374,0)</f>
        <v>0</v>
      </c>
      <c r="BG374" s="232">
        <f>IF(N374="zákl. přenesená",J374,0)</f>
        <v>0</v>
      </c>
      <c r="BH374" s="232">
        <f>IF(N374="sníž. přenesená",J374,0)</f>
        <v>0</v>
      </c>
      <c r="BI374" s="232">
        <f>IF(N374="nulová",J374,0)</f>
        <v>0</v>
      </c>
      <c r="BJ374" s="19" t="s">
        <v>80</v>
      </c>
      <c r="BK374" s="232">
        <f>ROUND(I374*H374,2)</f>
        <v>0</v>
      </c>
      <c r="BL374" s="19" t="s">
        <v>176</v>
      </c>
      <c r="BM374" s="231" t="s">
        <v>1578</v>
      </c>
    </row>
    <row r="375" spans="1:47" s="2" customFormat="1" ht="12">
      <c r="A375" s="40"/>
      <c r="B375" s="41"/>
      <c r="C375" s="42"/>
      <c r="D375" s="233" t="s">
        <v>178</v>
      </c>
      <c r="E375" s="42"/>
      <c r="F375" s="234" t="s">
        <v>1579</v>
      </c>
      <c r="G375" s="42"/>
      <c r="H375" s="42"/>
      <c r="I375" s="138"/>
      <c r="J375" s="42"/>
      <c r="K375" s="42"/>
      <c r="L375" s="46"/>
      <c r="M375" s="235"/>
      <c r="N375" s="236"/>
      <c r="O375" s="86"/>
      <c r="P375" s="86"/>
      <c r="Q375" s="86"/>
      <c r="R375" s="86"/>
      <c r="S375" s="86"/>
      <c r="T375" s="87"/>
      <c r="U375" s="40"/>
      <c r="V375" s="40"/>
      <c r="W375" s="40"/>
      <c r="X375" s="40"/>
      <c r="Y375" s="40"/>
      <c r="Z375" s="40"/>
      <c r="AA375" s="40"/>
      <c r="AB375" s="40"/>
      <c r="AC375" s="40"/>
      <c r="AD375" s="40"/>
      <c r="AE375" s="40"/>
      <c r="AT375" s="19" t="s">
        <v>178</v>
      </c>
      <c r="AU375" s="19" t="s">
        <v>82</v>
      </c>
    </row>
    <row r="376" spans="1:63" s="12" customFormat="1" ht="25.9" customHeight="1">
      <c r="A376" s="12"/>
      <c r="B376" s="204"/>
      <c r="C376" s="205"/>
      <c r="D376" s="206" t="s">
        <v>71</v>
      </c>
      <c r="E376" s="207" t="s">
        <v>1807</v>
      </c>
      <c r="F376" s="207" t="s">
        <v>1808</v>
      </c>
      <c r="G376" s="205"/>
      <c r="H376" s="205"/>
      <c r="I376" s="208"/>
      <c r="J376" s="209">
        <f>BK376</f>
        <v>0</v>
      </c>
      <c r="K376" s="205"/>
      <c r="L376" s="210"/>
      <c r="M376" s="211"/>
      <c r="N376" s="212"/>
      <c r="O376" s="212"/>
      <c r="P376" s="213">
        <f>P377</f>
        <v>0</v>
      </c>
      <c r="Q376" s="212"/>
      <c r="R376" s="213">
        <f>R377</f>
        <v>0.018662159999999997</v>
      </c>
      <c r="S376" s="212"/>
      <c r="T376" s="214">
        <f>T377</f>
        <v>0</v>
      </c>
      <c r="U376" s="12"/>
      <c r="V376" s="12"/>
      <c r="W376" s="12"/>
      <c r="X376" s="12"/>
      <c r="Y376" s="12"/>
      <c r="Z376" s="12"/>
      <c r="AA376" s="12"/>
      <c r="AB376" s="12"/>
      <c r="AC376" s="12"/>
      <c r="AD376" s="12"/>
      <c r="AE376" s="12"/>
      <c r="AR376" s="215" t="s">
        <v>82</v>
      </c>
      <c r="AT376" s="216" t="s">
        <v>71</v>
      </c>
      <c r="AU376" s="216" t="s">
        <v>72</v>
      </c>
      <c r="AY376" s="215" t="s">
        <v>169</v>
      </c>
      <c r="BK376" s="217">
        <f>BK377</f>
        <v>0</v>
      </c>
    </row>
    <row r="377" spans="1:63" s="12" customFormat="1" ht="22.8" customHeight="1">
      <c r="A377" s="12"/>
      <c r="B377" s="204"/>
      <c r="C377" s="205"/>
      <c r="D377" s="206" t="s">
        <v>71</v>
      </c>
      <c r="E377" s="218" t="s">
        <v>1809</v>
      </c>
      <c r="F377" s="218" t="s">
        <v>1810</v>
      </c>
      <c r="G377" s="205"/>
      <c r="H377" s="205"/>
      <c r="I377" s="208"/>
      <c r="J377" s="219">
        <f>BK377</f>
        <v>0</v>
      </c>
      <c r="K377" s="205"/>
      <c r="L377" s="210"/>
      <c r="M377" s="211"/>
      <c r="N377" s="212"/>
      <c r="O377" s="212"/>
      <c r="P377" s="213">
        <f>SUM(P378:P382)</f>
        <v>0</v>
      </c>
      <c r="Q377" s="212"/>
      <c r="R377" s="213">
        <f>SUM(R378:R382)</f>
        <v>0.018662159999999997</v>
      </c>
      <c r="S377" s="212"/>
      <c r="T377" s="214">
        <f>SUM(T378:T382)</f>
        <v>0</v>
      </c>
      <c r="U377" s="12"/>
      <c r="V377" s="12"/>
      <c r="W377" s="12"/>
      <c r="X377" s="12"/>
      <c r="Y377" s="12"/>
      <c r="Z377" s="12"/>
      <c r="AA377" s="12"/>
      <c r="AB377" s="12"/>
      <c r="AC377" s="12"/>
      <c r="AD377" s="12"/>
      <c r="AE377" s="12"/>
      <c r="AR377" s="215" t="s">
        <v>82</v>
      </c>
      <c r="AT377" s="216" t="s">
        <v>71</v>
      </c>
      <c r="AU377" s="216" t="s">
        <v>80</v>
      </c>
      <c r="AY377" s="215" t="s">
        <v>169</v>
      </c>
      <c r="BK377" s="217">
        <f>SUM(BK378:BK382)</f>
        <v>0</v>
      </c>
    </row>
    <row r="378" spans="1:65" s="2" customFormat="1" ht="21.75" customHeight="1">
      <c r="A378" s="40"/>
      <c r="B378" s="41"/>
      <c r="C378" s="220" t="s">
        <v>1811</v>
      </c>
      <c r="D378" s="220" t="s">
        <v>171</v>
      </c>
      <c r="E378" s="221" t="s">
        <v>1812</v>
      </c>
      <c r="F378" s="222" t="s">
        <v>1813</v>
      </c>
      <c r="G378" s="223" t="s">
        <v>174</v>
      </c>
      <c r="H378" s="224">
        <v>7.069</v>
      </c>
      <c r="I378" s="225"/>
      <c r="J378" s="226">
        <f>ROUND(I378*H378,2)</f>
        <v>0</v>
      </c>
      <c r="K378" s="222" t="s">
        <v>175</v>
      </c>
      <c r="L378" s="46"/>
      <c r="M378" s="227" t="s">
        <v>19</v>
      </c>
      <c r="N378" s="228" t="s">
        <v>43</v>
      </c>
      <c r="O378" s="86"/>
      <c r="P378" s="229">
        <f>O378*H378</f>
        <v>0</v>
      </c>
      <c r="Q378" s="229">
        <v>0.00024</v>
      </c>
      <c r="R378" s="229">
        <f>Q378*H378</f>
        <v>0.00169656</v>
      </c>
      <c r="S378" s="229">
        <v>0</v>
      </c>
      <c r="T378" s="230">
        <f>S378*H378</f>
        <v>0</v>
      </c>
      <c r="U378" s="40"/>
      <c r="V378" s="40"/>
      <c r="W378" s="40"/>
      <c r="X378" s="40"/>
      <c r="Y378" s="40"/>
      <c r="Z378" s="40"/>
      <c r="AA378" s="40"/>
      <c r="AB378" s="40"/>
      <c r="AC378" s="40"/>
      <c r="AD378" s="40"/>
      <c r="AE378" s="40"/>
      <c r="AR378" s="231" t="s">
        <v>279</v>
      </c>
      <c r="AT378" s="231" t="s">
        <v>171</v>
      </c>
      <c r="AU378" s="231" t="s">
        <v>82</v>
      </c>
      <c r="AY378" s="19" t="s">
        <v>169</v>
      </c>
      <c r="BE378" s="232">
        <f>IF(N378="základní",J378,0)</f>
        <v>0</v>
      </c>
      <c r="BF378" s="232">
        <f>IF(N378="snížená",J378,0)</f>
        <v>0</v>
      </c>
      <c r="BG378" s="232">
        <f>IF(N378="zákl. přenesená",J378,0)</f>
        <v>0</v>
      </c>
      <c r="BH378" s="232">
        <f>IF(N378="sníž. přenesená",J378,0)</f>
        <v>0</v>
      </c>
      <c r="BI378" s="232">
        <f>IF(N378="nulová",J378,0)</f>
        <v>0</v>
      </c>
      <c r="BJ378" s="19" t="s">
        <v>80</v>
      </c>
      <c r="BK378" s="232">
        <f>ROUND(I378*H378,2)</f>
        <v>0</v>
      </c>
      <c r="BL378" s="19" t="s">
        <v>279</v>
      </c>
      <c r="BM378" s="231" t="s">
        <v>1814</v>
      </c>
    </row>
    <row r="379" spans="1:47" s="2" customFormat="1" ht="12">
      <c r="A379" s="40"/>
      <c r="B379" s="41"/>
      <c r="C379" s="42"/>
      <c r="D379" s="233" t="s">
        <v>178</v>
      </c>
      <c r="E379" s="42"/>
      <c r="F379" s="234" t="s">
        <v>1815</v>
      </c>
      <c r="G379" s="42"/>
      <c r="H379" s="42"/>
      <c r="I379" s="138"/>
      <c r="J379" s="42"/>
      <c r="K379" s="42"/>
      <c r="L379" s="46"/>
      <c r="M379" s="235"/>
      <c r="N379" s="236"/>
      <c r="O379" s="86"/>
      <c r="P379" s="86"/>
      <c r="Q379" s="86"/>
      <c r="R379" s="86"/>
      <c r="S379" s="86"/>
      <c r="T379" s="87"/>
      <c r="U379" s="40"/>
      <c r="V379" s="40"/>
      <c r="W379" s="40"/>
      <c r="X379" s="40"/>
      <c r="Y379" s="40"/>
      <c r="Z379" s="40"/>
      <c r="AA379" s="40"/>
      <c r="AB379" s="40"/>
      <c r="AC379" s="40"/>
      <c r="AD379" s="40"/>
      <c r="AE379" s="40"/>
      <c r="AT379" s="19" t="s">
        <v>178</v>
      </c>
      <c r="AU379" s="19" t="s">
        <v>82</v>
      </c>
    </row>
    <row r="380" spans="1:51" s="14" customFormat="1" ht="12">
      <c r="A380" s="14"/>
      <c r="B380" s="248"/>
      <c r="C380" s="249"/>
      <c r="D380" s="233" t="s">
        <v>180</v>
      </c>
      <c r="E380" s="250" t="s">
        <v>19</v>
      </c>
      <c r="F380" s="251" t="s">
        <v>1816</v>
      </c>
      <c r="G380" s="249"/>
      <c r="H380" s="250" t="s">
        <v>19</v>
      </c>
      <c r="I380" s="252"/>
      <c r="J380" s="249"/>
      <c r="K380" s="249"/>
      <c r="L380" s="253"/>
      <c r="M380" s="254"/>
      <c r="N380" s="255"/>
      <c r="O380" s="255"/>
      <c r="P380" s="255"/>
      <c r="Q380" s="255"/>
      <c r="R380" s="255"/>
      <c r="S380" s="255"/>
      <c r="T380" s="256"/>
      <c r="U380" s="14"/>
      <c r="V380" s="14"/>
      <c r="W380" s="14"/>
      <c r="X380" s="14"/>
      <c r="Y380" s="14"/>
      <c r="Z380" s="14"/>
      <c r="AA380" s="14"/>
      <c r="AB380" s="14"/>
      <c r="AC380" s="14"/>
      <c r="AD380" s="14"/>
      <c r="AE380" s="14"/>
      <c r="AT380" s="257" t="s">
        <v>180</v>
      </c>
      <c r="AU380" s="257" t="s">
        <v>82</v>
      </c>
      <c r="AV380" s="14" t="s">
        <v>80</v>
      </c>
      <c r="AW380" s="14" t="s">
        <v>33</v>
      </c>
      <c r="AX380" s="14" t="s">
        <v>72</v>
      </c>
      <c r="AY380" s="257" t="s">
        <v>169</v>
      </c>
    </row>
    <row r="381" spans="1:51" s="13" customFormat="1" ht="12">
      <c r="A381" s="13"/>
      <c r="B381" s="237"/>
      <c r="C381" s="238"/>
      <c r="D381" s="233" t="s">
        <v>180</v>
      </c>
      <c r="E381" s="239" t="s">
        <v>19</v>
      </c>
      <c r="F381" s="240" t="s">
        <v>1817</v>
      </c>
      <c r="G381" s="238"/>
      <c r="H381" s="241">
        <v>7.069</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180</v>
      </c>
      <c r="AU381" s="247" t="s">
        <v>82</v>
      </c>
      <c r="AV381" s="13" t="s">
        <v>82</v>
      </c>
      <c r="AW381" s="13" t="s">
        <v>33</v>
      </c>
      <c r="AX381" s="13" t="s">
        <v>80</v>
      </c>
      <c r="AY381" s="247" t="s">
        <v>169</v>
      </c>
    </row>
    <row r="382" spans="1:65" s="2" customFormat="1" ht="16.5" customHeight="1">
      <c r="A382" s="40"/>
      <c r="B382" s="41"/>
      <c r="C382" s="269" t="s">
        <v>1818</v>
      </c>
      <c r="D382" s="269" t="s">
        <v>294</v>
      </c>
      <c r="E382" s="270" t="s">
        <v>1819</v>
      </c>
      <c r="F382" s="271" t="s">
        <v>1820</v>
      </c>
      <c r="G382" s="272" t="s">
        <v>361</v>
      </c>
      <c r="H382" s="273">
        <v>7.069</v>
      </c>
      <c r="I382" s="274"/>
      <c r="J382" s="275">
        <f>ROUND(I382*H382,2)</f>
        <v>0</v>
      </c>
      <c r="K382" s="271" t="s">
        <v>175</v>
      </c>
      <c r="L382" s="276"/>
      <c r="M382" s="295" t="s">
        <v>19</v>
      </c>
      <c r="N382" s="296" t="s">
        <v>43</v>
      </c>
      <c r="O382" s="281"/>
      <c r="P382" s="297">
        <f>O382*H382</f>
        <v>0</v>
      </c>
      <c r="Q382" s="297">
        <v>0.0024</v>
      </c>
      <c r="R382" s="297">
        <f>Q382*H382</f>
        <v>0.016965599999999997</v>
      </c>
      <c r="S382" s="297">
        <v>0</v>
      </c>
      <c r="T382" s="298">
        <f>S382*H382</f>
        <v>0</v>
      </c>
      <c r="U382" s="40"/>
      <c r="V382" s="40"/>
      <c r="W382" s="40"/>
      <c r="X382" s="40"/>
      <c r="Y382" s="40"/>
      <c r="Z382" s="40"/>
      <c r="AA382" s="40"/>
      <c r="AB382" s="40"/>
      <c r="AC382" s="40"/>
      <c r="AD382" s="40"/>
      <c r="AE382" s="40"/>
      <c r="AR382" s="231" t="s">
        <v>377</v>
      </c>
      <c r="AT382" s="231" t="s">
        <v>294</v>
      </c>
      <c r="AU382" s="231" t="s">
        <v>82</v>
      </c>
      <c r="AY382" s="19" t="s">
        <v>169</v>
      </c>
      <c r="BE382" s="232">
        <f>IF(N382="základní",J382,0)</f>
        <v>0</v>
      </c>
      <c r="BF382" s="232">
        <f>IF(N382="snížená",J382,0)</f>
        <v>0</v>
      </c>
      <c r="BG382" s="232">
        <f>IF(N382="zákl. přenesená",J382,0)</f>
        <v>0</v>
      </c>
      <c r="BH382" s="232">
        <f>IF(N382="sníž. přenesená",J382,0)</f>
        <v>0</v>
      </c>
      <c r="BI382" s="232">
        <f>IF(N382="nulová",J382,0)</f>
        <v>0</v>
      </c>
      <c r="BJ382" s="19" t="s">
        <v>80</v>
      </c>
      <c r="BK382" s="232">
        <f>ROUND(I382*H382,2)</f>
        <v>0</v>
      </c>
      <c r="BL382" s="19" t="s">
        <v>279</v>
      </c>
      <c r="BM382" s="231" t="s">
        <v>1821</v>
      </c>
    </row>
    <row r="383" spans="1:31" s="2" customFormat="1" ht="6.95" customHeight="1">
      <c r="A383" s="40"/>
      <c r="B383" s="61"/>
      <c r="C383" s="62"/>
      <c r="D383" s="62"/>
      <c r="E383" s="62"/>
      <c r="F383" s="62"/>
      <c r="G383" s="62"/>
      <c r="H383" s="62"/>
      <c r="I383" s="168"/>
      <c r="J383" s="62"/>
      <c r="K383" s="62"/>
      <c r="L383" s="46"/>
      <c r="M383" s="40"/>
      <c r="O383" s="40"/>
      <c r="P383" s="40"/>
      <c r="Q383" s="40"/>
      <c r="R383" s="40"/>
      <c r="S383" s="40"/>
      <c r="T383" s="40"/>
      <c r="U383" s="40"/>
      <c r="V383" s="40"/>
      <c r="W383" s="40"/>
      <c r="X383" s="40"/>
      <c r="Y383" s="40"/>
      <c r="Z383" s="40"/>
      <c r="AA383" s="40"/>
      <c r="AB383" s="40"/>
      <c r="AC383" s="40"/>
      <c r="AD383" s="40"/>
      <c r="AE383" s="40"/>
    </row>
  </sheetData>
  <sheetProtection password="CC35" sheet="1" objects="1" scenarios="1" formatColumns="0" formatRows="0" autoFilter="0"/>
  <autoFilter ref="C89:K38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112</v>
      </c>
      <c r="AZ2" s="283" t="s">
        <v>1192</v>
      </c>
      <c r="BA2" s="283" t="s">
        <v>1193</v>
      </c>
      <c r="BB2" s="283" t="s">
        <v>222</v>
      </c>
      <c r="BC2" s="283" t="s">
        <v>1822</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1823</v>
      </c>
      <c r="BD3" s="283" t="s">
        <v>82</v>
      </c>
    </row>
    <row r="4" spans="2:56" s="1" customFormat="1" ht="24.95" customHeight="1">
      <c r="B4" s="22"/>
      <c r="D4" s="134" t="s">
        <v>140</v>
      </c>
      <c r="I4" s="130"/>
      <c r="L4" s="22"/>
      <c r="M4" s="135" t="s">
        <v>10</v>
      </c>
      <c r="AT4" s="19" t="s">
        <v>4</v>
      </c>
      <c r="AZ4" s="283" t="s">
        <v>1198</v>
      </c>
      <c r="BA4" s="283" t="s">
        <v>1199</v>
      </c>
      <c r="BB4" s="283" t="s">
        <v>222</v>
      </c>
      <c r="BC4" s="283" t="s">
        <v>1824</v>
      </c>
      <c r="BD4" s="283" t="s">
        <v>82</v>
      </c>
    </row>
    <row r="5" spans="2:56" s="1" customFormat="1" ht="6.95" customHeight="1">
      <c r="B5" s="22"/>
      <c r="I5" s="130"/>
      <c r="L5" s="22"/>
      <c r="AZ5" s="283" t="s">
        <v>49</v>
      </c>
      <c r="BA5" s="283" t="s">
        <v>1201</v>
      </c>
      <c r="BB5" s="283" t="s">
        <v>222</v>
      </c>
      <c r="BC5" s="283" t="s">
        <v>1825</v>
      </c>
      <c r="BD5" s="283" t="s">
        <v>82</v>
      </c>
    </row>
    <row r="6" spans="2:56" s="1" customFormat="1" ht="12" customHeight="1">
      <c r="B6" s="22"/>
      <c r="D6" s="136" t="s">
        <v>16</v>
      </c>
      <c r="I6" s="130"/>
      <c r="L6" s="22"/>
      <c r="AZ6" s="283" t="s">
        <v>1203</v>
      </c>
      <c r="BA6" s="283" t="s">
        <v>1204</v>
      </c>
      <c r="BB6" s="283" t="s">
        <v>222</v>
      </c>
      <c r="BC6" s="283" t="s">
        <v>1826</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1827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ROUND((SUM(BE86:BE216)),2)</f>
        <v>0</v>
      </c>
      <c r="G33" s="40"/>
      <c r="H33" s="40"/>
      <c r="I33" s="157">
        <v>0.21</v>
      </c>
      <c r="J33" s="156">
        <f>ROUND(((SUM(BE86:BE216))*I33),2)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ROUND((SUM(BF86:BF216)),2)</f>
        <v>0</v>
      </c>
      <c r="G34" s="40"/>
      <c r="H34" s="40"/>
      <c r="I34" s="157">
        <v>0.15</v>
      </c>
      <c r="J34" s="156">
        <f>ROUND(((SUM(BF86:BF216))*I34),2)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ROUND((SUM(BG86:BG216)),2)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ROUND((SUM(BH86:BH216)),2)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ROUND((SUM(BI86:BI216)),2)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301.2.2 - Oprava uliční vpusti</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645</v>
      </c>
      <c r="E62" s="188"/>
      <c r="F62" s="188"/>
      <c r="G62" s="188"/>
      <c r="H62" s="188"/>
      <c r="I62" s="189"/>
      <c r="J62" s="190">
        <f>J164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J169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1207</v>
      </c>
      <c r="E64" s="188"/>
      <c r="F64" s="188"/>
      <c r="G64" s="188"/>
      <c r="H64" s="188"/>
      <c r="I64" s="189"/>
      <c r="J64" s="190">
        <f>J182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152</v>
      </c>
      <c r="E65" s="188"/>
      <c r="F65" s="188"/>
      <c r="G65" s="188"/>
      <c r="H65" s="188"/>
      <c r="I65" s="189"/>
      <c r="J65" s="190">
        <f>J206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153</v>
      </c>
      <c r="E66" s="188"/>
      <c r="F66" s="188"/>
      <c r="G66" s="188"/>
      <c r="H66" s="188"/>
      <c r="I66" s="189"/>
      <c r="J66" s="190">
        <f>J214</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5" t="s">
        <v>154</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Revitalizace veřejného prostranství panelového sídliště Březiny IV. etapa</v>
      </c>
      <c r="F76" s="34"/>
      <c r="G76" s="34"/>
      <c r="H76" s="34"/>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141</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SO 301.2.2 - Oprava uliční vpusti</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Březiny</v>
      </c>
      <c r="G80" s="42"/>
      <c r="H80" s="42"/>
      <c r="I80" s="142" t="s">
        <v>23</v>
      </c>
      <c r="J80" s="74" t="str">
        <f>IF(J12="","",J12)</f>
        <v>15. 4. 2019</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Statutární město Děčín</v>
      </c>
      <c r="G82" s="42"/>
      <c r="H82" s="42"/>
      <c r="I82" s="142" t="s">
        <v>31</v>
      </c>
      <c r="J82" s="38" t="str">
        <f>E21</f>
        <v>AZ Consult spol. s r.o.</v>
      </c>
      <c r="K82" s="42"/>
      <c r="L82" s="139"/>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142" t="s">
        <v>34</v>
      </c>
      <c r="J83" s="38" t="str">
        <f>E24</f>
        <v>Lucie Wojčiková</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155</v>
      </c>
      <c r="D85" s="195" t="s">
        <v>57</v>
      </c>
      <c r="E85" s="195" t="s">
        <v>53</v>
      </c>
      <c r="F85" s="195" t="s">
        <v>54</v>
      </c>
      <c r="G85" s="195" t="s">
        <v>156</v>
      </c>
      <c r="H85" s="195" t="s">
        <v>157</v>
      </c>
      <c r="I85" s="196" t="s">
        <v>158</v>
      </c>
      <c r="J85" s="195" t="s">
        <v>145</v>
      </c>
      <c r="K85" s="197" t="s">
        <v>159</v>
      </c>
      <c r="L85" s="198"/>
      <c r="M85" s="94" t="s">
        <v>19</v>
      </c>
      <c r="N85" s="95" t="s">
        <v>42</v>
      </c>
      <c r="O85" s="95" t="s">
        <v>160</v>
      </c>
      <c r="P85" s="95" t="s">
        <v>161</v>
      </c>
      <c r="Q85" s="95" t="s">
        <v>162</v>
      </c>
      <c r="R85" s="95" t="s">
        <v>163</v>
      </c>
      <c r="S85" s="95" t="s">
        <v>164</v>
      </c>
      <c r="T85" s="96" t="s">
        <v>165</v>
      </c>
      <c r="U85" s="192"/>
      <c r="V85" s="192"/>
      <c r="W85" s="192"/>
      <c r="X85" s="192"/>
      <c r="Y85" s="192"/>
      <c r="Z85" s="192"/>
      <c r="AA85" s="192"/>
      <c r="AB85" s="192"/>
      <c r="AC85" s="192"/>
      <c r="AD85" s="192"/>
      <c r="AE85" s="192"/>
    </row>
    <row r="86" spans="1:63" s="2" customFormat="1" ht="22.8" customHeight="1">
      <c r="A86" s="40"/>
      <c r="B86" s="41"/>
      <c r="C86" s="101" t="s">
        <v>166</v>
      </c>
      <c r="D86" s="42"/>
      <c r="E86" s="42"/>
      <c r="F86" s="42"/>
      <c r="G86" s="42"/>
      <c r="H86" s="42"/>
      <c r="I86" s="138"/>
      <c r="J86" s="199">
        <f>BK86</f>
        <v>0</v>
      </c>
      <c r="K86" s="42"/>
      <c r="L86" s="46"/>
      <c r="M86" s="97"/>
      <c r="N86" s="200"/>
      <c r="O86" s="98"/>
      <c r="P86" s="201">
        <f>P87</f>
        <v>0</v>
      </c>
      <c r="Q86" s="98"/>
      <c r="R86" s="201">
        <f>R87</f>
        <v>2.85861695</v>
      </c>
      <c r="S86" s="98"/>
      <c r="T86" s="202">
        <f>T87</f>
        <v>0.3409</v>
      </c>
      <c r="U86" s="40"/>
      <c r="V86" s="40"/>
      <c r="W86" s="40"/>
      <c r="X86" s="40"/>
      <c r="Y86" s="40"/>
      <c r="Z86" s="40"/>
      <c r="AA86" s="40"/>
      <c r="AB86" s="40"/>
      <c r="AC86" s="40"/>
      <c r="AD86" s="40"/>
      <c r="AE86" s="40"/>
      <c r="AT86" s="19" t="s">
        <v>71</v>
      </c>
      <c r="AU86" s="19" t="s">
        <v>146</v>
      </c>
      <c r="BK86" s="203">
        <f>BK87</f>
        <v>0</v>
      </c>
    </row>
    <row r="87" spans="1:63" s="12" customFormat="1" ht="25.9" customHeight="1">
      <c r="A87" s="12"/>
      <c r="B87" s="204"/>
      <c r="C87" s="205"/>
      <c r="D87" s="206" t="s">
        <v>71</v>
      </c>
      <c r="E87" s="207" t="s">
        <v>167</v>
      </c>
      <c r="F87" s="207" t="s">
        <v>168</v>
      </c>
      <c r="G87" s="205"/>
      <c r="H87" s="205"/>
      <c r="I87" s="208"/>
      <c r="J87" s="209">
        <f>BK87</f>
        <v>0</v>
      </c>
      <c r="K87" s="205"/>
      <c r="L87" s="210"/>
      <c r="M87" s="211"/>
      <c r="N87" s="212"/>
      <c r="O87" s="212"/>
      <c r="P87" s="213">
        <f>P88+P164+P169+P182+P206+P214</f>
        <v>0</v>
      </c>
      <c r="Q87" s="212"/>
      <c r="R87" s="213">
        <f>R88+R164+R169+R182+R206+R214</f>
        <v>2.85861695</v>
      </c>
      <c r="S87" s="212"/>
      <c r="T87" s="214">
        <f>T88+T164+T169+T182+T206+T214</f>
        <v>0.3409</v>
      </c>
      <c r="U87" s="12"/>
      <c r="V87" s="12"/>
      <c r="W87" s="12"/>
      <c r="X87" s="12"/>
      <c r="Y87" s="12"/>
      <c r="Z87" s="12"/>
      <c r="AA87" s="12"/>
      <c r="AB87" s="12"/>
      <c r="AC87" s="12"/>
      <c r="AD87" s="12"/>
      <c r="AE87" s="12"/>
      <c r="AR87" s="215" t="s">
        <v>80</v>
      </c>
      <c r="AT87" s="216" t="s">
        <v>71</v>
      </c>
      <c r="AU87" s="216" t="s">
        <v>72</v>
      </c>
      <c r="AY87" s="215" t="s">
        <v>169</v>
      </c>
      <c r="BK87" s="217">
        <f>BK88+BK164+BK169+BK182+BK206+BK214</f>
        <v>0</v>
      </c>
    </row>
    <row r="88" spans="1:63" s="12" customFormat="1" ht="22.8" customHeight="1">
      <c r="A88" s="12"/>
      <c r="B88" s="204"/>
      <c r="C88" s="205"/>
      <c r="D88" s="206" t="s">
        <v>71</v>
      </c>
      <c r="E88" s="218" t="s">
        <v>80</v>
      </c>
      <c r="F88" s="218" t="s">
        <v>170</v>
      </c>
      <c r="G88" s="205"/>
      <c r="H88" s="205"/>
      <c r="I88" s="208"/>
      <c r="J88" s="219">
        <f>BK88</f>
        <v>0</v>
      </c>
      <c r="K88" s="205"/>
      <c r="L88" s="210"/>
      <c r="M88" s="211"/>
      <c r="N88" s="212"/>
      <c r="O88" s="212"/>
      <c r="P88" s="213">
        <f>SUM(P89:P163)</f>
        <v>0</v>
      </c>
      <c r="Q88" s="212"/>
      <c r="R88" s="213">
        <f>SUM(R89:R163)</f>
        <v>1.991424</v>
      </c>
      <c r="S88" s="212"/>
      <c r="T88" s="214">
        <f>SUM(T89:T163)</f>
        <v>0</v>
      </c>
      <c r="U88" s="12"/>
      <c r="V88" s="12"/>
      <c r="W88" s="12"/>
      <c r="X88" s="12"/>
      <c r="Y88" s="12"/>
      <c r="Z88" s="12"/>
      <c r="AA88" s="12"/>
      <c r="AB88" s="12"/>
      <c r="AC88" s="12"/>
      <c r="AD88" s="12"/>
      <c r="AE88" s="12"/>
      <c r="AR88" s="215" t="s">
        <v>80</v>
      </c>
      <c r="AT88" s="216" t="s">
        <v>71</v>
      </c>
      <c r="AU88" s="216" t="s">
        <v>80</v>
      </c>
      <c r="AY88" s="215" t="s">
        <v>169</v>
      </c>
      <c r="BK88" s="217">
        <f>SUM(BK89:BK163)</f>
        <v>0</v>
      </c>
    </row>
    <row r="89" spans="1:65" s="2" customFormat="1" ht="21.75" customHeight="1">
      <c r="A89" s="40"/>
      <c r="B89" s="41"/>
      <c r="C89" s="220" t="s">
        <v>80</v>
      </c>
      <c r="D89" s="220" t="s">
        <v>171</v>
      </c>
      <c r="E89" s="221" t="s">
        <v>1828</v>
      </c>
      <c r="F89" s="222" t="s">
        <v>1829</v>
      </c>
      <c r="G89" s="223" t="s">
        <v>222</v>
      </c>
      <c r="H89" s="224">
        <v>1.499</v>
      </c>
      <c r="I89" s="225"/>
      <c r="J89" s="226">
        <f>ROUND(I89*H89,2)</f>
        <v>0</v>
      </c>
      <c r="K89" s="222" t="s">
        <v>175</v>
      </c>
      <c r="L89" s="46"/>
      <c r="M89" s="227" t="s">
        <v>19</v>
      </c>
      <c r="N89" s="228" t="s">
        <v>43</v>
      </c>
      <c r="O89" s="86"/>
      <c r="P89" s="229">
        <f>O89*H89</f>
        <v>0</v>
      </c>
      <c r="Q89" s="229">
        <v>0</v>
      </c>
      <c r="R89" s="229">
        <f>Q89*H89</f>
        <v>0</v>
      </c>
      <c r="S89" s="229">
        <v>0</v>
      </c>
      <c r="T89" s="230">
        <f>S89*H89</f>
        <v>0</v>
      </c>
      <c r="U89" s="40"/>
      <c r="V89" s="40"/>
      <c r="W89" s="40"/>
      <c r="X89" s="40"/>
      <c r="Y89" s="40"/>
      <c r="Z89" s="40"/>
      <c r="AA89" s="40"/>
      <c r="AB89" s="40"/>
      <c r="AC89" s="40"/>
      <c r="AD89" s="40"/>
      <c r="AE89" s="40"/>
      <c r="AR89" s="231" t="s">
        <v>176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176</v>
      </c>
      <c r="BM89" s="231" t="s">
        <v>1256</v>
      </c>
    </row>
    <row r="90" spans="1:47" s="2" customFormat="1" ht="12">
      <c r="A90" s="40"/>
      <c r="B90" s="41"/>
      <c r="C90" s="42"/>
      <c r="D90" s="233" t="s">
        <v>178</v>
      </c>
      <c r="E90" s="42"/>
      <c r="F90" s="234" t="s">
        <v>1257</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178</v>
      </c>
      <c r="AU90" s="19" t="s">
        <v>82</v>
      </c>
    </row>
    <row r="91" spans="1:51" s="13" customFormat="1" ht="12">
      <c r="A91" s="13"/>
      <c r="B91" s="237"/>
      <c r="C91" s="238"/>
      <c r="D91" s="233" t="s">
        <v>180</v>
      </c>
      <c r="E91" s="239" t="s">
        <v>19</v>
      </c>
      <c r="F91" s="240" t="s">
        <v>1258</v>
      </c>
      <c r="G91" s="238"/>
      <c r="H91" s="241">
        <v>1.499</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80</v>
      </c>
      <c r="AY91" s="247" t="s">
        <v>169</v>
      </c>
    </row>
    <row r="92" spans="1:65" s="2" customFormat="1" ht="21.75" customHeight="1">
      <c r="A92" s="40"/>
      <c r="B92" s="41"/>
      <c r="C92" s="220" t="s">
        <v>82</v>
      </c>
      <c r="D92" s="220" t="s">
        <v>171</v>
      </c>
      <c r="E92" s="221" t="s">
        <v>1830</v>
      </c>
      <c r="F92" s="222" t="s">
        <v>1831</v>
      </c>
      <c r="G92" s="223" t="s">
        <v>222</v>
      </c>
      <c r="H92" s="224">
        <v>1.999</v>
      </c>
      <c r="I92" s="225"/>
      <c r="J92" s="226">
        <f>ROUND(I92*H92,2)</f>
        <v>0</v>
      </c>
      <c r="K92" s="222" t="s">
        <v>175</v>
      </c>
      <c r="L92" s="46"/>
      <c r="M92" s="227" t="s">
        <v>19</v>
      </c>
      <c r="N92" s="228"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176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176</v>
      </c>
      <c r="BM92" s="231" t="s">
        <v>1261</v>
      </c>
    </row>
    <row r="93" spans="1:47" s="2" customFormat="1" ht="12">
      <c r="A93" s="40"/>
      <c r="B93" s="41"/>
      <c r="C93" s="42"/>
      <c r="D93" s="233" t="s">
        <v>178</v>
      </c>
      <c r="E93" s="42"/>
      <c r="F93" s="234" t="s">
        <v>1257</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178</v>
      </c>
      <c r="AU93" s="19" t="s">
        <v>82</v>
      </c>
    </row>
    <row r="94" spans="1:51" s="13" customFormat="1" ht="12">
      <c r="A94" s="13"/>
      <c r="B94" s="237"/>
      <c r="C94" s="238"/>
      <c r="D94" s="233" t="s">
        <v>180</v>
      </c>
      <c r="E94" s="239" t="s">
        <v>19</v>
      </c>
      <c r="F94" s="240" t="s">
        <v>1262</v>
      </c>
      <c r="G94" s="238"/>
      <c r="H94" s="241">
        <v>1.999</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180</v>
      </c>
      <c r="AU94" s="247" t="s">
        <v>82</v>
      </c>
      <c r="AV94" s="13" t="s">
        <v>82</v>
      </c>
      <c r="AW94" s="13" t="s">
        <v>33</v>
      </c>
      <c r="AX94" s="13" t="s">
        <v>80</v>
      </c>
      <c r="AY94" s="247" t="s">
        <v>169</v>
      </c>
    </row>
    <row r="95" spans="1:65" s="2" customFormat="1" ht="21.75" customHeight="1">
      <c r="A95" s="40"/>
      <c r="B95" s="41"/>
      <c r="C95" s="220" t="s">
        <v>192</v>
      </c>
      <c r="D95" s="220" t="s">
        <v>171</v>
      </c>
      <c r="E95" s="221" t="s">
        <v>1263</v>
      </c>
      <c r="F95" s="222" t="s">
        <v>1264</v>
      </c>
      <c r="G95" s="223" t="s">
        <v>222</v>
      </c>
      <c r="H95" s="224">
        <v>0.4</v>
      </c>
      <c r="I95" s="225"/>
      <c r="J95" s="226">
        <f>ROUND(I95*H95,2)</f>
        <v>0</v>
      </c>
      <c r="K95" s="222" t="s">
        <v>175</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176</v>
      </c>
      <c r="AT95" s="231" t="s">
        <v>171</v>
      </c>
      <c r="AU95" s="231" t="s">
        <v>82</v>
      </c>
      <c r="AY95" s="19" t="s">
        <v>169</v>
      </c>
      <c r="BE95" s="232">
        <f>IF(N95="základní",J95,0)</f>
        <v>0</v>
      </c>
      <c r="BF95" s="232">
        <f>IF(N95="snížená",J95,0)</f>
        <v>0</v>
      </c>
      <c r="BG95" s="232">
        <f>IF(N95="zákl. přenesená",J95,0)</f>
        <v>0</v>
      </c>
      <c r="BH95" s="232">
        <f>IF(N95="sníž. přenesená",J95,0)</f>
        <v>0</v>
      </c>
      <c r="BI95" s="232">
        <f>IF(N95="nulová",J95,0)</f>
        <v>0</v>
      </c>
      <c r="BJ95" s="19" t="s">
        <v>80</v>
      </c>
      <c r="BK95" s="232">
        <f>ROUND(I95*H95,2)</f>
        <v>0</v>
      </c>
      <c r="BL95" s="19" t="s">
        <v>176</v>
      </c>
      <c r="BM95" s="231" t="s">
        <v>1265</v>
      </c>
    </row>
    <row r="96" spans="1:47" s="2" customFormat="1" ht="12">
      <c r="A96" s="40"/>
      <c r="B96" s="41"/>
      <c r="C96" s="42"/>
      <c r="D96" s="233" t="s">
        <v>178</v>
      </c>
      <c r="E96" s="42"/>
      <c r="F96" s="234" t="s">
        <v>1257</v>
      </c>
      <c r="G96" s="42"/>
      <c r="H96" s="42"/>
      <c r="I96" s="138"/>
      <c r="J96" s="42"/>
      <c r="K96" s="42"/>
      <c r="L96" s="46"/>
      <c r="M96" s="235"/>
      <c r="N96" s="236"/>
      <c r="O96" s="86"/>
      <c r="P96" s="86"/>
      <c r="Q96" s="86"/>
      <c r="R96" s="86"/>
      <c r="S96" s="86"/>
      <c r="T96" s="87"/>
      <c r="U96" s="40"/>
      <c r="V96" s="40"/>
      <c r="W96" s="40"/>
      <c r="X96" s="40"/>
      <c r="Y96" s="40"/>
      <c r="Z96" s="40"/>
      <c r="AA96" s="40"/>
      <c r="AB96" s="40"/>
      <c r="AC96" s="40"/>
      <c r="AD96" s="40"/>
      <c r="AE96" s="40"/>
      <c r="AT96" s="19" t="s">
        <v>178</v>
      </c>
      <c r="AU96" s="19" t="s">
        <v>82</v>
      </c>
    </row>
    <row r="97" spans="1:51" s="13" customFormat="1" ht="12">
      <c r="A97" s="13"/>
      <c r="B97" s="237"/>
      <c r="C97" s="238"/>
      <c r="D97" s="233" t="s">
        <v>180</v>
      </c>
      <c r="E97" s="239" t="s">
        <v>19</v>
      </c>
      <c r="F97" s="240" t="s">
        <v>1266</v>
      </c>
      <c r="G97" s="238"/>
      <c r="H97" s="241">
        <v>0.4</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180</v>
      </c>
      <c r="AU97" s="247" t="s">
        <v>82</v>
      </c>
      <c r="AV97" s="13" t="s">
        <v>82</v>
      </c>
      <c r="AW97" s="13" t="s">
        <v>33</v>
      </c>
      <c r="AX97" s="13" t="s">
        <v>80</v>
      </c>
      <c r="AY97" s="247" t="s">
        <v>169</v>
      </c>
    </row>
    <row r="98" spans="1:65" s="2" customFormat="1" ht="21.75" customHeight="1">
      <c r="A98" s="40"/>
      <c r="B98" s="41"/>
      <c r="C98" s="220" t="s">
        <v>176</v>
      </c>
      <c r="D98" s="220" t="s">
        <v>171</v>
      </c>
      <c r="E98" s="221" t="s">
        <v>1832</v>
      </c>
      <c r="F98" s="222" t="s">
        <v>1833</v>
      </c>
      <c r="G98" s="223" t="s">
        <v>222</v>
      </c>
      <c r="H98" s="224">
        <v>1.499</v>
      </c>
      <c r="I98" s="225"/>
      <c r="J98" s="226">
        <f>ROUND(I98*H98,2)</f>
        <v>0</v>
      </c>
      <c r="K98" s="222" t="s">
        <v>175</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176</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176</v>
      </c>
      <c r="BM98" s="231" t="s">
        <v>1269</v>
      </c>
    </row>
    <row r="99" spans="1:47" s="2" customFormat="1" ht="12">
      <c r="A99" s="40"/>
      <c r="B99" s="41"/>
      <c r="C99" s="42"/>
      <c r="D99" s="233" t="s">
        <v>178</v>
      </c>
      <c r="E99" s="42"/>
      <c r="F99" s="234" t="s">
        <v>1257</v>
      </c>
      <c r="G99" s="42"/>
      <c r="H99" s="42"/>
      <c r="I99" s="138"/>
      <c r="J99" s="42"/>
      <c r="K99" s="42"/>
      <c r="L99" s="46"/>
      <c r="M99" s="235"/>
      <c r="N99" s="236"/>
      <c r="O99" s="86"/>
      <c r="P99" s="86"/>
      <c r="Q99" s="86"/>
      <c r="R99" s="86"/>
      <c r="S99" s="86"/>
      <c r="T99" s="87"/>
      <c r="U99" s="40"/>
      <c r="V99" s="40"/>
      <c r="W99" s="40"/>
      <c r="X99" s="40"/>
      <c r="Y99" s="40"/>
      <c r="Z99" s="40"/>
      <c r="AA99" s="40"/>
      <c r="AB99" s="40"/>
      <c r="AC99" s="40"/>
      <c r="AD99" s="40"/>
      <c r="AE99" s="40"/>
      <c r="AT99" s="19" t="s">
        <v>178</v>
      </c>
      <c r="AU99" s="19" t="s">
        <v>82</v>
      </c>
    </row>
    <row r="100" spans="1:51" s="13" customFormat="1" ht="12">
      <c r="A100" s="13"/>
      <c r="B100" s="237"/>
      <c r="C100" s="238"/>
      <c r="D100" s="233" t="s">
        <v>180</v>
      </c>
      <c r="E100" s="239" t="s">
        <v>19</v>
      </c>
      <c r="F100" s="240" t="s">
        <v>1834</v>
      </c>
      <c r="G100" s="238"/>
      <c r="H100" s="241">
        <v>7.48</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180</v>
      </c>
      <c r="AU100" s="247" t="s">
        <v>82</v>
      </c>
      <c r="AV100" s="13" t="s">
        <v>82</v>
      </c>
      <c r="AW100" s="13" t="s">
        <v>33</v>
      </c>
      <c r="AX100" s="13" t="s">
        <v>72</v>
      </c>
      <c r="AY100" s="247" t="s">
        <v>169</v>
      </c>
    </row>
    <row r="101" spans="1:51" s="14" customFormat="1" ht="12">
      <c r="A101" s="14"/>
      <c r="B101" s="248"/>
      <c r="C101" s="249"/>
      <c r="D101" s="233" t="s">
        <v>180</v>
      </c>
      <c r="E101" s="250" t="s">
        <v>19</v>
      </c>
      <c r="F101" s="251" t="s">
        <v>1276</v>
      </c>
      <c r="G101" s="249"/>
      <c r="H101" s="250" t="s">
        <v>19</v>
      </c>
      <c r="I101" s="252"/>
      <c r="J101" s="249"/>
      <c r="K101" s="249"/>
      <c r="L101" s="253"/>
      <c r="M101" s="254"/>
      <c r="N101" s="255"/>
      <c r="O101" s="255"/>
      <c r="P101" s="255"/>
      <c r="Q101" s="255"/>
      <c r="R101" s="255"/>
      <c r="S101" s="255"/>
      <c r="T101" s="256"/>
      <c r="U101" s="14"/>
      <c r="V101" s="14"/>
      <c r="W101" s="14"/>
      <c r="X101" s="14"/>
      <c r="Y101" s="14"/>
      <c r="Z101" s="14"/>
      <c r="AA101" s="14"/>
      <c r="AB101" s="14"/>
      <c r="AC101" s="14"/>
      <c r="AD101" s="14"/>
      <c r="AE101" s="14"/>
      <c r="AT101" s="257" t="s">
        <v>180</v>
      </c>
      <c r="AU101" s="257" t="s">
        <v>82</v>
      </c>
      <c r="AV101" s="14" t="s">
        <v>80</v>
      </c>
      <c r="AW101" s="14" t="s">
        <v>33</v>
      </c>
      <c r="AX101" s="14" t="s">
        <v>72</v>
      </c>
      <c r="AY101" s="257" t="s">
        <v>169</v>
      </c>
    </row>
    <row r="102" spans="1:51" s="13" customFormat="1" ht="12">
      <c r="A102" s="13"/>
      <c r="B102" s="237"/>
      <c r="C102" s="238"/>
      <c r="D102" s="233" t="s">
        <v>180</v>
      </c>
      <c r="E102" s="239" t="s">
        <v>19</v>
      </c>
      <c r="F102" s="240" t="s">
        <v>1835</v>
      </c>
      <c r="G102" s="238"/>
      <c r="H102" s="241">
        <v>-2.002</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72</v>
      </c>
      <c r="AY102" s="247" t="s">
        <v>169</v>
      </c>
    </row>
    <row r="103" spans="1:51" s="13" customFormat="1" ht="12">
      <c r="A103" s="13"/>
      <c r="B103" s="237"/>
      <c r="C103" s="238"/>
      <c r="D103" s="233" t="s">
        <v>180</v>
      </c>
      <c r="E103" s="239" t="s">
        <v>19</v>
      </c>
      <c r="F103" s="240" t="s">
        <v>1836</v>
      </c>
      <c r="G103" s="238"/>
      <c r="H103" s="241">
        <v>-0.48</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180</v>
      </c>
      <c r="AU103" s="247" t="s">
        <v>82</v>
      </c>
      <c r="AV103" s="13" t="s">
        <v>82</v>
      </c>
      <c r="AW103" s="13" t="s">
        <v>33</v>
      </c>
      <c r="AX103" s="13" t="s">
        <v>72</v>
      </c>
      <c r="AY103" s="247" t="s">
        <v>169</v>
      </c>
    </row>
    <row r="104" spans="1:51" s="16" customFormat="1" ht="12">
      <c r="A104" s="16"/>
      <c r="B104" s="284"/>
      <c r="C104" s="285"/>
      <c r="D104" s="233" t="s">
        <v>180</v>
      </c>
      <c r="E104" s="286" t="s">
        <v>49</v>
      </c>
      <c r="F104" s="287" t="s">
        <v>1280</v>
      </c>
      <c r="G104" s="285"/>
      <c r="H104" s="288">
        <v>4.998</v>
      </c>
      <c r="I104" s="289"/>
      <c r="J104" s="285"/>
      <c r="K104" s="285"/>
      <c r="L104" s="290"/>
      <c r="M104" s="291"/>
      <c r="N104" s="292"/>
      <c r="O104" s="292"/>
      <c r="P104" s="292"/>
      <c r="Q104" s="292"/>
      <c r="R104" s="292"/>
      <c r="S104" s="292"/>
      <c r="T104" s="293"/>
      <c r="U104" s="16"/>
      <c r="V104" s="16"/>
      <c r="W104" s="16"/>
      <c r="X104" s="16"/>
      <c r="Y104" s="16"/>
      <c r="Z104" s="16"/>
      <c r="AA104" s="16"/>
      <c r="AB104" s="16"/>
      <c r="AC104" s="16"/>
      <c r="AD104" s="16"/>
      <c r="AE104" s="16"/>
      <c r="AT104" s="294" t="s">
        <v>180</v>
      </c>
      <c r="AU104" s="294" t="s">
        <v>82</v>
      </c>
      <c r="AV104" s="16" t="s">
        <v>192</v>
      </c>
      <c r="AW104" s="16" t="s">
        <v>33</v>
      </c>
      <c r="AX104" s="16" t="s">
        <v>72</v>
      </c>
      <c r="AY104" s="294" t="s">
        <v>169</v>
      </c>
    </row>
    <row r="105" spans="1:51" s="13" customFormat="1" ht="12">
      <c r="A105" s="13"/>
      <c r="B105" s="237"/>
      <c r="C105" s="238"/>
      <c r="D105" s="233" t="s">
        <v>180</v>
      </c>
      <c r="E105" s="239" t="s">
        <v>19</v>
      </c>
      <c r="F105" s="240" t="s">
        <v>1258</v>
      </c>
      <c r="G105" s="238"/>
      <c r="H105" s="241">
        <v>1.499</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80</v>
      </c>
      <c r="AY105" s="247" t="s">
        <v>169</v>
      </c>
    </row>
    <row r="106" spans="1:65" s="2" customFormat="1" ht="21.75" customHeight="1">
      <c r="A106" s="40"/>
      <c r="B106" s="41"/>
      <c r="C106" s="220" t="s">
        <v>206</v>
      </c>
      <c r="D106" s="220" t="s">
        <v>171</v>
      </c>
      <c r="E106" s="221" t="s">
        <v>1281</v>
      </c>
      <c r="F106" s="222" t="s">
        <v>1282</v>
      </c>
      <c r="G106" s="223" t="s">
        <v>222</v>
      </c>
      <c r="H106" s="224">
        <v>0.3</v>
      </c>
      <c r="I106" s="225"/>
      <c r="J106" s="226">
        <f>ROUND(I106*H106,2)</f>
        <v>0</v>
      </c>
      <c r="K106" s="222" t="s">
        <v>175</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176</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176</v>
      </c>
      <c r="BM106" s="231" t="s">
        <v>1283</v>
      </c>
    </row>
    <row r="107" spans="1:47" s="2" customFormat="1" ht="12">
      <c r="A107" s="40"/>
      <c r="B107" s="41"/>
      <c r="C107" s="42"/>
      <c r="D107" s="233" t="s">
        <v>178</v>
      </c>
      <c r="E107" s="42"/>
      <c r="F107" s="234" t="s">
        <v>1257</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9" t="s">
        <v>178</v>
      </c>
      <c r="AU107" s="19" t="s">
        <v>82</v>
      </c>
    </row>
    <row r="108" spans="1:51" s="13" customFormat="1" ht="12">
      <c r="A108" s="13"/>
      <c r="B108" s="237"/>
      <c r="C108" s="238"/>
      <c r="D108" s="233" t="s">
        <v>180</v>
      </c>
      <c r="E108" s="239" t="s">
        <v>19</v>
      </c>
      <c r="F108" s="240" t="s">
        <v>1284</v>
      </c>
      <c r="G108" s="238"/>
      <c r="H108" s="241">
        <v>0.3</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80</v>
      </c>
      <c r="AY108" s="247" t="s">
        <v>169</v>
      </c>
    </row>
    <row r="109" spans="1:65" s="2" customFormat="1" ht="21.75" customHeight="1">
      <c r="A109" s="40"/>
      <c r="B109" s="41"/>
      <c r="C109" s="220" t="s">
        <v>210</v>
      </c>
      <c r="D109" s="220" t="s">
        <v>171</v>
      </c>
      <c r="E109" s="221" t="s">
        <v>1837</v>
      </c>
      <c r="F109" s="222" t="s">
        <v>1838</v>
      </c>
      <c r="G109" s="223" t="s">
        <v>174</v>
      </c>
      <c r="H109" s="224">
        <v>13.6</v>
      </c>
      <c r="I109" s="225"/>
      <c r="J109" s="226">
        <f>ROUND(I109*H109,2)</f>
        <v>0</v>
      </c>
      <c r="K109" s="222" t="s">
        <v>175</v>
      </c>
      <c r="L109" s="46"/>
      <c r="M109" s="227" t="s">
        <v>19</v>
      </c>
      <c r="N109" s="228" t="s">
        <v>43</v>
      </c>
      <c r="O109" s="86"/>
      <c r="P109" s="229">
        <f>O109*H109</f>
        <v>0</v>
      </c>
      <c r="Q109" s="229">
        <v>0.00084</v>
      </c>
      <c r="R109" s="229">
        <f>Q109*H109</f>
        <v>0.011424</v>
      </c>
      <c r="S109" s="229">
        <v>0</v>
      </c>
      <c r="T109" s="230">
        <f>S109*H109</f>
        <v>0</v>
      </c>
      <c r="U109" s="40"/>
      <c r="V109" s="40"/>
      <c r="W109" s="40"/>
      <c r="X109" s="40"/>
      <c r="Y109" s="40"/>
      <c r="Z109" s="40"/>
      <c r="AA109" s="40"/>
      <c r="AB109" s="40"/>
      <c r="AC109" s="40"/>
      <c r="AD109" s="40"/>
      <c r="AE109" s="40"/>
      <c r="AR109" s="231" t="s">
        <v>176</v>
      </c>
      <c r="AT109" s="231" t="s">
        <v>171</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176</v>
      </c>
      <c r="BM109" s="231" t="s">
        <v>1287</v>
      </c>
    </row>
    <row r="110" spans="1:47" s="2" customFormat="1" ht="12">
      <c r="A110" s="40"/>
      <c r="B110" s="41"/>
      <c r="C110" s="42"/>
      <c r="D110" s="233" t="s">
        <v>178</v>
      </c>
      <c r="E110" s="42"/>
      <c r="F110" s="234" t="s">
        <v>1288</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9" t="s">
        <v>178</v>
      </c>
      <c r="AU110" s="19" t="s">
        <v>82</v>
      </c>
    </row>
    <row r="111" spans="1:51" s="13" customFormat="1" ht="12">
      <c r="A111" s="13"/>
      <c r="B111" s="237"/>
      <c r="C111" s="238"/>
      <c r="D111" s="233" t="s">
        <v>180</v>
      </c>
      <c r="E111" s="239" t="s">
        <v>19</v>
      </c>
      <c r="F111" s="240" t="s">
        <v>1839</v>
      </c>
      <c r="G111" s="238"/>
      <c r="H111" s="241">
        <v>13.6</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180</v>
      </c>
      <c r="AU111" s="247" t="s">
        <v>82</v>
      </c>
      <c r="AV111" s="13" t="s">
        <v>82</v>
      </c>
      <c r="AW111" s="13" t="s">
        <v>33</v>
      </c>
      <c r="AX111" s="13" t="s">
        <v>72</v>
      </c>
      <c r="AY111" s="247" t="s">
        <v>169</v>
      </c>
    </row>
    <row r="112" spans="1:51" s="15" customFormat="1" ht="12">
      <c r="A112" s="15"/>
      <c r="B112" s="258"/>
      <c r="C112" s="259"/>
      <c r="D112" s="233" t="s">
        <v>180</v>
      </c>
      <c r="E112" s="260" t="s">
        <v>19</v>
      </c>
      <c r="F112" s="261" t="s">
        <v>191</v>
      </c>
      <c r="G112" s="259"/>
      <c r="H112" s="262">
        <v>13.6</v>
      </c>
      <c r="I112" s="263"/>
      <c r="J112" s="259"/>
      <c r="K112" s="259"/>
      <c r="L112" s="264"/>
      <c r="M112" s="265"/>
      <c r="N112" s="266"/>
      <c r="O112" s="266"/>
      <c r="P112" s="266"/>
      <c r="Q112" s="266"/>
      <c r="R112" s="266"/>
      <c r="S112" s="266"/>
      <c r="T112" s="267"/>
      <c r="U112" s="15"/>
      <c r="V112" s="15"/>
      <c r="W112" s="15"/>
      <c r="X112" s="15"/>
      <c r="Y112" s="15"/>
      <c r="Z112" s="15"/>
      <c r="AA112" s="15"/>
      <c r="AB112" s="15"/>
      <c r="AC112" s="15"/>
      <c r="AD112" s="15"/>
      <c r="AE112" s="15"/>
      <c r="AT112" s="268" t="s">
        <v>180</v>
      </c>
      <c r="AU112" s="268" t="s">
        <v>82</v>
      </c>
      <c r="AV112" s="15" t="s">
        <v>176</v>
      </c>
      <c r="AW112" s="15" t="s">
        <v>33</v>
      </c>
      <c r="AX112" s="15" t="s">
        <v>80</v>
      </c>
      <c r="AY112" s="268" t="s">
        <v>169</v>
      </c>
    </row>
    <row r="113" spans="1:65" s="2" customFormat="1" ht="21.75" customHeight="1">
      <c r="A113" s="40"/>
      <c r="B113" s="41"/>
      <c r="C113" s="220" t="s">
        <v>219</v>
      </c>
      <c r="D113" s="220" t="s">
        <v>171</v>
      </c>
      <c r="E113" s="221" t="s">
        <v>1840</v>
      </c>
      <c r="F113" s="222" t="s">
        <v>1841</v>
      </c>
      <c r="G113" s="223" t="s">
        <v>174</v>
      </c>
      <c r="H113" s="224">
        <v>121.678</v>
      </c>
      <c r="I113" s="225"/>
      <c r="J113" s="226">
        <f>ROUND(I113*H113,2)</f>
        <v>0</v>
      </c>
      <c r="K113" s="222" t="s">
        <v>175</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1294</v>
      </c>
    </row>
    <row r="114" spans="1:65" s="2" customFormat="1" ht="21.75" customHeight="1">
      <c r="A114" s="40"/>
      <c r="B114" s="41"/>
      <c r="C114" s="220" t="s">
        <v>227</v>
      </c>
      <c r="D114" s="220" t="s">
        <v>171</v>
      </c>
      <c r="E114" s="221" t="s">
        <v>1606</v>
      </c>
      <c r="F114" s="222" t="s">
        <v>1607</v>
      </c>
      <c r="G114" s="223" t="s">
        <v>222</v>
      </c>
      <c r="H114" s="224">
        <v>4.998</v>
      </c>
      <c r="I114" s="225"/>
      <c r="J114" s="226">
        <f>ROUND(I114*H114,2)</f>
        <v>0</v>
      </c>
      <c r="K114" s="222" t="s">
        <v>175</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1608</v>
      </c>
    </row>
    <row r="115" spans="1:47" s="2" customFormat="1" ht="12">
      <c r="A115" s="40"/>
      <c r="B115" s="41"/>
      <c r="C115" s="42"/>
      <c r="D115" s="233" t="s">
        <v>178</v>
      </c>
      <c r="E115" s="42"/>
      <c r="F115" s="234" t="s">
        <v>1298</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47" s="2" customFormat="1" ht="12">
      <c r="A116" s="40"/>
      <c r="B116" s="41"/>
      <c r="C116" s="42"/>
      <c r="D116" s="233" t="s">
        <v>1299</v>
      </c>
      <c r="E116" s="42"/>
      <c r="F116" s="234" t="s">
        <v>1609</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1299</v>
      </c>
      <c r="AU116" s="19" t="s">
        <v>82</v>
      </c>
    </row>
    <row r="117" spans="1:51" s="13" customFormat="1" ht="12">
      <c r="A117" s="13"/>
      <c r="B117" s="237"/>
      <c r="C117" s="238"/>
      <c r="D117" s="233" t="s">
        <v>180</v>
      </c>
      <c r="E117" s="239" t="s">
        <v>19</v>
      </c>
      <c r="F117" s="240" t="s">
        <v>49</v>
      </c>
      <c r="G117" s="238"/>
      <c r="H117" s="241">
        <v>4.998</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180</v>
      </c>
      <c r="AU117" s="247" t="s">
        <v>82</v>
      </c>
      <c r="AV117" s="13" t="s">
        <v>82</v>
      </c>
      <c r="AW117" s="13" t="s">
        <v>33</v>
      </c>
      <c r="AX117" s="13" t="s">
        <v>80</v>
      </c>
      <c r="AY117" s="247" t="s">
        <v>169</v>
      </c>
    </row>
    <row r="118" spans="1:65" s="2" customFormat="1" ht="21.75" customHeight="1">
      <c r="A118" s="40"/>
      <c r="B118" s="41"/>
      <c r="C118" s="220" t="s">
        <v>236</v>
      </c>
      <c r="D118" s="220" t="s">
        <v>171</v>
      </c>
      <c r="E118" s="221" t="s">
        <v>260</v>
      </c>
      <c r="F118" s="222" t="s">
        <v>261</v>
      </c>
      <c r="G118" s="223" t="s">
        <v>222</v>
      </c>
      <c r="H118" s="224">
        <v>2.313</v>
      </c>
      <c r="I118" s="225"/>
      <c r="J118" s="226">
        <f>ROUND(I118*H118,2)</f>
        <v>0</v>
      </c>
      <c r="K118" s="222" t="s">
        <v>175</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176</v>
      </c>
      <c r="AT118" s="231" t="s">
        <v>171</v>
      </c>
      <c r="AU118" s="231" t="s">
        <v>82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176</v>
      </c>
      <c r="BM118" s="231" t="s">
        <v>1301</v>
      </c>
    </row>
    <row r="119" spans="1:47" s="2" customFormat="1" ht="12">
      <c r="A119" s="40"/>
      <c r="B119" s="41"/>
      <c r="C119" s="42"/>
      <c r="D119" s="233" t="s">
        <v>178</v>
      </c>
      <c r="E119" s="42"/>
      <c r="F119" s="234" t="s">
        <v>263</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9" t="s">
        <v>178</v>
      </c>
      <c r="AU119" s="19" t="s">
        <v>82</v>
      </c>
    </row>
    <row r="120" spans="1:51" s="13" customFormat="1" ht="12">
      <c r="A120" s="13"/>
      <c r="B120" s="237"/>
      <c r="C120" s="238"/>
      <c r="D120" s="233" t="s">
        <v>180</v>
      </c>
      <c r="E120" s="239" t="s">
        <v>19</v>
      </c>
      <c r="F120" s="240" t="s">
        <v>1302</v>
      </c>
      <c r="G120" s="238"/>
      <c r="H120" s="241">
        <v>2.313</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72</v>
      </c>
      <c r="AY120" s="247" t="s">
        <v>169</v>
      </c>
    </row>
    <row r="121" spans="1:51" s="15" customFormat="1" ht="12">
      <c r="A121" s="15"/>
      <c r="B121" s="258"/>
      <c r="C121" s="259"/>
      <c r="D121" s="233" t="s">
        <v>180</v>
      </c>
      <c r="E121" s="260" t="s">
        <v>19</v>
      </c>
      <c r="F121" s="261" t="s">
        <v>191</v>
      </c>
      <c r="G121" s="259"/>
      <c r="H121" s="262">
        <v>2.313</v>
      </c>
      <c r="I121" s="263"/>
      <c r="J121" s="259"/>
      <c r="K121" s="259"/>
      <c r="L121" s="264"/>
      <c r="M121" s="265"/>
      <c r="N121" s="266"/>
      <c r="O121" s="266"/>
      <c r="P121" s="266"/>
      <c r="Q121" s="266"/>
      <c r="R121" s="266"/>
      <c r="S121" s="266"/>
      <c r="T121" s="267"/>
      <c r="U121" s="15"/>
      <c r="V121" s="15"/>
      <c r="W121" s="15"/>
      <c r="X121" s="15"/>
      <c r="Y121" s="15"/>
      <c r="Z121" s="15"/>
      <c r="AA121" s="15"/>
      <c r="AB121" s="15"/>
      <c r="AC121" s="15"/>
      <c r="AD121" s="15"/>
      <c r="AE121" s="15"/>
      <c r="AT121" s="268" t="s">
        <v>180</v>
      </c>
      <c r="AU121" s="268" t="s">
        <v>82</v>
      </c>
      <c r="AV121" s="15" t="s">
        <v>176</v>
      </c>
      <c r="AW121" s="15" t="s">
        <v>33</v>
      </c>
      <c r="AX121" s="15" t="s">
        <v>80</v>
      </c>
      <c r="AY121" s="268" t="s">
        <v>169</v>
      </c>
    </row>
    <row r="122" spans="1:65" s="2" customFormat="1" ht="21.75" customHeight="1">
      <c r="A122" s="40"/>
      <c r="B122" s="41"/>
      <c r="C122" s="220" t="s">
        <v>244</v>
      </c>
      <c r="D122" s="220" t="s">
        <v>171</v>
      </c>
      <c r="E122" s="221" t="s">
        <v>268</v>
      </c>
      <c r="F122" s="222" t="s">
        <v>269</v>
      </c>
      <c r="G122" s="223" t="s">
        <v>222</v>
      </c>
      <c r="H122" s="224">
        <v>4.998</v>
      </c>
      <c r="I122" s="225"/>
      <c r="J122" s="226">
        <f>ROUND(I122*H122,2)</f>
        <v>0</v>
      </c>
      <c r="K122" s="222" t="s">
        <v>175</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176</v>
      </c>
      <c r="AT122" s="231" t="s">
        <v>171</v>
      </c>
      <c r="AU122" s="231" t="s">
        <v>82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176</v>
      </c>
      <c r="BM122" s="231" t="s">
        <v>1303</v>
      </c>
    </row>
    <row r="123" spans="1:47" s="2" customFormat="1" ht="12">
      <c r="A123" s="40"/>
      <c r="B123" s="41"/>
      <c r="C123" s="42"/>
      <c r="D123" s="233" t="s">
        <v>178</v>
      </c>
      <c r="E123" s="42"/>
      <c r="F123" s="234" t="s">
        <v>263</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178</v>
      </c>
      <c r="AU123" s="19" t="s">
        <v>82</v>
      </c>
    </row>
    <row r="124" spans="1:51" s="13" customFormat="1" ht="12">
      <c r="A124" s="13"/>
      <c r="B124" s="237"/>
      <c r="C124" s="238"/>
      <c r="D124" s="233" t="s">
        <v>180</v>
      </c>
      <c r="E124" s="239" t="s">
        <v>19</v>
      </c>
      <c r="F124" s="240" t="s">
        <v>49</v>
      </c>
      <c r="G124" s="238"/>
      <c r="H124" s="241">
        <v>4.998</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80</v>
      </c>
      <c r="AY124" s="247" t="s">
        <v>169</v>
      </c>
    </row>
    <row r="125" spans="1:65" s="2" customFormat="1" ht="33" customHeight="1">
      <c r="A125" s="40"/>
      <c r="B125" s="41"/>
      <c r="C125" s="220" t="s">
        <v>249</v>
      </c>
      <c r="D125" s="220" t="s">
        <v>171</v>
      </c>
      <c r="E125" s="221" t="s">
        <v>275</v>
      </c>
      <c r="F125" s="222" t="s">
        <v>276</v>
      </c>
      <c r="G125" s="223" t="s">
        <v>222</v>
      </c>
      <c r="H125" s="224">
        <v>14.994</v>
      </c>
      <c r="I125" s="225"/>
      <c r="J125" s="226">
        <f>ROUND(I125*H125,2)</f>
        <v>0</v>
      </c>
      <c r="K125" s="222" t="s">
        <v>175</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176</v>
      </c>
      <c r="AT125" s="231" t="s">
        <v>171</v>
      </c>
      <c r="AU125" s="231" t="s">
        <v>82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176</v>
      </c>
      <c r="BM125" s="231" t="s">
        <v>1304</v>
      </c>
    </row>
    <row r="126" spans="1:47" s="2" customFormat="1" ht="12">
      <c r="A126" s="40"/>
      <c r="B126" s="41"/>
      <c r="C126" s="42"/>
      <c r="D126" s="233" t="s">
        <v>178</v>
      </c>
      <c r="E126" s="42"/>
      <c r="F126" s="234" t="s">
        <v>263</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9" t="s">
        <v>178</v>
      </c>
      <c r="AU126" s="19" t="s">
        <v>82</v>
      </c>
    </row>
    <row r="127" spans="1:51" s="13" customFormat="1" ht="12">
      <c r="A127" s="13"/>
      <c r="B127" s="237"/>
      <c r="C127" s="238"/>
      <c r="D127" s="233" t="s">
        <v>180</v>
      </c>
      <c r="E127" s="239" t="s">
        <v>19</v>
      </c>
      <c r="F127" s="240" t="s">
        <v>49</v>
      </c>
      <c r="G127" s="238"/>
      <c r="H127" s="241">
        <v>4.998</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180</v>
      </c>
      <c r="AU127" s="247" t="s">
        <v>82</v>
      </c>
      <c r="AV127" s="13" t="s">
        <v>82</v>
      </c>
      <c r="AW127" s="13" t="s">
        <v>33</v>
      </c>
      <c r="AX127" s="13" t="s">
        <v>80</v>
      </c>
      <c r="AY127" s="247" t="s">
        <v>169</v>
      </c>
    </row>
    <row r="128" spans="1:51" s="13" customFormat="1" ht="12">
      <c r="A128" s="13"/>
      <c r="B128" s="237"/>
      <c r="C128" s="238"/>
      <c r="D128" s="233" t="s">
        <v>180</v>
      </c>
      <c r="E128" s="238"/>
      <c r="F128" s="240" t="s">
        <v>1842</v>
      </c>
      <c r="G128" s="238"/>
      <c r="H128" s="241">
        <v>14.994</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4</v>
      </c>
      <c r="AX128" s="13" t="s">
        <v>80</v>
      </c>
      <c r="AY128" s="247" t="s">
        <v>169</v>
      </c>
    </row>
    <row r="129" spans="1:65" s="2" customFormat="1" ht="21.75" customHeight="1">
      <c r="A129" s="40"/>
      <c r="B129" s="41"/>
      <c r="C129" s="220" t="s">
        <v>254</v>
      </c>
      <c r="D129" s="220" t="s">
        <v>171</v>
      </c>
      <c r="E129" s="221" t="s">
        <v>1306</v>
      </c>
      <c r="F129" s="222" t="s">
        <v>1307</v>
      </c>
      <c r="G129" s="223" t="s">
        <v>222</v>
      </c>
      <c r="H129" s="224">
        <v>2.313</v>
      </c>
      <c r="I129" s="225"/>
      <c r="J129" s="226">
        <f>ROUND(I129*H129,2)</f>
        <v>0</v>
      </c>
      <c r="K129" s="222" t="s">
        <v>175</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176</v>
      </c>
      <c r="AT129" s="231" t="s">
        <v>171</v>
      </c>
      <c r="AU129" s="231" t="s">
        <v>82</v>
      </c>
      <c r="AY129" s="19" t="s">
        <v>169</v>
      </c>
      <c r="BE129" s="232">
        <f>IF(N129="základní",J129,0)</f>
        <v>0</v>
      </c>
      <c r="BF129" s="232">
        <f>IF(N129="snížená",J129,0)</f>
        <v>0</v>
      </c>
      <c r="BG129" s="232">
        <f>IF(N129="zákl. přenesená",J129,0)</f>
        <v>0</v>
      </c>
      <c r="BH129" s="232">
        <f>IF(N129="sníž. přenesená",J129,0)</f>
        <v>0</v>
      </c>
      <c r="BI129" s="232">
        <f>IF(N129="nulová",J129,0)</f>
        <v>0</v>
      </c>
      <c r="BJ129" s="19" t="s">
        <v>80</v>
      </c>
      <c r="BK129" s="232">
        <f>ROUND(I129*H129,2)</f>
        <v>0</v>
      </c>
      <c r="BL129" s="19" t="s">
        <v>176</v>
      </c>
      <c r="BM129" s="231" t="s">
        <v>1308</v>
      </c>
    </row>
    <row r="130" spans="1:47" s="2" customFormat="1" ht="12">
      <c r="A130" s="40"/>
      <c r="B130" s="41"/>
      <c r="C130" s="42"/>
      <c r="D130" s="233" t="s">
        <v>178</v>
      </c>
      <c r="E130" s="42"/>
      <c r="F130" s="234" t="s">
        <v>283</v>
      </c>
      <c r="G130" s="42"/>
      <c r="H130" s="42"/>
      <c r="I130" s="138"/>
      <c r="J130" s="42"/>
      <c r="K130" s="42"/>
      <c r="L130" s="46"/>
      <c r="M130" s="235"/>
      <c r="N130" s="236"/>
      <c r="O130" s="86"/>
      <c r="P130" s="86"/>
      <c r="Q130" s="86"/>
      <c r="R130" s="86"/>
      <c r="S130" s="86"/>
      <c r="T130" s="87"/>
      <c r="U130" s="40"/>
      <c r="V130" s="40"/>
      <c r="W130" s="40"/>
      <c r="X130" s="40"/>
      <c r="Y130" s="40"/>
      <c r="Z130" s="40"/>
      <c r="AA130" s="40"/>
      <c r="AB130" s="40"/>
      <c r="AC130" s="40"/>
      <c r="AD130" s="40"/>
      <c r="AE130" s="40"/>
      <c r="AT130" s="19" t="s">
        <v>178</v>
      </c>
      <c r="AU130" s="19" t="s">
        <v>82</v>
      </c>
    </row>
    <row r="131" spans="1:51" s="13" customFormat="1" ht="12">
      <c r="A131" s="13"/>
      <c r="B131" s="237"/>
      <c r="C131" s="238"/>
      <c r="D131" s="233" t="s">
        <v>180</v>
      </c>
      <c r="E131" s="239" t="s">
        <v>19</v>
      </c>
      <c r="F131" s="240" t="s">
        <v>1309</v>
      </c>
      <c r="G131" s="238"/>
      <c r="H131" s="241">
        <v>2.313</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180</v>
      </c>
      <c r="AU131" s="247" t="s">
        <v>82</v>
      </c>
      <c r="AV131" s="13" t="s">
        <v>82</v>
      </c>
      <c r="AW131" s="13" t="s">
        <v>33</v>
      </c>
      <c r="AX131" s="13" t="s">
        <v>72</v>
      </c>
      <c r="AY131" s="247" t="s">
        <v>169</v>
      </c>
    </row>
    <row r="132" spans="1:51" s="15" customFormat="1" ht="12">
      <c r="A132" s="15"/>
      <c r="B132" s="258"/>
      <c r="C132" s="259"/>
      <c r="D132" s="233" t="s">
        <v>180</v>
      </c>
      <c r="E132" s="260" t="s">
        <v>19</v>
      </c>
      <c r="F132" s="261" t="s">
        <v>191</v>
      </c>
      <c r="G132" s="259"/>
      <c r="H132" s="262">
        <v>2.313</v>
      </c>
      <c r="I132" s="263"/>
      <c r="J132" s="259"/>
      <c r="K132" s="259"/>
      <c r="L132" s="264"/>
      <c r="M132" s="265"/>
      <c r="N132" s="266"/>
      <c r="O132" s="266"/>
      <c r="P132" s="266"/>
      <c r="Q132" s="266"/>
      <c r="R132" s="266"/>
      <c r="S132" s="266"/>
      <c r="T132" s="267"/>
      <c r="U132" s="15"/>
      <c r="V132" s="15"/>
      <c r="W132" s="15"/>
      <c r="X132" s="15"/>
      <c r="Y132" s="15"/>
      <c r="Z132" s="15"/>
      <c r="AA132" s="15"/>
      <c r="AB132" s="15"/>
      <c r="AC132" s="15"/>
      <c r="AD132" s="15"/>
      <c r="AE132" s="15"/>
      <c r="AT132" s="268" t="s">
        <v>180</v>
      </c>
      <c r="AU132" s="268" t="s">
        <v>82</v>
      </c>
      <c r="AV132" s="15" t="s">
        <v>176</v>
      </c>
      <c r="AW132" s="15" t="s">
        <v>33</v>
      </c>
      <c r="AX132" s="15" t="s">
        <v>80</v>
      </c>
      <c r="AY132" s="268" t="s">
        <v>169</v>
      </c>
    </row>
    <row r="133" spans="1:65" s="2" customFormat="1" ht="21.75" customHeight="1">
      <c r="A133" s="40"/>
      <c r="B133" s="41"/>
      <c r="C133" s="220" t="s">
        <v>259</v>
      </c>
      <c r="D133" s="220" t="s">
        <v>171</v>
      </c>
      <c r="E133" s="221" t="s">
        <v>287</v>
      </c>
      <c r="F133" s="222" t="s">
        <v>288</v>
      </c>
      <c r="G133" s="223" t="s">
        <v>222</v>
      </c>
      <c r="H133" s="224">
        <v>1.1</v>
      </c>
      <c r="I133" s="225"/>
      <c r="J133" s="226">
        <f>ROUND(I133*H133,2)</f>
        <v>0</v>
      </c>
      <c r="K133" s="222" t="s">
        <v>175</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176</v>
      </c>
      <c r="AT133" s="231" t="s">
        <v>171</v>
      </c>
      <c r="AU133" s="231" t="s">
        <v>82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176</v>
      </c>
      <c r="BM133" s="231" t="s">
        <v>1843</v>
      </c>
    </row>
    <row r="134" spans="1:47" s="2" customFormat="1" ht="12">
      <c r="A134" s="40"/>
      <c r="B134" s="41"/>
      <c r="C134" s="42"/>
      <c r="D134" s="233" t="s">
        <v>178</v>
      </c>
      <c r="E134" s="42"/>
      <c r="F134" s="234" t="s">
        <v>290</v>
      </c>
      <c r="G134" s="42"/>
      <c r="H134" s="42"/>
      <c r="I134" s="138"/>
      <c r="J134" s="42"/>
      <c r="K134" s="42"/>
      <c r="L134" s="46"/>
      <c r="M134" s="235"/>
      <c r="N134" s="236"/>
      <c r="O134" s="86"/>
      <c r="P134" s="86"/>
      <c r="Q134" s="86"/>
      <c r="R134" s="86"/>
      <c r="S134" s="86"/>
      <c r="T134" s="87"/>
      <c r="U134" s="40"/>
      <c r="V134" s="40"/>
      <c r="W134" s="40"/>
      <c r="X134" s="40"/>
      <c r="Y134" s="40"/>
      <c r="Z134" s="40"/>
      <c r="AA134" s="40"/>
      <c r="AB134" s="40"/>
      <c r="AC134" s="40"/>
      <c r="AD134" s="40"/>
      <c r="AE134" s="40"/>
      <c r="AT134" s="19" t="s">
        <v>178</v>
      </c>
      <c r="AU134" s="19" t="s">
        <v>82</v>
      </c>
    </row>
    <row r="135" spans="1:51" s="13" customFormat="1" ht="12">
      <c r="A135" s="13"/>
      <c r="B135" s="237"/>
      <c r="C135" s="238"/>
      <c r="D135" s="233" t="s">
        <v>180</v>
      </c>
      <c r="E135" s="239" t="s">
        <v>19</v>
      </c>
      <c r="F135" s="240" t="s">
        <v>1844</v>
      </c>
      <c r="G135" s="238"/>
      <c r="H135" s="241">
        <v>1.1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33</v>
      </c>
      <c r="AX135" s="13" t="s">
        <v>72</v>
      </c>
      <c r="AY135" s="247" t="s">
        <v>169</v>
      </c>
    </row>
    <row r="136" spans="1:51" s="15" customFormat="1" ht="12">
      <c r="A136" s="15"/>
      <c r="B136" s="258"/>
      <c r="C136" s="259"/>
      <c r="D136" s="233" t="s">
        <v>180</v>
      </c>
      <c r="E136" s="260" t="s">
        <v>19</v>
      </c>
      <c r="F136" s="261" t="s">
        <v>191</v>
      </c>
      <c r="G136" s="259"/>
      <c r="H136" s="262">
        <v>1.1</v>
      </c>
      <c r="I136" s="263"/>
      <c r="J136" s="259"/>
      <c r="K136" s="259"/>
      <c r="L136" s="264"/>
      <c r="M136" s="265"/>
      <c r="N136" s="266"/>
      <c r="O136" s="266"/>
      <c r="P136" s="266"/>
      <c r="Q136" s="266"/>
      <c r="R136" s="266"/>
      <c r="S136" s="266"/>
      <c r="T136" s="267"/>
      <c r="U136" s="15"/>
      <c r="V136" s="15"/>
      <c r="W136" s="15"/>
      <c r="X136" s="15"/>
      <c r="Y136" s="15"/>
      <c r="Z136" s="15"/>
      <c r="AA136" s="15"/>
      <c r="AB136" s="15"/>
      <c r="AC136" s="15"/>
      <c r="AD136" s="15"/>
      <c r="AE136" s="15"/>
      <c r="AT136" s="268" t="s">
        <v>180</v>
      </c>
      <c r="AU136" s="268" t="s">
        <v>82</v>
      </c>
      <c r="AV136" s="15" t="s">
        <v>176</v>
      </c>
      <c r="AW136" s="15" t="s">
        <v>33</v>
      </c>
      <c r="AX136" s="15" t="s">
        <v>80</v>
      </c>
      <c r="AY136" s="268" t="s">
        <v>169</v>
      </c>
    </row>
    <row r="137" spans="1:65" s="2" customFormat="1" ht="16.5" customHeight="1">
      <c r="A137" s="40"/>
      <c r="B137" s="41"/>
      <c r="C137" s="269" t="s">
        <v>267</v>
      </c>
      <c r="D137" s="269" t="s">
        <v>294</v>
      </c>
      <c r="E137" s="270" t="s">
        <v>1315</v>
      </c>
      <c r="F137" s="271" t="s">
        <v>1316</v>
      </c>
      <c r="G137" s="272" t="s">
        <v>297</v>
      </c>
      <c r="H137" s="273">
        <v>1.98</v>
      </c>
      <c r="I137" s="274"/>
      <c r="J137" s="275">
        <f>ROUND(I137*H137,2)</f>
        <v>0</v>
      </c>
      <c r="K137" s="271" t="s">
        <v>175</v>
      </c>
      <c r="L137" s="276"/>
      <c r="M137" s="277" t="s">
        <v>19</v>
      </c>
      <c r="N137" s="278" t="s">
        <v>43</v>
      </c>
      <c r="O137" s="86"/>
      <c r="P137" s="229">
        <f>O137*H137</f>
        <v>0</v>
      </c>
      <c r="Q137" s="229">
        <v>1</v>
      </c>
      <c r="R137" s="229">
        <f>Q137*H137</f>
        <v>1.98</v>
      </c>
      <c r="S137" s="229">
        <v>0</v>
      </c>
      <c r="T137" s="230">
        <f>S137*H137</f>
        <v>0</v>
      </c>
      <c r="U137" s="40"/>
      <c r="V137" s="40"/>
      <c r="W137" s="40"/>
      <c r="X137" s="40"/>
      <c r="Y137" s="40"/>
      <c r="Z137" s="40"/>
      <c r="AA137" s="40"/>
      <c r="AB137" s="40"/>
      <c r="AC137" s="40"/>
      <c r="AD137" s="40"/>
      <c r="AE137" s="40"/>
      <c r="AR137" s="231" t="s">
        <v>227</v>
      </c>
      <c r="AT137" s="231" t="s">
        <v>294</v>
      </c>
      <c r="AU137" s="231" t="s">
        <v>82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176</v>
      </c>
      <c r="BM137" s="231" t="s">
        <v>1845</v>
      </c>
    </row>
    <row r="138" spans="1:51" s="13" customFormat="1" ht="12">
      <c r="A138" s="13"/>
      <c r="B138" s="237"/>
      <c r="C138" s="238"/>
      <c r="D138" s="233" t="s">
        <v>180</v>
      </c>
      <c r="E138" s="238"/>
      <c r="F138" s="240" t="s">
        <v>1846</v>
      </c>
      <c r="G138" s="238"/>
      <c r="H138" s="241">
        <v>1.98</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180</v>
      </c>
      <c r="AU138" s="247" t="s">
        <v>82</v>
      </c>
      <c r="AV138" s="13" t="s">
        <v>82</v>
      </c>
      <c r="AW138" s="13" t="s">
        <v>4</v>
      </c>
      <c r="AX138" s="13" t="s">
        <v>80</v>
      </c>
      <c r="AY138" s="247" t="s">
        <v>169</v>
      </c>
    </row>
    <row r="139" spans="1:65" s="2" customFormat="1" ht="16.5" customHeight="1">
      <c r="A139" s="40"/>
      <c r="B139" s="41"/>
      <c r="C139" s="220" t="s">
        <v>8</v>
      </c>
      <c r="D139" s="220" t="s">
        <v>171</v>
      </c>
      <c r="E139" s="221" t="s">
        <v>301</v>
      </c>
      <c r="F139" s="222" t="s">
        <v>302</v>
      </c>
      <c r="G139" s="223" t="s">
        <v>222</v>
      </c>
      <c r="H139" s="224">
        <v>2.313</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176</v>
      </c>
      <c r="AT139" s="231" t="s">
        <v>171</v>
      </c>
      <c r="AU139" s="231" t="s">
        <v>82</v>
      </c>
      <c r="AY139" s="19" t="s">
        <v>169</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176</v>
      </c>
      <c r="BM139" s="231" t="s">
        <v>1319</v>
      </c>
    </row>
    <row r="140" spans="1:47" s="2" customFormat="1" ht="12">
      <c r="A140" s="40"/>
      <c r="B140" s="41"/>
      <c r="C140" s="42"/>
      <c r="D140" s="233" t="s">
        <v>178</v>
      </c>
      <c r="E140" s="42"/>
      <c r="F140" s="234" t="s">
        <v>304</v>
      </c>
      <c r="G140" s="42"/>
      <c r="H140" s="42"/>
      <c r="I140" s="138"/>
      <c r="J140" s="42"/>
      <c r="K140" s="42"/>
      <c r="L140" s="46"/>
      <c r="M140" s="235"/>
      <c r="N140" s="236"/>
      <c r="O140" s="86"/>
      <c r="P140" s="86"/>
      <c r="Q140" s="86"/>
      <c r="R140" s="86"/>
      <c r="S140" s="86"/>
      <c r="T140" s="87"/>
      <c r="U140" s="40"/>
      <c r="V140" s="40"/>
      <c r="W140" s="40"/>
      <c r="X140" s="40"/>
      <c r="Y140" s="40"/>
      <c r="Z140" s="40"/>
      <c r="AA140" s="40"/>
      <c r="AB140" s="40"/>
      <c r="AC140" s="40"/>
      <c r="AD140" s="40"/>
      <c r="AE140" s="40"/>
      <c r="AT140" s="19" t="s">
        <v>178</v>
      </c>
      <c r="AU140" s="19" t="s">
        <v>82</v>
      </c>
    </row>
    <row r="141" spans="1:51" s="13" customFormat="1" ht="12">
      <c r="A141" s="13"/>
      <c r="B141" s="237"/>
      <c r="C141" s="238"/>
      <c r="D141" s="233" t="s">
        <v>180</v>
      </c>
      <c r="E141" s="239" t="s">
        <v>19</v>
      </c>
      <c r="F141" s="240" t="s">
        <v>1309</v>
      </c>
      <c r="G141" s="238"/>
      <c r="H141" s="241">
        <v>2.313</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72</v>
      </c>
      <c r="AY141" s="247" t="s">
        <v>169</v>
      </c>
    </row>
    <row r="142" spans="1:51" s="15" customFormat="1" ht="12">
      <c r="A142" s="15"/>
      <c r="B142" s="258"/>
      <c r="C142" s="259"/>
      <c r="D142" s="233" t="s">
        <v>180</v>
      </c>
      <c r="E142" s="260" t="s">
        <v>19</v>
      </c>
      <c r="F142" s="261" t="s">
        <v>191</v>
      </c>
      <c r="G142" s="259"/>
      <c r="H142" s="262">
        <v>2.313</v>
      </c>
      <c r="I142" s="263"/>
      <c r="J142" s="259"/>
      <c r="K142" s="259"/>
      <c r="L142" s="264"/>
      <c r="M142" s="265"/>
      <c r="N142" s="266"/>
      <c r="O142" s="266"/>
      <c r="P142" s="266"/>
      <c r="Q142" s="266"/>
      <c r="R142" s="266"/>
      <c r="S142" s="266"/>
      <c r="T142" s="267"/>
      <c r="U142" s="15"/>
      <c r="V142" s="15"/>
      <c r="W142" s="15"/>
      <c r="X142" s="15"/>
      <c r="Y142" s="15"/>
      <c r="Z142" s="15"/>
      <c r="AA142" s="15"/>
      <c r="AB142" s="15"/>
      <c r="AC142" s="15"/>
      <c r="AD142" s="15"/>
      <c r="AE142" s="15"/>
      <c r="AT142" s="268" t="s">
        <v>180</v>
      </c>
      <c r="AU142" s="268" t="s">
        <v>82</v>
      </c>
      <c r="AV142" s="15" t="s">
        <v>176</v>
      </c>
      <c r="AW142" s="15" t="s">
        <v>33</v>
      </c>
      <c r="AX142" s="15" t="s">
        <v>80</v>
      </c>
      <c r="AY142" s="268" t="s">
        <v>169</v>
      </c>
    </row>
    <row r="143" spans="1:65" s="2" customFormat="1" ht="21.75" customHeight="1">
      <c r="A143" s="40"/>
      <c r="B143" s="41"/>
      <c r="C143" s="220" t="s">
        <v>279</v>
      </c>
      <c r="D143" s="220" t="s">
        <v>171</v>
      </c>
      <c r="E143" s="221" t="s">
        <v>307</v>
      </c>
      <c r="F143" s="222" t="s">
        <v>308</v>
      </c>
      <c r="G143" s="223" t="s">
        <v>297</v>
      </c>
      <c r="H143" s="224">
        <v>8.996</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176</v>
      </c>
      <c r="AT143" s="231" t="s">
        <v>171</v>
      </c>
      <c r="AU143" s="231" t="s">
        <v>82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176</v>
      </c>
      <c r="BM143" s="231" t="s">
        <v>1320</v>
      </c>
    </row>
    <row r="144" spans="1:47" s="2" customFormat="1" ht="12">
      <c r="A144" s="40"/>
      <c r="B144" s="41"/>
      <c r="C144" s="42"/>
      <c r="D144" s="233" t="s">
        <v>178</v>
      </c>
      <c r="E144" s="42"/>
      <c r="F144" s="234" t="s">
        <v>310</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178</v>
      </c>
      <c r="AU144" s="19" t="s">
        <v>82</v>
      </c>
    </row>
    <row r="145" spans="1:51" s="13" customFormat="1" ht="12">
      <c r="A145" s="13"/>
      <c r="B145" s="237"/>
      <c r="C145" s="238"/>
      <c r="D145" s="233" t="s">
        <v>180</v>
      </c>
      <c r="E145" s="239" t="s">
        <v>19</v>
      </c>
      <c r="F145" s="240" t="s">
        <v>49</v>
      </c>
      <c r="G145" s="238"/>
      <c r="H145" s="241">
        <v>4.998</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180</v>
      </c>
      <c r="AU145" s="247" t="s">
        <v>82</v>
      </c>
      <c r="AV145" s="13" t="s">
        <v>82</v>
      </c>
      <c r="AW145" s="13" t="s">
        <v>33</v>
      </c>
      <c r="AX145" s="13" t="s">
        <v>80</v>
      </c>
      <c r="AY145" s="247" t="s">
        <v>169</v>
      </c>
    </row>
    <row r="146" spans="1:51" s="13" customFormat="1" ht="12">
      <c r="A146" s="13"/>
      <c r="B146" s="237"/>
      <c r="C146" s="238"/>
      <c r="D146" s="233" t="s">
        <v>180</v>
      </c>
      <c r="E146" s="238"/>
      <c r="F146" s="240" t="s">
        <v>1847</v>
      </c>
      <c r="G146" s="238"/>
      <c r="H146" s="241">
        <v>8.996</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180</v>
      </c>
      <c r="AU146" s="247" t="s">
        <v>82</v>
      </c>
      <c r="AV146" s="13" t="s">
        <v>82</v>
      </c>
      <c r="AW146" s="13" t="s">
        <v>4</v>
      </c>
      <c r="AX146" s="13" t="s">
        <v>80</v>
      </c>
      <c r="AY146" s="247" t="s">
        <v>169</v>
      </c>
    </row>
    <row r="147" spans="1:65" s="2" customFormat="1" ht="21.75" customHeight="1">
      <c r="A147" s="40"/>
      <c r="B147" s="41"/>
      <c r="C147" s="220" t="s">
        <v>286</v>
      </c>
      <c r="D147" s="220" t="s">
        <v>171</v>
      </c>
      <c r="E147" s="221" t="s">
        <v>312</v>
      </c>
      <c r="F147" s="222" t="s">
        <v>313</v>
      </c>
      <c r="G147" s="223" t="s">
        <v>222</v>
      </c>
      <c r="H147" s="224">
        <v>2.567</v>
      </c>
      <c r="I147" s="225"/>
      <c r="J147" s="226">
        <f>ROUND(I147*H147,2)</f>
        <v>0</v>
      </c>
      <c r="K147" s="222" t="s">
        <v>19</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176</v>
      </c>
      <c r="AT147" s="231" t="s">
        <v>171</v>
      </c>
      <c r="AU147" s="231" t="s">
        <v>82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176</v>
      </c>
      <c r="BM147" s="231" t="s">
        <v>1322</v>
      </c>
    </row>
    <row r="148" spans="1:47" s="2" customFormat="1" ht="12">
      <c r="A148" s="40"/>
      <c r="B148" s="41"/>
      <c r="C148" s="42"/>
      <c r="D148" s="233" t="s">
        <v>178</v>
      </c>
      <c r="E148" s="42"/>
      <c r="F148" s="234" t="s">
        <v>315</v>
      </c>
      <c r="G148" s="42"/>
      <c r="H148" s="42"/>
      <c r="I148" s="138"/>
      <c r="J148" s="42"/>
      <c r="K148" s="42"/>
      <c r="L148" s="46"/>
      <c r="M148" s="235"/>
      <c r="N148" s="236"/>
      <c r="O148" s="86"/>
      <c r="P148" s="86"/>
      <c r="Q148" s="86"/>
      <c r="R148" s="86"/>
      <c r="S148" s="86"/>
      <c r="T148" s="87"/>
      <c r="U148" s="40"/>
      <c r="V148" s="40"/>
      <c r="W148" s="40"/>
      <c r="X148" s="40"/>
      <c r="Y148" s="40"/>
      <c r="Z148" s="40"/>
      <c r="AA148" s="40"/>
      <c r="AB148" s="40"/>
      <c r="AC148" s="40"/>
      <c r="AD148" s="40"/>
      <c r="AE148" s="40"/>
      <c r="AT148" s="19" t="s">
        <v>178</v>
      </c>
      <c r="AU148" s="19" t="s">
        <v>82</v>
      </c>
    </row>
    <row r="149" spans="1:51" s="13" customFormat="1" ht="12">
      <c r="A149" s="13"/>
      <c r="B149" s="237"/>
      <c r="C149" s="238"/>
      <c r="D149" s="233" t="s">
        <v>180</v>
      </c>
      <c r="E149" s="239" t="s">
        <v>1203</v>
      </c>
      <c r="F149" s="240" t="s">
        <v>1323</v>
      </c>
      <c r="G149" s="238"/>
      <c r="H149" s="241">
        <v>2.567</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180</v>
      </c>
      <c r="AU149" s="247" t="s">
        <v>82</v>
      </c>
      <c r="AV149" s="13" t="s">
        <v>82</v>
      </c>
      <c r="AW149" s="13" t="s">
        <v>33</v>
      </c>
      <c r="AX149" s="13" t="s">
        <v>72</v>
      </c>
      <c r="AY149" s="247" t="s">
        <v>169</v>
      </c>
    </row>
    <row r="150" spans="1:51" s="15" customFormat="1" ht="12">
      <c r="A150" s="15"/>
      <c r="B150" s="258"/>
      <c r="C150" s="259"/>
      <c r="D150" s="233" t="s">
        <v>180</v>
      </c>
      <c r="E150" s="260" t="s">
        <v>19</v>
      </c>
      <c r="F150" s="261" t="s">
        <v>191</v>
      </c>
      <c r="G150" s="259"/>
      <c r="H150" s="262">
        <v>2.567</v>
      </c>
      <c r="I150" s="263"/>
      <c r="J150" s="259"/>
      <c r="K150" s="259"/>
      <c r="L150" s="264"/>
      <c r="M150" s="265"/>
      <c r="N150" s="266"/>
      <c r="O150" s="266"/>
      <c r="P150" s="266"/>
      <c r="Q150" s="266"/>
      <c r="R150" s="266"/>
      <c r="S150" s="266"/>
      <c r="T150" s="267"/>
      <c r="U150" s="15"/>
      <c r="V150" s="15"/>
      <c r="W150" s="15"/>
      <c r="X150" s="15"/>
      <c r="Y150" s="15"/>
      <c r="Z150" s="15"/>
      <c r="AA150" s="15"/>
      <c r="AB150" s="15"/>
      <c r="AC150" s="15"/>
      <c r="AD150" s="15"/>
      <c r="AE150" s="15"/>
      <c r="AT150" s="268" t="s">
        <v>180</v>
      </c>
      <c r="AU150" s="268" t="s">
        <v>82</v>
      </c>
      <c r="AV150" s="15" t="s">
        <v>176</v>
      </c>
      <c r="AW150" s="15" t="s">
        <v>33</v>
      </c>
      <c r="AX150" s="15" t="s">
        <v>80</v>
      </c>
      <c r="AY150" s="268" t="s">
        <v>169</v>
      </c>
    </row>
    <row r="151" spans="1:65" s="2" customFormat="1" ht="16.5" customHeight="1">
      <c r="A151" s="40"/>
      <c r="B151" s="41"/>
      <c r="C151" s="269" t="s">
        <v>293</v>
      </c>
      <c r="D151" s="269" t="s">
        <v>294</v>
      </c>
      <c r="E151" s="270" t="s">
        <v>1324</v>
      </c>
      <c r="F151" s="271" t="s">
        <v>1325</v>
      </c>
      <c r="G151" s="272" t="s">
        <v>297</v>
      </c>
      <c r="H151" s="273">
        <v>4.621</v>
      </c>
      <c r="I151" s="274"/>
      <c r="J151" s="275">
        <f>ROUND(I151*H151,2)</f>
        <v>0</v>
      </c>
      <c r="K151" s="271" t="s">
        <v>19</v>
      </c>
      <c r="L151" s="276"/>
      <c r="M151" s="277" t="s">
        <v>19</v>
      </c>
      <c r="N151" s="27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227</v>
      </c>
      <c r="AT151" s="231" t="s">
        <v>294</v>
      </c>
      <c r="AU151" s="231" t="s">
        <v>82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176</v>
      </c>
      <c r="BM151" s="231" t="s">
        <v>1326</v>
      </c>
    </row>
    <row r="152" spans="1:51" s="13" customFormat="1" ht="12">
      <c r="A152" s="13"/>
      <c r="B152" s="237"/>
      <c r="C152" s="238"/>
      <c r="D152" s="233" t="s">
        <v>180</v>
      </c>
      <c r="E152" s="239" t="s">
        <v>19</v>
      </c>
      <c r="F152" s="240" t="s">
        <v>1327</v>
      </c>
      <c r="G152" s="238"/>
      <c r="H152" s="241">
        <v>2.567</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5" customFormat="1" ht="12">
      <c r="A153" s="15"/>
      <c r="B153" s="258"/>
      <c r="C153" s="259"/>
      <c r="D153" s="233" t="s">
        <v>180</v>
      </c>
      <c r="E153" s="260" t="s">
        <v>19</v>
      </c>
      <c r="F153" s="261" t="s">
        <v>191</v>
      </c>
      <c r="G153" s="259"/>
      <c r="H153" s="262">
        <v>2.567</v>
      </c>
      <c r="I153" s="263"/>
      <c r="J153" s="259"/>
      <c r="K153" s="259"/>
      <c r="L153" s="264"/>
      <c r="M153" s="265"/>
      <c r="N153" s="266"/>
      <c r="O153" s="266"/>
      <c r="P153" s="266"/>
      <c r="Q153" s="266"/>
      <c r="R153" s="266"/>
      <c r="S153" s="266"/>
      <c r="T153" s="267"/>
      <c r="U153" s="15"/>
      <c r="V153" s="15"/>
      <c r="W153" s="15"/>
      <c r="X153" s="15"/>
      <c r="Y153" s="15"/>
      <c r="Z153" s="15"/>
      <c r="AA153" s="15"/>
      <c r="AB153" s="15"/>
      <c r="AC153" s="15"/>
      <c r="AD153" s="15"/>
      <c r="AE153" s="15"/>
      <c r="AT153" s="268" t="s">
        <v>180</v>
      </c>
      <c r="AU153" s="268" t="s">
        <v>82</v>
      </c>
      <c r="AV153" s="15" t="s">
        <v>176</v>
      </c>
      <c r="AW153" s="15" t="s">
        <v>33</v>
      </c>
      <c r="AX153" s="15" t="s">
        <v>80</v>
      </c>
      <c r="AY153" s="268" t="s">
        <v>169</v>
      </c>
    </row>
    <row r="154" spans="1:51" s="13" customFormat="1" ht="12">
      <c r="A154" s="13"/>
      <c r="B154" s="237"/>
      <c r="C154" s="238"/>
      <c r="D154" s="233" t="s">
        <v>180</v>
      </c>
      <c r="E154" s="238"/>
      <c r="F154" s="240" t="s">
        <v>1848</v>
      </c>
      <c r="G154" s="238"/>
      <c r="H154" s="241">
        <v>4.621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4</v>
      </c>
      <c r="AX154" s="13" t="s">
        <v>80</v>
      </c>
      <c r="AY154" s="247" t="s">
        <v>169</v>
      </c>
    </row>
    <row r="155" spans="1:65" s="2" customFormat="1" ht="21.75" customHeight="1">
      <c r="A155" s="40"/>
      <c r="B155" s="41"/>
      <c r="C155" s="220" t="s">
        <v>300</v>
      </c>
      <c r="D155" s="220" t="s">
        <v>171</v>
      </c>
      <c r="E155" s="221" t="s">
        <v>1329</v>
      </c>
      <c r="F155" s="222" t="s">
        <v>1330</v>
      </c>
      <c r="G155" s="223" t="s">
        <v>222</v>
      </c>
      <c r="H155" s="224">
        <v>1.752</v>
      </c>
      <c r="I155" s="225"/>
      <c r="J155" s="226">
        <f>ROUND(I155*H155,2)</f>
        <v>0</v>
      </c>
      <c r="K155" s="222" t="s">
        <v>175</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176</v>
      </c>
      <c r="AT155" s="231" t="s">
        <v>171</v>
      </c>
      <c r="AU155" s="231" t="s">
        <v>82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176</v>
      </c>
      <c r="BM155" s="231" t="s">
        <v>1331</v>
      </c>
    </row>
    <row r="156" spans="1:47" s="2" customFormat="1" ht="12">
      <c r="A156" s="40"/>
      <c r="B156" s="41"/>
      <c r="C156" s="42"/>
      <c r="D156" s="233" t="s">
        <v>178</v>
      </c>
      <c r="E156" s="42"/>
      <c r="F156" s="234" t="s">
        <v>1332</v>
      </c>
      <c r="G156" s="42"/>
      <c r="H156" s="42"/>
      <c r="I156" s="138"/>
      <c r="J156" s="42"/>
      <c r="K156" s="42"/>
      <c r="L156" s="46"/>
      <c r="M156" s="235"/>
      <c r="N156" s="236"/>
      <c r="O156" s="86"/>
      <c r="P156" s="86"/>
      <c r="Q156" s="86"/>
      <c r="R156" s="86"/>
      <c r="S156" s="86"/>
      <c r="T156" s="87"/>
      <c r="U156" s="40"/>
      <c r="V156" s="40"/>
      <c r="W156" s="40"/>
      <c r="X156" s="40"/>
      <c r="Y156" s="40"/>
      <c r="Z156" s="40"/>
      <c r="AA156" s="40"/>
      <c r="AB156" s="40"/>
      <c r="AC156" s="40"/>
      <c r="AD156" s="40"/>
      <c r="AE156" s="40"/>
      <c r="AT156" s="19" t="s">
        <v>178</v>
      </c>
      <c r="AU156" s="19" t="s">
        <v>82</v>
      </c>
    </row>
    <row r="157" spans="1:51" s="13" customFormat="1" ht="12">
      <c r="A157" s="13"/>
      <c r="B157" s="237"/>
      <c r="C157" s="238"/>
      <c r="D157" s="233" t="s">
        <v>180</v>
      </c>
      <c r="E157" s="239" t="s">
        <v>19</v>
      </c>
      <c r="F157" s="240" t="s">
        <v>1849</v>
      </c>
      <c r="G157" s="238"/>
      <c r="H157" s="241">
        <v>1.87</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180</v>
      </c>
      <c r="AU157" s="247" t="s">
        <v>82</v>
      </c>
      <c r="AV157" s="13" t="s">
        <v>82</v>
      </c>
      <c r="AW157" s="13" t="s">
        <v>33</v>
      </c>
      <c r="AX157" s="13" t="s">
        <v>72</v>
      </c>
      <c r="AY157" s="247" t="s">
        <v>169</v>
      </c>
    </row>
    <row r="158" spans="1:51" s="16" customFormat="1" ht="12">
      <c r="A158" s="16"/>
      <c r="B158" s="284"/>
      <c r="C158" s="285"/>
      <c r="D158" s="233" t="s">
        <v>180</v>
      </c>
      <c r="E158" s="286" t="s">
        <v>1198</v>
      </c>
      <c r="F158" s="287" t="s">
        <v>1280</v>
      </c>
      <c r="G158" s="285"/>
      <c r="H158" s="288">
        <v>1.87</v>
      </c>
      <c r="I158" s="289"/>
      <c r="J158" s="285"/>
      <c r="K158" s="285"/>
      <c r="L158" s="290"/>
      <c r="M158" s="291"/>
      <c r="N158" s="292"/>
      <c r="O158" s="292"/>
      <c r="P158" s="292"/>
      <c r="Q158" s="292"/>
      <c r="R158" s="292"/>
      <c r="S158" s="292"/>
      <c r="T158" s="293"/>
      <c r="U158" s="16"/>
      <c r="V158" s="16"/>
      <c r="W158" s="16"/>
      <c r="X158" s="16"/>
      <c r="Y158" s="16"/>
      <c r="Z158" s="16"/>
      <c r="AA158" s="16"/>
      <c r="AB158" s="16"/>
      <c r="AC158" s="16"/>
      <c r="AD158" s="16"/>
      <c r="AE158" s="16"/>
      <c r="AT158" s="294" t="s">
        <v>180</v>
      </c>
      <c r="AU158" s="294" t="s">
        <v>82</v>
      </c>
      <c r="AV158" s="16" t="s">
        <v>192</v>
      </c>
      <c r="AW158" s="16" t="s">
        <v>33</v>
      </c>
      <c r="AX158" s="16" t="s">
        <v>72</v>
      </c>
      <c r="AY158" s="294" t="s">
        <v>169</v>
      </c>
    </row>
    <row r="159" spans="1:51" s="14" customFormat="1" ht="12">
      <c r="A159" s="14"/>
      <c r="B159" s="248"/>
      <c r="C159" s="249"/>
      <c r="D159" s="233" t="s">
        <v>180</v>
      </c>
      <c r="E159" s="250" t="s">
        <v>19</v>
      </c>
      <c r="F159" s="251" t="s">
        <v>1337</v>
      </c>
      <c r="G159" s="249"/>
      <c r="H159" s="250" t="s">
        <v>19</v>
      </c>
      <c r="I159" s="252"/>
      <c r="J159" s="249"/>
      <c r="K159" s="249"/>
      <c r="L159" s="253"/>
      <c r="M159" s="254"/>
      <c r="N159" s="255"/>
      <c r="O159" s="255"/>
      <c r="P159" s="255"/>
      <c r="Q159" s="255"/>
      <c r="R159" s="255"/>
      <c r="S159" s="255"/>
      <c r="T159" s="256"/>
      <c r="U159" s="14"/>
      <c r="V159" s="14"/>
      <c r="W159" s="14"/>
      <c r="X159" s="14"/>
      <c r="Y159" s="14"/>
      <c r="Z159" s="14"/>
      <c r="AA159" s="14"/>
      <c r="AB159" s="14"/>
      <c r="AC159" s="14"/>
      <c r="AD159" s="14"/>
      <c r="AE159" s="14"/>
      <c r="AT159" s="257" t="s">
        <v>180</v>
      </c>
      <c r="AU159" s="257" t="s">
        <v>82</v>
      </c>
      <c r="AV159" s="14" t="s">
        <v>80</v>
      </c>
      <c r="AW159" s="14" t="s">
        <v>33</v>
      </c>
      <c r="AX159" s="14" t="s">
        <v>72</v>
      </c>
      <c r="AY159" s="257" t="s">
        <v>169</v>
      </c>
    </row>
    <row r="160" spans="1:51" s="13" customFormat="1" ht="12">
      <c r="A160" s="13"/>
      <c r="B160" s="237"/>
      <c r="C160" s="238"/>
      <c r="D160" s="233" t="s">
        <v>180</v>
      </c>
      <c r="E160" s="239" t="s">
        <v>19</v>
      </c>
      <c r="F160" s="240" t="s">
        <v>1850</v>
      </c>
      <c r="G160" s="238"/>
      <c r="H160" s="241">
        <v>-0.118</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5" customFormat="1" ht="12">
      <c r="A161" s="15"/>
      <c r="B161" s="258"/>
      <c r="C161" s="259"/>
      <c r="D161" s="233" t="s">
        <v>180</v>
      </c>
      <c r="E161" s="260" t="s">
        <v>1195</v>
      </c>
      <c r="F161" s="261" t="s">
        <v>191</v>
      </c>
      <c r="G161" s="259"/>
      <c r="H161" s="262">
        <v>1.752</v>
      </c>
      <c r="I161" s="263"/>
      <c r="J161" s="259"/>
      <c r="K161" s="259"/>
      <c r="L161" s="264"/>
      <c r="M161" s="265"/>
      <c r="N161" s="266"/>
      <c r="O161" s="266"/>
      <c r="P161" s="266"/>
      <c r="Q161" s="266"/>
      <c r="R161" s="266"/>
      <c r="S161" s="266"/>
      <c r="T161" s="267"/>
      <c r="U161" s="15"/>
      <c r="V161" s="15"/>
      <c r="W161" s="15"/>
      <c r="X161" s="15"/>
      <c r="Y161" s="15"/>
      <c r="Z161" s="15"/>
      <c r="AA161" s="15"/>
      <c r="AB161" s="15"/>
      <c r="AC161" s="15"/>
      <c r="AD161" s="15"/>
      <c r="AE161" s="15"/>
      <c r="AT161" s="268" t="s">
        <v>180</v>
      </c>
      <c r="AU161" s="268" t="s">
        <v>82</v>
      </c>
      <c r="AV161" s="15" t="s">
        <v>176</v>
      </c>
      <c r="AW161" s="15" t="s">
        <v>33</v>
      </c>
      <c r="AX161" s="15" t="s">
        <v>80</v>
      </c>
      <c r="AY161" s="268" t="s">
        <v>169</v>
      </c>
    </row>
    <row r="162" spans="1:65" s="2" customFormat="1" ht="16.5" customHeight="1">
      <c r="A162" s="40"/>
      <c r="B162" s="41"/>
      <c r="C162" s="269" t="s">
        <v>306</v>
      </c>
      <c r="D162" s="269" t="s">
        <v>294</v>
      </c>
      <c r="E162" s="270" t="s">
        <v>1339</v>
      </c>
      <c r="F162" s="271" t="s">
        <v>1340</v>
      </c>
      <c r="G162" s="272" t="s">
        <v>297</v>
      </c>
      <c r="H162" s="273">
        <v>3.154</v>
      </c>
      <c r="I162" s="274"/>
      <c r="J162" s="275">
        <f>ROUND(I162*H162,2)</f>
        <v>0</v>
      </c>
      <c r="K162" s="271" t="s">
        <v>175</v>
      </c>
      <c r="L162" s="276"/>
      <c r="M162" s="277" t="s">
        <v>19</v>
      </c>
      <c r="N162" s="27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227</v>
      </c>
      <c r="AT162" s="231" t="s">
        <v>294</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176</v>
      </c>
      <c r="BM162" s="231" t="s">
        <v>1341</v>
      </c>
    </row>
    <row r="163" spans="1:51" s="13" customFormat="1" ht="12">
      <c r="A163" s="13"/>
      <c r="B163" s="237"/>
      <c r="C163" s="238"/>
      <c r="D163" s="233" t="s">
        <v>180</v>
      </c>
      <c r="E163" s="239" t="s">
        <v>19</v>
      </c>
      <c r="F163" s="240" t="s">
        <v>1342</v>
      </c>
      <c r="G163" s="238"/>
      <c r="H163" s="241">
        <v>3.154</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180</v>
      </c>
      <c r="AU163" s="247" t="s">
        <v>82</v>
      </c>
      <c r="AV163" s="13" t="s">
        <v>82</v>
      </c>
      <c r="AW163" s="13" t="s">
        <v>33</v>
      </c>
      <c r="AX163" s="13" t="s">
        <v>80</v>
      </c>
      <c r="AY163" s="247" t="s">
        <v>169</v>
      </c>
    </row>
    <row r="164" spans="1:63" s="12" customFormat="1" ht="22.8" customHeight="1">
      <c r="A164" s="12"/>
      <c r="B164" s="204"/>
      <c r="C164" s="205"/>
      <c r="D164" s="206" t="s">
        <v>71</v>
      </c>
      <c r="E164" s="218" t="s">
        <v>176</v>
      </c>
      <c r="F164" s="218" t="s">
        <v>708</v>
      </c>
      <c r="G164" s="205"/>
      <c r="H164" s="205"/>
      <c r="I164" s="208"/>
      <c r="J164" s="219">
        <f>BK164</f>
        <v>0</v>
      </c>
      <c r="K164" s="205"/>
      <c r="L164" s="210"/>
      <c r="M164" s="211"/>
      <c r="N164" s="212"/>
      <c r="O164" s="212"/>
      <c r="P164" s="213">
        <f>SUM(P165:P168)</f>
        <v>0</v>
      </c>
      <c r="Q164" s="212"/>
      <c r="R164" s="213">
        <f>SUM(R165:R168)</f>
        <v>0</v>
      </c>
      <c r="S164" s="212"/>
      <c r="T164" s="214">
        <f>SUM(T165:T168)</f>
        <v>0</v>
      </c>
      <c r="U164" s="12"/>
      <c r="V164" s="12"/>
      <c r="W164" s="12"/>
      <c r="X164" s="12"/>
      <c r="Y164" s="12"/>
      <c r="Z164" s="12"/>
      <c r="AA164" s="12"/>
      <c r="AB164" s="12"/>
      <c r="AC164" s="12"/>
      <c r="AD164" s="12"/>
      <c r="AE164" s="12"/>
      <c r="AR164" s="215" t="s">
        <v>80</v>
      </c>
      <c r="AT164" s="216" t="s">
        <v>71</v>
      </c>
      <c r="AU164" s="216" t="s">
        <v>80</v>
      </c>
      <c r="AY164" s="215" t="s">
        <v>169</v>
      </c>
      <c r="BK164" s="217">
        <f>SUM(BK165:BK168)</f>
        <v>0</v>
      </c>
    </row>
    <row r="165" spans="1:65" s="2" customFormat="1" ht="16.5" customHeight="1">
      <c r="A165" s="40"/>
      <c r="B165" s="41"/>
      <c r="C165" s="220" t="s">
        <v>7</v>
      </c>
      <c r="D165" s="220" t="s">
        <v>171</v>
      </c>
      <c r="E165" s="221" t="s">
        <v>1347</v>
      </c>
      <c r="F165" s="222" t="s">
        <v>1348</v>
      </c>
      <c r="G165" s="223" t="s">
        <v>222</v>
      </c>
      <c r="H165" s="224">
        <v>0.561</v>
      </c>
      <c r="I165" s="225"/>
      <c r="J165" s="226">
        <f>ROUND(I165*H165,2)</f>
        <v>0</v>
      </c>
      <c r="K165" s="222" t="s">
        <v>19</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176</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1349</v>
      </c>
    </row>
    <row r="166" spans="1:47" s="2" customFormat="1" ht="12">
      <c r="A166" s="40"/>
      <c r="B166" s="41"/>
      <c r="C166" s="42"/>
      <c r="D166" s="233" t="s">
        <v>178</v>
      </c>
      <c r="E166" s="42"/>
      <c r="F166" s="234" t="s">
        <v>1350</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9" t="s">
        <v>178</v>
      </c>
      <c r="AU166" s="19" t="s">
        <v>82</v>
      </c>
    </row>
    <row r="167" spans="1:51" s="13" customFormat="1" ht="12">
      <c r="A167" s="13"/>
      <c r="B167" s="237"/>
      <c r="C167" s="238"/>
      <c r="D167" s="233" t="s">
        <v>180</v>
      </c>
      <c r="E167" s="239" t="s">
        <v>19</v>
      </c>
      <c r="F167" s="240" t="s">
        <v>1851</v>
      </c>
      <c r="G167" s="238"/>
      <c r="H167" s="241">
        <v>0.561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180</v>
      </c>
      <c r="AU167" s="247" t="s">
        <v>82</v>
      </c>
      <c r="AV167" s="13" t="s">
        <v>82</v>
      </c>
      <c r="AW167" s="13" t="s">
        <v>33</v>
      </c>
      <c r="AX167" s="13" t="s">
        <v>72</v>
      </c>
      <c r="AY167" s="247" t="s">
        <v>169</v>
      </c>
    </row>
    <row r="168" spans="1:51" s="15" customFormat="1" ht="12">
      <c r="A168" s="15"/>
      <c r="B168" s="258"/>
      <c r="C168" s="259"/>
      <c r="D168" s="233" t="s">
        <v>180</v>
      </c>
      <c r="E168" s="260" t="s">
        <v>1192</v>
      </c>
      <c r="F168" s="261" t="s">
        <v>191</v>
      </c>
      <c r="G168" s="259"/>
      <c r="H168" s="262">
        <v>0.561</v>
      </c>
      <c r="I168" s="263"/>
      <c r="J168" s="259"/>
      <c r="K168" s="259"/>
      <c r="L168" s="264"/>
      <c r="M168" s="265"/>
      <c r="N168" s="266"/>
      <c r="O168" s="266"/>
      <c r="P168" s="266"/>
      <c r="Q168" s="266"/>
      <c r="R168" s="266"/>
      <c r="S168" s="266"/>
      <c r="T168" s="267"/>
      <c r="U168" s="15"/>
      <c r="V168" s="15"/>
      <c r="W168" s="15"/>
      <c r="X168" s="15"/>
      <c r="Y168" s="15"/>
      <c r="Z168" s="15"/>
      <c r="AA168" s="15"/>
      <c r="AB168" s="15"/>
      <c r="AC168" s="15"/>
      <c r="AD168" s="15"/>
      <c r="AE168" s="15"/>
      <c r="AT168" s="268" t="s">
        <v>180</v>
      </c>
      <c r="AU168" s="268" t="s">
        <v>82</v>
      </c>
      <c r="AV168" s="15" t="s">
        <v>176</v>
      </c>
      <c r="AW168" s="15" t="s">
        <v>33</v>
      </c>
      <c r="AX168" s="15" t="s">
        <v>80</v>
      </c>
      <c r="AY168" s="268" t="s">
        <v>169</v>
      </c>
    </row>
    <row r="169" spans="1:63" s="12" customFormat="1" ht="22.8" customHeight="1">
      <c r="A169" s="12"/>
      <c r="B169" s="204"/>
      <c r="C169" s="205"/>
      <c r="D169" s="206" t="s">
        <v>71</v>
      </c>
      <c r="E169" s="218" t="s">
        <v>206</v>
      </c>
      <c r="F169" s="218" t="s">
        <v>364</v>
      </c>
      <c r="G169" s="205"/>
      <c r="H169" s="205"/>
      <c r="I169" s="208"/>
      <c r="J169" s="219">
        <f>BK169</f>
        <v>0</v>
      </c>
      <c r="K169" s="205"/>
      <c r="L169" s="210"/>
      <c r="M169" s="211"/>
      <c r="N169" s="212"/>
      <c r="O169" s="212"/>
      <c r="P169" s="213">
        <f>SUM(P170:P181)</f>
        <v>0</v>
      </c>
      <c r="Q169" s="212"/>
      <c r="R169" s="213">
        <f>SUM(R170:R181)</f>
        <v>0</v>
      </c>
      <c r="S169" s="212"/>
      <c r="T169" s="214">
        <f>SUM(T170:T181)</f>
        <v>0</v>
      </c>
      <c r="U169" s="12"/>
      <c r="V169" s="12"/>
      <c r="W169" s="12"/>
      <c r="X169" s="12"/>
      <c r="Y169" s="12"/>
      <c r="Z169" s="12"/>
      <c r="AA169" s="12"/>
      <c r="AB169" s="12"/>
      <c r="AC169" s="12"/>
      <c r="AD169" s="12"/>
      <c r="AE169" s="12"/>
      <c r="AR169" s="215" t="s">
        <v>80</v>
      </c>
      <c r="AT169" s="216" t="s">
        <v>71</v>
      </c>
      <c r="AU169" s="216" t="s">
        <v>80</v>
      </c>
      <c r="AY169" s="215" t="s">
        <v>169</v>
      </c>
      <c r="BK169" s="217">
        <f>SUM(BK170:BK181)</f>
        <v>0</v>
      </c>
    </row>
    <row r="170" spans="1:65" s="2" customFormat="1" ht="16.5" customHeight="1">
      <c r="A170" s="40"/>
      <c r="B170" s="41"/>
      <c r="C170" s="220" t="s">
        <v>318</v>
      </c>
      <c r="D170" s="220" t="s">
        <v>171</v>
      </c>
      <c r="E170" s="221" t="s">
        <v>1391</v>
      </c>
      <c r="F170" s="222" t="s">
        <v>1392</v>
      </c>
      <c r="G170" s="223" t="s">
        <v>174</v>
      </c>
      <c r="H170" s="224">
        <v>4.4</v>
      </c>
      <c r="I170" s="225"/>
      <c r="J170" s="226">
        <f>ROUND(I170*H170,2)</f>
        <v>0</v>
      </c>
      <c r="K170" s="222" t="s">
        <v>175</v>
      </c>
      <c r="L170" s="46"/>
      <c r="M170" s="227" t="s">
        <v>19</v>
      </c>
      <c r="N170" s="228" t="s">
        <v>43</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176</v>
      </c>
      <c r="AT170" s="231" t="s">
        <v>171</v>
      </c>
      <c r="AU170" s="231" t="s">
        <v>82</v>
      </c>
      <c r="AY170" s="19" t="s">
        <v>169</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176</v>
      </c>
      <c r="BM170" s="231" t="s">
        <v>1852</v>
      </c>
    </row>
    <row r="171" spans="1:51" s="14" customFormat="1" ht="12">
      <c r="A171" s="14"/>
      <c r="B171" s="248"/>
      <c r="C171" s="249"/>
      <c r="D171" s="233" t="s">
        <v>180</v>
      </c>
      <c r="E171" s="250" t="s">
        <v>19</v>
      </c>
      <c r="F171" s="251" t="s">
        <v>1394</v>
      </c>
      <c r="G171" s="249"/>
      <c r="H171" s="250" t="s">
        <v>19</v>
      </c>
      <c r="I171" s="252"/>
      <c r="J171" s="249"/>
      <c r="K171" s="249"/>
      <c r="L171" s="253"/>
      <c r="M171" s="254"/>
      <c r="N171" s="255"/>
      <c r="O171" s="255"/>
      <c r="P171" s="255"/>
      <c r="Q171" s="255"/>
      <c r="R171" s="255"/>
      <c r="S171" s="255"/>
      <c r="T171" s="256"/>
      <c r="U171" s="14"/>
      <c r="V171" s="14"/>
      <c r="W171" s="14"/>
      <c r="X171" s="14"/>
      <c r="Y171" s="14"/>
      <c r="Z171" s="14"/>
      <c r="AA171" s="14"/>
      <c r="AB171" s="14"/>
      <c r="AC171" s="14"/>
      <c r="AD171" s="14"/>
      <c r="AE171" s="14"/>
      <c r="AT171" s="257" t="s">
        <v>180</v>
      </c>
      <c r="AU171" s="257" t="s">
        <v>82</v>
      </c>
      <c r="AV171" s="14" t="s">
        <v>80</v>
      </c>
      <c r="AW171" s="14" t="s">
        <v>33</v>
      </c>
      <c r="AX171" s="14" t="s">
        <v>72</v>
      </c>
      <c r="AY171" s="257" t="s">
        <v>169</v>
      </c>
    </row>
    <row r="172" spans="1:51" s="13" customFormat="1" ht="12">
      <c r="A172" s="13"/>
      <c r="B172" s="237"/>
      <c r="C172" s="238"/>
      <c r="D172" s="233" t="s">
        <v>180</v>
      </c>
      <c r="E172" s="239" t="s">
        <v>19</v>
      </c>
      <c r="F172" s="240" t="s">
        <v>1853</v>
      </c>
      <c r="G172" s="238"/>
      <c r="H172" s="241">
        <v>4.4</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33</v>
      </c>
      <c r="AX172" s="13" t="s">
        <v>72</v>
      </c>
      <c r="AY172" s="247" t="s">
        <v>169</v>
      </c>
    </row>
    <row r="173" spans="1:51" s="15" customFormat="1" ht="12">
      <c r="A173" s="15"/>
      <c r="B173" s="258"/>
      <c r="C173" s="259"/>
      <c r="D173" s="233" t="s">
        <v>180</v>
      </c>
      <c r="E173" s="260" t="s">
        <v>19</v>
      </c>
      <c r="F173" s="261" t="s">
        <v>191</v>
      </c>
      <c r="G173" s="259"/>
      <c r="H173" s="262">
        <v>4.4</v>
      </c>
      <c r="I173" s="263"/>
      <c r="J173" s="259"/>
      <c r="K173" s="259"/>
      <c r="L173" s="264"/>
      <c r="M173" s="265"/>
      <c r="N173" s="266"/>
      <c r="O173" s="266"/>
      <c r="P173" s="266"/>
      <c r="Q173" s="266"/>
      <c r="R173" s="266"/>
      <c r="S173" s="266"/>
      <c r="T173" s="267"/>
      <c r="U173" s="15"/>
      <c r="V173" s="15"/>
      <c r="W173" s="15"/>
      <c r="X173" s="15"/>
      <c r="Y173" s="15"/>
      <c r="Z173" s="15"/>
      <c r="AA173" s="15"/>
      <c r="AB173" s="15"/>
      <c r="AC173" s="15"/>
      <c r="AD173" s="15"/>
      <c r="AE173" s="15"/>
      <c r="AT173" s="268" t="s">
        <v>180</v>
      </c>
      <c r="AU173" s="268" t="s">
        <v>82</v>
      </c>
      <c r="AV173" s="15" t="s">
        <v>176</v>
      </c>
      <c r="AW173" s="15" t="s">
        <v>33</v>
      </c>
      <c r="AX173" s="15" t="s">
        <v>80</v>
      </c>
      <c r="AY173" s="268" t="s">
        <v>169</v>
      </c>
    </row>
    <row r="174" spans="1:65" s="2" customFormat="1" ht="16.5" customHeight="1">
      <c r="A174" s="40"/>
      <c r="B174" s="41"/>
      <c r="C174" s="220" t="s">
        <v>325</v>
      </c>
      <c r="D174" s="220" t="s">
        <v>171</v>
      </c>
      <c r="E174" s="221" t="s">
        <v>383</v>
      </c>
      <c r="F174" s="222" t="s">
        <v>384</v>
      </c>
      <c r="G174" s="223" t="s">
        <v>174</v>
      </c>
      <c r="H174" s="224">
        <v>2.2</v>
      </c>
      <c r="I174" s="225"/>
      <c r="J174" s="226">
        <f>ROUND(I174*H174,2)</f>
        <v>0</v>
      </c>
      <c r="K174" s="222" t="s">
        <v>175</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176</v>
      </c>
      <c r="AT174" s="231" t="s">
        <v>171</v>
      </c>
      <c r="AU174" s="231" t="s">
        <v>82</v>
      </c>
      <c r="AY174" s="19" t="s">
        <v>169</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176</v>
      </c>
      <c r="BM174" s="231" t="s">
        <v>1854</v>
      </c>
    </row>
    <row r="175" spans="1:51" s="14" customFormat="1" ht="12">
      <c r="A175" s="14"/>
      <c r="B175" s="248"/>
      <c r="C175" s="249"/>
      <c r="D175" s="233" t="s">
        <v>180</v>
      </c>
      <c r="E175" s="250" t="s">
        <v>19</v>
      </c>
      <c r="F175" s="251" t="s">
        <v>1399</v>
      </c>
      <c r="G175" s="249"/>
      <c r="H175" s="250" t="s">
        <v>19</v>
      </c>
      <c r="I175" s="252"/>
      <c r="J175" s="249"/>
      <c r="K175" s="249"/>
      <c r="L175" s="253"/>
      <c r="M175" s="254"/>
      <c r="N175" s="255"/>
      <c r="O175" s="255"/>
      <c r="P175" s="255"/>
      <c r="Q175" s="255"/>
      <c r="R175" s="255"/>
      <c r="S175" s="255"/>
      <c r="T175" s="256"/>
      <c r="U175" s="14"/>
      <c r="V175" s="14"/>
      <c r="W175" s="14"/>
      <c r="X175" s="14"/>
      <c r="Y175" s="14"/>
      <c r="Z175" s="14"/>
      <c r="AA175" s="14"/>
      <c r="AB175" s="14"/>
      <c r="AC175" s="14"/>
      <c r="AD175" s="14"/>
      <c r="AE175" s="14"/>
      <c r="AT175" s="257" t="s">
        <v>180</v>
      </c>
      <c r="AU175" s="257" t="s">
        <v>82</v>
      </c>
      <c r="AV175" s="14" t="s">
        <v>80</v>
      </c>
      <c r="AW175" s="14" t="s">
        <v>33</v>
      </c>
      <c r="AX175" s="14" t="s">
        <v>72</v>
      </c>
      <c r="AY175" s="257" t="s">
        <v>169</v>
      </c>
    </row>
    <row r="176" spans="1:51" s="13" customFormat="1" ht="12">
      <c r="A176" s="13"/>
      <c r="B176" s="237"/>
      <c r="C176" s="238"/>
      <c r="D176" s="233" t="s">
        <v>180</v>
      </c>
      <c r="E176" s="239" t="s">
        <v>19</v>
      </c>
      <c r="F176" s="240" t="s">
        <v>1855</v>
      </c>
      <c r="G176" s="238"/>
      <c r="H176" s="241">
        <v>2.2</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33</v>
      </c>
      <c r="AX176" s="13" t="s">
        <v>72</v>
      </c>
      <c r="AY176" s="247" t="s">
        <v>169</v>
      </c>
    </row>
    <row r="177" spans="1:51" s="15" customFormat="1" ht="12">
      <c r="A177" s="15"/>
      <c r="B177" s="258"/>
      <c r="C177" s="259"/>
      <c r="D177" s="233" t="s">
        <v>180</v>
      </c>
      <c r="E177" s="260" t="s">
        <v>19</v>
      </c>
      <c r="F177" s="261" t="s">
        <v>191</v>
      </c>
      <c r="G177" s="259"/>
      <c r="H177" s="262">
        <v>2.2</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180</v>
      </c>
      <c r="AU177" s="268" t="s">
        <v>82</v>
      </c>
      <c r="AV177" s="15" t="s">
        <v>176</v>
      </c>
      <c r="AW177" s="15" t="s">
        <v>33</v>
      </c>
      <c r="AX177" s="15" t="s">
        <v>80</v>
      </c>
      <c r="AY177" s="268" t="s">
        <v>169</v>
      </c>
    </row>
    <row r="178" spans="1:65" s="2" customFormat="1" ht="16.5" customHeight="1">
      <c r="A178" s="40"/>
      <c r="B178" s="41"/>
      <c r="C178" s="220" t="s">
        <v>330</v>
      </c>
      <c r="D178" s="220" t="s">
        <v>171</v>
      </c>
      <c r="E178" s="221" t="s">
        <v>1401</v>
      </c>
      <c r="F178" s="222" t="s">
        <v>1402</v>
      </c>
      <c r="G178" s="223" t="s">
        <v>174</v>
      </c>
      <c r="H178" s="224">
        <v>4.4</v>
      </c>
      <c r="I178" s="225"/>
      <c r="J178" s="226">
        <f>ROUND(I178*H178,2)</f>
        <v>0</v>
      </c>
      <c r="K178" s="222" t="s">
        <v>175</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1856</v>
      </c>
    </row>
    <row r="179" spans="1:51" s="14" customFormat="1" ht="12">
      <c r="A179" s="14"/>
      <c r="B179" s="248"/>
      <c r="C179" s="249"/>
      <c r="D179" s="233" t="s">
        <v>180</v>
      </c>
      <c r="E179" s="250" t="s">
        <v>19</v>
      </c>
      <c r="F179" s="251" t="s">
        <v>1399</v>
      </c>
      <c r="G179" s="249"/>
      <c r="H179" s="250" t="s">
        <v>19</v>
      </c>
      <c r="I179" s="252"/>
      <c r="J179" s="249"/>
      <c r="K179" s="249"/>
      <c r="L179" s="253"/>
      <c r="M179" s="254"/>
      <c r="N179" s="255"/>
      <c r="O179" s="255"/>
      <c r="P179" s="255"/>
      <c r="Q179" s="255"/>
      <c r="R179" s="255"/>
      <c r="S179" s="255"/>
      <c r="T179" s="256"/>
      <c r="U179" s="14"/>
      <c r="V179" s="14"/>
      <c r="W179" s="14"/>
      <c r="X179" s="14"/>
      <c r="Y179" s="14"/>
      <c r="Z179" s="14"/>
      <c r="AA179" s="14"/>
      <c r="AB179" s="14"/>
      <c r="AC179" s="14"/>
      <c r="AD179" s="14"/>
      <c r="AE179" s="14"/>
      <c r="AT179" s="257" t="s">
        <v>180</v>
      </c>
      <c r="AU179" s="257" t="s">
        <v>82</v>
      </c>
      <c r="AV179" s="14" t="s">
        <v>80</v>
      </c>
      <c r="AW179" s="14" t="s">
        <v>33</v>
      </c>
      <c r="AX179" s="14" t="s">
        <v>72</v>
      </c>
      <c r="AY179" s="257" t="s">
        <v>169</v>
      </c>
    </row>
    <row r="180" spans="1:51" s="13" customFormat="1" ht="12">
      <c r="A180" s="13"/>
      <c r="B180" s="237"/>
      <c r="C180" s="238"/>
      <c r="D180" s="233" t="s">
        <v>180</v>
      </c>
      <c r="E180" s="239" t="s">
        <v>19</v>
      </c>
      <c r="F180" s="240" t="s">
        <v>1857</v>
      </c>
      <c r="G180" s="238"/>
      <c r="H180" s="241">
        <v>4.4</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72</v>
      </c>
      <c r="AY180" s="247" t="s">
        <v>169</v>
      </c>
    </row>
    <row r="181" spans="1:51" s="15" customFormat="1" ht="12">
      <c r="A181" s="15"/>
      <c r="B181" s="258"/>
      <c r="C181" s="259"/>
      <c r="D181" s="233" t="s">
        <v>180</v>
      </c>
      <c r="E181" s="260" t="s">
        <v>19</v>
      </c>
      <c r="F181" s="261" t="s">
        <v>191</v>
      </c>
      <c r="G181" s="259"/>
      <c r="H181" s="262">
        <v>4.4</v>
      </c>
      <c r="I181" s="263"/>
      <c r="J181" s="259"/>
      <c r="K181" s="259"/>
      <c r="L181" s="264"/>
      <c r="M181" s="265"/>
      <c r="N181" s="266"/>
      <c r="O181" s="266"/>
      <c r="P181" s="266"/>
      <c r="Q181" s="266"/>
      <c r="R181" s="266"/>
      <c r="S181" s="266"/>
      <c r="T181" s="267"/>
      <c r="U181" s="15"/>
      <c r="V181" s="15"/>
      <c r="W181" s="15"/>
      <c r="X181" s="15"/>
      <c r="Y181" s="15"/>
      <c r="Z181" s="15"/>
      <c r="AA181" s="15"/>
      <c r="AB181" s="15"/>
      <c r="AC181" s="15"/>
      <c r="AD181" s="15"/>
      <c r="AE181" s="15"/>
      <c r="AT181" s="268" t="s">
        <v>180</v>
      </c>
      <c r="AU181" s="268" t="s">
        <v>82</v>
      </c>
      <c r="AV181" s="15" t="s">
        <v>176</v>
      </c>
      <c r="AW181" s="15" t="s">
        <v>33</v>
      </c>
      <c r="AX181" s="15" t="s">
        <v>80</v>
      </c>
      <c r="AY181" s="268" t="s">
        <v>169</v>
      </c>
    </row>
    <row r="182" spans="1:63" s="12" customFormat="1" ht="22.8" customHeight="1">
      <c r="A182" s="12"/>
      <c r="B182" s="204"/>
      <c r="C182" s="205"/>
      <c r="D182" s="206" t="s">
        <v>71</v>
      </c>
      <c r="E182" s="218" t="s">
        <v>227</v>
      </c>
      <c r="F182" s="218" t="s">
        <v>1430</v>
      </c>
      <c r="G182" s="205"/>
      <c r="H182" s="205"/>
      <c r="I182" s="208"/>
      <c r="J182" s="219">
        <f>BK182</f>
        <v>0</v>
      </c>
      <c r="K182" s="205"/>
      <c r="L182" s="210"/>
      <c r="M182" s="211"/>
      <c r="N182" s="212"/>
      <c r="O182" s="212"/>
      <c r="P182" s="213">
        <f>SUM(P183:P205)</f>
        <v>0</v>
      </c>
      <c r="Q182" s="212"/>
      <c r="R182" s="213">
        <f>SUM(R183:R205)</f>
        <v>0.8671929500000001</v>
      </c>
      <c r="S182" s="212"/>
      <c r="T182" s="214">
        <f>SUM(T183:T205)</f>
        <v>0.3409</v>
      </c>
      <c r="U182" s="12"/>
      <c r="V182" s="12"/>
      <c r="W182" s="12"/>
      <c r="X182" s="12"/>
      <c r="Y182" s="12"/>
      <c r="Z182" s="12"/>
      <c r="AA182" s="12"/>
      <c r="AB182" s="12"/>
      <c r="AC182" s="12"/>
      <c r="AD182" s="12"/>
      <c r="AE182" s="12"/>
      <c r="AR182" s="215" t="s">
        <v>80</v>
      </c>
      <c r="AT182" s="216" t="s">
        <v>71</v>
      </c>
      <c r="AU182" s="216" t="s">
        <v>80</v>
      </c>
      <c r="AY182" s="215" t="s">
        <v>169</v>
      </c>
      <c r="BK182" s="217">
        <f>SUM(BK183:BK205)</f>
        <v>0</v>
      </c>
    </row>
    <row r="183" spans="1:65" s="2" customFormat="1" ht="21.75" customHeight="1">
      <c r="A183" s="40"/>
      <c r="B183" s="41"/>
      <c r="C183" s="220" t="s">
        <v>336</v>
      </c>
      <c r="D183" s="220" t="s">
        <v>171</v>
      </c>
      <c r="E183" s="221" t="s">
        <v>1740</v>
      </c>
      <c r="F183" s="222" t="s">
        <v>1741</v>
      </c>
      <c r="G183" s="223" t="s">
        <v>339</v>
      </c>
      <c r="H183" s="224">
        <v>3.4</v>
      </c>
      <c r="I183" s="225"/>
      <c r="J183" s="226">
        <f>ROUND(I183*H183,2)</f>
        <v>0</v>
      </c>
      <c r="K183" s="222" t="s">
        <v>175</v>
      </c>
      <c r="L183" s="46"/>
      <c r="M183" s="227" t="s">
        <v>19</v>
      </c>
      <c r="N183" s="228" t="s">
        <v>43</v>
      </c>
      <c r="O183" s="86"/>
      <c r="P183" s="229">
        <f>O183*H183</f>
        <v>0</v>
      </c>
      <c r="Q183" s="229">
        <v>1E-05</v>
      </c>
      <c r="R183" s="229">
        <f>Q183*H183</f>
        <v>3.4E-05</v>
      </c>
      <c r="S183" s="229">
        <v>0</v>
      </c>
      <c r="T183" s="230">
        <f>S183*H183</f>
        <v>0</v>
      </c>
      <c r="U183" s="40"/>
      <c r="V183" s="40"/>
      <c r="W183" s="40"/>
      <c r="X183" s="40"/>
      <c r="Y183" s="40"/>
      <c r="Z183" s="40"/>
      <c r="AA183" s="40"/>
      <c r="AB183" s="40"/>
      <c r="AC183" s="40"/>
      <c r="AD183" s="40"/>
      <c r="AE183" s="40"/>
      <c r="AR183" s="231" t="s">
        <v>176</v>
      </c>
      <c r="AT183" s="231" t="s">
        <v>171</v>
      </c>
      <c r="AU183" s="231" t="s">
        <v>82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176</v>
      </c>
      <c r="BM183" s="231" t="s">
        <v>1742</v>
      </c>
    </row>
    <row r="184" spans="1:47" s="2" customFormat="1" ht="12">
      <c r="A184" s="40"/>
      <c r="B184" s="41"/>
      <c r="C184" s="42"/>
      <c r="D184" s="233" t="s">
        <v>178</v>
      </c>
      <c r="E184" s="42"/>
      <c r="F184" s="234" t="s">
        <v>1743</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9" t="s">
        <v>178</v>
      </c>
      <c r="AU184" s="19" t="s">
        <v>82</v>
      </c>
    </row>
    <row r="185" spans="1:51" s="13" customFormat="1" ht="12">
      <c r="A185" s="13"/>
      <c r="B185" s="237"/>
      <c r="C185" s="238"/>
      <c r="D185" s="233" t="s">
        <v>180</v>
      </c>
      <c r="E185" s="239" t="s">
        <v>19</v>
      </c>
      <c r="F185" s="240" t="s">
        <v>1858</v>
      </c>
      <c r="G185" s="238"/>
      <c r="H185" s="241">
        <v>1.4</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33</v>
      </c>
      <c r="AX185" s="13" t="s">
        <v>72</v>
      </c>
      <c r="AY185" s="247" t="s">
        <v>169</v>
      </c>
    </row>
    <row r="186" spans="1:51" s="13" customFormat="1" ht="12">
      <c r="A186" s="13"/>
      <c r="B186" s="237"/>
      <c r="C186" s="238"/>
      <c r="D186" s="233" t="s">
        <v>180</v>
      </c>
      <c r="E186" s="239" t="s">
        <v>19</v>
      </c>
      <c r="F186" s="240" t="s">
        <v>1859</v>
      </c>
      <c r="G186" s="238"/>
      <c r="H186" s="241">
        <v>2</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180</v>
      </c>
      <c r="AU186" s="247" t="s">
        <v>82</v>
      </c>
      <c r="AV186" s="13" t="s">
        <v>82</v>
      </c>
      <c r="AW186" s="13" t="s">
        <v>33</v>
      </c>
      <c r="AX186" s="13" t="s">
        <v>72</v>
      </c>
      <c r="AY186" s="247" t="s">
        <v>169</v>
      </c>
    </row>
    <row r="187" spans="1:51" s="15" customFormat="1" ht="12">
      <c r="A187" s="15"/>
      <c r="B187" s="258"/>
      <c r="C187" s="259"/>
      <c r="D187" s="233" t="s">
        <v>180</v>
      </c>
      <c r="E187" s="260" t="s">
        <v>19</v>
      </c>
      <c r="F187" s="261" t="s">
        <v>191</v>
      </c>
      <c r="G187" s="259"/>
      <c r="H187" s="262">
        <v>3.4</v>
      </c>
      <c r="I187" s="263"/>
      <c r="J187" s="259"/>
      <c r="K187" s="259"/>
      <c r="L187" s="264"/>
      <c r="M187" s="265"/>
      <c r="N187" s="266"/>
      <c r="O187" s="266"/>
      <c r="P187" s="266"/>
      <c r="Q187" s="266"/>
      <c r="R187" s="266"/>
      <c r="S187" s="266"/>
      <c r="T187" s="267"/>
      <c r="U187" s="15"/>
      <c r="V187" s="15"/>
      <c r="W187" s="15"/>
      <c r="X187" s="15"/>
      <c r="Y187" s="15"/>
      <c r="Z187" s="15"/>
      <c r="AA187" s="15"/>
      <c r="AB187" s="15"/>
      <c r="AC187" s="15"/>
      <c r="AD187" s="15"/>
      <c r="AE187" s="15"/>
      <c r="AT187" s="268" t="s">
        <v>180</v>
      </c>
      <c r="AU187" s="268" t="s">
        <v>82</v>
      </c>
      <c r="AV187" s="15" t="s">
        <v>176</v>
      </c>
      <c r="AW187" s="15" t="s">
        <v>33</v>
      </c>
      <c r="AX187" s="15" t="s">
        <v>80</v>
      </c>
      <c r="AY187" s="268" t="s">
        <v>169</v>
      </c>
    </row>
    <row r="188" spans="1:65" s="2" customFormat="1" ht="16.5" customHeight="1">
      <c r="A188" s="40"/>
      <c r="B188" s="41"/>
      <c r="C188" s="269" t="s">
        <v>343</v>
      </c>
      <c r="D188" s="269" t="s">
        <v>294</v>
      </c>
      <c r="E188" s="270" t="s">
        <v>1746</v>
      </c>
      <c r="F188" s="271" t="s">
        <v>1747</v>
      </c>
      <c r="G188" s="272" t="s">
        <v>339</v>
      </c>
      <c r="H188" s="273">
        <v>3.451</v>
      </c>
      <c r="I188" s="274"/>
      <c r="J188" s="275">
        <f>ROUND(I188*H188,2)</f>
        <v>0</v>
      </c>
      <c r="K188" s="271" t="s">
        <v>19</v>
      </c>
      <c r="L188" s="276"/>
      <c r="M188" s="277" t="s">
        <v>19</v>
      </c>
      <c r="N188" s="278" t="s">
        <v>43</v>
      </c>
      <c r="O188" s="86"/>
      <c r="P188" s="229">
        <f>O188*H188</f>
        <v>0</v>
      </c>
      <c r="Q188" s="229">
        <v>0.00445</v>
      </c>
      <c r="R188" s="229">
        <f>Q188*H188</f>
        <v>0.01535695</v>
      </c>
      <c r="S188" s="229">
        <v>0</v>
      </c>
      <c r="T188" s="230">
        <f>S188*H188</f>
        <v>0</v>
      </c>
      <c r="U188" s="40"/>
      <c r="V188" s="40"/>
      <c r="W188" s="40"/>
      <c r="X188" s="40"/>
      <c r="Y188" s="40"/>
      <c r="Z188" s="40"/>
      <c r="AA188" s="40"/>
      <c r="AB188" s="40"/>
      <c r="AC188" s="40"/>
      <c r="AD188" s="40"/>
      <c r="AE188" s="40"/>
      <c r="AR188" s="231" t="s">
        <v>227</v>
      </c>
      <c r="AT188" s="231" t="s">
        <v>294</v>
      </c>
      <c r="AU188" s="231" t="s">
        <v>82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176</v>
      </c>
      <c r="BM188" s="231" t="s">
        <v>1748</v>
      </c>
    </row>
    <row r="189" spans="1:51" s="13" customFormat="1" ht="12">
      <c r="A189" s="13"/>
      <c r="B189" s="237"/>
      <c r="C189" s="238"/>
      <c r="D189" s="233" t="s">
        <v>180</v>
      </c>
      <c r="E189" s="238"/>
      <c r="F189" s="240" t="s">
        <v>1860</v>
      </c>
      <c r="G189" s="238"/>
      <c r="H189" s="241">
        <v>3.451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180</v>
      </c>
      <c r="AU189" s="247" t="s">
        <v>82</v>
      </c>
      <c r="AV189" s="13" t="s">
        <v>82</v>
      </c>
      <c r="AW189" s="13" t="s">
        <v>4</v>
      </c>
      <c r="AX189" s="13" t="s">
        <v>80</v>
      </c>
      <c r="AY189" s="247" t="s">
        <v>169</v>
      </c>
    </row>
    <row r="190" spans="1:65" s="2" customFormat="1" ht="21.75" customHeight="1">
      <c r="A190" s="40"/>
      <c r="B190" s="41"/>
      <c r="C190" s="220" t="s">
        <v>348</v>
      </c>
      <c r="D190" s="220" t="s">
        <v>171</v>
      </c>
      <c r="E190" s="221" t="s">
        <v>1757</v>
      </c>
      <c r="F190" s="222" t="s">
        <v>1758</v>
      </c>
      <c r="G190" s="223" t="s">
        <v>361</v>
      </c>
      <c r="H190" s="224">
        <v>2</v>
      </c>
      <c r="I190" s="225"/>
      <c r="J190" s="226">
        <f>ROUND(I190*H190,2)</f>
        <v>0</v>
      </c>
      <c r="K190" s="222" t="s">
        <v>175</v>
      </c>
      <c r="L190" s="46"/>
      <c r="M190" s="227" t="s">
        <v>19</v>
      </c>
      <c r="N190" s="228" t="s">
        <v>43</v>
      </c>
      <c r="O190" s="86"/>
      <c r="P190" s="229">
        <f>O190*H190</f>
        <v>0</v>
      </c>
      <c r="Q190" s="229">
        <v>1E-05</v>
      </c>
      <c r="R190" s="229">
        <f>Q190*H190</f>
        <v>2E-05</v>
      </c>
      <c r="S190" s="229">
        <v>0</v>
      </c>
      <c r="T190" s="230">
        <f>S190*H190</f>
        <v>0</v>
      </c>
      <c r="U190" s="40"/>
      <c r="V190" s="40"/>
      <c r="W190" s="40"/>
      <c r="X190" s="40"/>
      <c r="Y190" s="40"/>
      <c r="Z190" s="40"/>
      <c r="AA190" s="40"/>
      <c r="AB190" s="40"/>
      <c r="AC190" s="40"/>
      <c r="AD190" s="40"/>
      <c r="AE190" s="40"/>
      <c r="AR190" s="231" t="s">
        <v>176</v>
      </c>
      <c r="AT190" s="231" t="s">
        <v>171</v>
      </c>
      <c r="AU190" s="231" t="s">
        <v>82</v>
      </c>
      <c r="AY190" s="19" t="s">
        <v>169</v>
      </c>
      <c r="BE190" s="232">
        <f>IF(N190="základní",J190,0)</f>
        <v>0</v>
      </c>
      <c r="BF190" s="232">
        <f>IF(N190="snížená",J190,0)</f>
        <v>0</v>
      </c>
      <c r="BG190" s="232">
        <f>IF(N190="zákl. přenesená",J190,0)</f>
        <v>0</v>
      </c>
      <c r="BH190" s="232">
        <f>IF(N190="sníž. přenesená",J190,0)</f>
        <v>0</v>
      </c>
      <c r="BI190" s="232">
        <f>IF(N190="nulová",J190,0)</f>
        <v>0</v>
      </c>
      <c r="BJ190" s="19" t="s">
        <v>80</v>
      </c>
      <c r="BK190" s="232">
        <f>ROUND(I190*H190,2)</f>
        <v>0</v>
      </c>
      <c r="BL190" s="19" t="s">
        <v>176</v>
      </c>
      <c r="BM190" s="231" t="s">
        <v>1759</v>
      </c>
    </row>
    <row r="191" spans="1:47" s="2" customFormat="1" ht="12">
      <c r="A191" s="40"/>
      <c r="B191" s="41"/>
      <c r="C191" s="42"/>
      <c r="D191" s="233" t="s">
        <v>178</v>
      </c>
      <c r="E191" s="42"/>
      <c r="F191" s="234" t="s">
        <v>1463</v>
      </c>
      <c r="G191" s="42"/>
      <c r="H191" s="42"/>
      <c r="I191" s="138"/>
      <c r="J191" s="42"/>
      <c r="K191" s="42"/>
      <c r="L191" s="46"/>
      <c r="M191" s="235"/>
      <c r="N191" s="236"/>
      <c r="O191" s="86"/>
      <c r="P191" s="86"/>
      <c r="Q191" s="86"/>
      <c r="R191" s="86"/>
      <c r="S191" s="86"/>
      <c r="T191" s="87"/>
      <c r="U191" s="40"/>
      <c r="V191" s="40"/>
      <c r="W191" s="40"/>
      <c r="X191" s="40"/>
      <c r="Y191" s="40"/>
      <c r="Z191" s="40"/>
      <c r="AA191" s="40"/>
      <c r="AB191" s="40"/>
      <c r="AC191" s="40"/>
      <c r="AD191" s="40"/>
      <c r="AE191" s="40"/>
      <c r="AT191" s="19" t="s">
        <v>178</v>
      </c>
      <c r="AU191" s="19" t="s">
        <v>82</v>
      </c>
    </row>
    <row r="192" spans="1:65" s="2" customFormat="1" ht="16.5" customHeight="1">
      <c r="A192" s="40"/>
      <c r="B192" s="41"/>
      <c r="C192" s="269" t="s">
        <v>353</v>
      </c>
      <c r="D192" s="269" t="s">
        <v>294</v>
      </c>
      <c r="E192" s="270" t="s">
        <v>1760</v>
      </c>
      <c r="F192" s="271" t="s">
        <v>1761</v>
      </c>
      <c r="G192" s="272" t="s">
        <v>361</v>
      </c>
      <c r="H192" s="273">
        <v>2</v>
      </c>
      <c r="I192" s="274"/>
      <c r="J192" s="275">
        <f>ROUND(I192*H192,2)</f>
        <v>0</v>
      </c>
      <c r="K192" s="271" t="s">
        <v>175</v>
      </c>
      <c r="L192" s="276"/>
      <c r="M192" s="277" t="s">
        <v>19</v>
      </c>
      <c r="N192" s="278" t="s">
        <v>43</v>
      </c>
      <c r="O192" s="86"/>
      <c r="P192" s="229">
        <f>O192*H192</f>
        <v>0</v>
      </c>
      <c r="Q192" s="229">
        <v>0.00125</v>
      </c>
      <c r="R192" s="229">
        <f>Q192*H192</f>
        <v>0.0025</v>
      </c>
      <c r="S192" s="229">
        <v>0</v>
      </c>
      <c r="T192" s="230">
        <f>S192*H192</f>
        <v>0</v>
      </c>
      <c r="U192" s="40"/>
      <c r="V192" s="40"/>
      <c r="W192" s="40"/>
      <c r="X192" s="40"/>
      <c r="Y192" s="40"/>
      <c r="Z192" s="40"/>
      <c r="AA192" s="40"/>
      <c r="AB192" s="40"/>
      <c r="AC192" s="40"/>
      <c r="AD192" s="40"/>
      <c r="AE192" s="40"/>
      <c r="AR192" s="231" t="s">
        <v>227</v>
      </c>
      <c r="AT192" s="231" t="s">
        <v>294</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176</v>
      </c>
      <c r="BM192" s="231" t="s">
        <v>1762</v>
      </c>
    </row>
    <row r="193" spans="1:65" s="2" customFormat="1" ht="16.5" customHeight="1">
      <c r="A193" s="40"/>
      <c r="B193" s="41"/>
      <c r="C193" s="220" t="s">
        <v>358</v>
      </c>
      <c r="D193" s="220" t="s">
        <v>171</v>
      </c>
      <c r="E193" s="221" t="s">
        <v>1861</v>
      </c>
      <c r="F193" s="222" t="s">
        <v>1862</v>
      </c>
      <c r="G193" s="223" t="s">
        <v>361</v>
      </c>
      <c r="H193" s="224">
        <v>1</v>
      </c>
      <c r="I193" s="225"/>
      <c r="J193" s="226">
        <f>ROUND(I193*H193,2)</f>
        <v>0</v>
      </c>
      <c r="K193" s="222" t="s">
        <v>175</v>
      </c>
      <c r="L193" s="46"/>
      <c r="M193" s="227" t="s">
        <v>19</v>
      </c>
      <c r="N193" s="228" t="s">
        <v>43</v>
      </c>
      <c r="O193" s="86"/>
      <c r="P193" s="229">
        <f>O193*H193</f>
        <v>0</v>
      </c>
      <c r="Q193" s="229">
        <v>0.3409</v>
      </c>
      <c r="R193" s="229">
        <f>Q193*H193</f>
        <v>0.3409</v>
      </c>
      <c r="S193" s="229">
        <v>0</v>
      </c>
      <c r="T193" s="230">
        <f>S193*H193</f>
        <v>0</v>
      </c>
      <c r="U193" s="40"/>
      <c r="V193" s="40"/>
      <c r="W193" s="40"/>
      <c r="X193" s="40"/>
      <c r="Y193" s="40"/>
      <c r="Z193" s="40"/>
      <c r="AA193" s="40"/>
      <c r="AB193" s="40"/>
      <c r="AC193" s="40"/>
      <c r="AD193" s="40"/>
      <c r="AE193" s="40"/>
      <c r="AR193" s="231" t="s">
        <v>176</v>
      </c>
      <c r="AT193" s="231" t="s">
        <v>171</v>
      </c>
      <c r="AU193" s="231" t="s">
        <v>82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176</v>
      </c>
      <c r="BM193" s="231" t="s">
        <v>1863</v>
      </c>
    </row>
    <row r="194" spans="1:47" s="2" customFormat="1" ht="12">
      <c r="A194" s="40"/>
      <c r="B194" s="41"/>
      <c r="C194" s="42"/>
      <c r="D194" s="233" t="s">
        <v>178</v>
      </c>
      <c r="E194" s="42"/>
      <c r="F194" s="234" t="s">
        <v>1864</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178</v>
      </c>
      <c r="AU194" s="19" t="s">
        <v>82</v>
      </c>
    </row>
    <row r="195" spans="1:65" s="2" customFormat="1" ht="16.5" customHeight="1">
      <c r="A195" s="40"/>
      <c r="B195" s="41"/>
      <c r="C195" s="269" t="s">
        <v>365</v>
      </c>
      <c r="D195" s="269" t="s">
        <v>294</v>
      </c>
      <c r="E195" s="270" t="s">
        <v>1865</v>
      </c>
      <c r="F195" s="271" t="s">
        <v>1866</v>
      </c>
      <c r="G195" s="272" t="s">
        <v>361</v>
      </c>
      <c r="H195" s="273">
        <v>1</v>
      </c>
      <c r="I195" s="274"/>
      <c r="J195" s="275">
        <f>ROUND(I195*H195,2)</f>
        <v>0</v>
      </c>
      <c r="K195" s="271" t="s">
        <v>175</v>
      </c>
      <c r="L195" s="276"/>
      <c r="M195" s="277" t="s">
        <v>19</v>
      </c>
      <c r="N195" s="278" t="s">
        <v>43</v>
      </c>
      <c r="O195" s="86"/>
      <c r="P195" s="229">
        <f>O195*H195</f>
        <v>0</v>
      </c>
      <c r="Q195" s="229">
        <v>0.072</v>
      </c>
      <c r="R195" s="229">
        <f>Q195*H195</f>
        <v>0.072</v>
      </c>
      <c r="S195" s="229">
        <v>0</v>
      </c>
      <c r="T195" s="230">
        <f>S195*H195</f>
        <v>0</v>
      </c>
      <c r="U195" s="40"/>
      <c r="V195" s="40"/>
      <c r="W195" s="40"/>
      <c r="X195" s="40"/>
      <c r="Y195" s="40"/>
      <c r="Z195" s="40"/>
      <c r="AA195" s="40"/>
      <c r="AB195" s="40"/>
      <c r="AC195" s="40"/>
      <c r="AD195" s="40"/>
      <c r="AE195" s="40"/>
      <c r="AR195" s="231" t="s">
        <v>227</v>
      </c>
      <c r="AT195" s="231" t="s">
        <v>294</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1867</v>
      </c>
    </row>
    <row r="196" spans="1:65" s="2" customFormat="1" ht="16.5" customHeight="1">
      <c r="A196" s="40"/>
      <c r="B196" s="41"/>
      <c r="C196" s="269" t="s">
        <v>370</v>
      </c>
      <c r="D196" s="269" t="s">
        <v>294</v>
      </c>
      <c r="E196" s="270" t="s">
        <v>1868</v>
      </c>
      <c r="F196" s="271" t="s">
        <v>1869</v>
      </c>
      <c r="G196" s="272" t="s">
        <v>361</v>
      </c>
      <c r="H196" s="273">
        <v>1</v>
      </c>
      <c r="I196" s="274"/>
      <c r="J196" s="275">
        <f>ROUND(I196*H196,2)</f>
        <v>0</v>
      </c>
      <c r="K196" s="271" t="s">
        <v>175</v>
      </c>
      <c r="L196" s="276"/>
      <c r="M196" s="277" t="s">
        <v>19</v>
      </c>
      <c r="N196" s="278" t="s">
        <v>43</v>
      </c>
      <c r="O196" s="86"/>
      <c r="P196" s="229">
        <f>O196*H196</f>
        <v>0</v>
      </c>
      <c r="Q196" s="229">
        <v>0.08</v>
      </c>
      <c r="R196" s="229">
        <f>Q196*H196</f>
        <v>0.08</v>
      </c>
      <c r="S196" s="229">
        <v>0</v>
      </c>
      <c r="T196" s="230">
        <f>S196*H196</f>
        <v>0</v>
      </c>
      <c r="U196" s="40"/>
      <c r="V196" s="40"/>
      <c r="W196" s="40"/>
      <c r="X196" s="40"/>
      <c r="Y196" s="40"/>
      <c r="Z196" s="40"/>
      <c r="AA196" s="40"/>
      <c r="AB196" s="40"/>
      <c r="AC196" s="40"/>
      <c r="AD196" s="40"/>
      <c r="AE196" s="40"/>
      <c r="AR196" s="231" t="s">
        <v>227</v>
      </c>
      <c r="AT196" s="231" t="s">
        <v>294</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176</v>
      </c>
      <c r="BM196" s="231" t="s">
        <v>1870</v>
      </c>
    </row>
    <row r="197" spans="1:65" s="2" customFormat="1" ht="16.5" customHeight="1">
      <c r="A197" s="40"/>
      <c r="B197" s="41"/>
      <c r="C197" s="269" t="s">
        <v>377</v>
      </c>
      <c r="D197" s="269" t="s">
        <v>294</v>
      </c>
      <c r="E197" s="270" t="s">
        <v>1871</v>
      </c>
      <c r="F197" s="271" t="s">
        <v>1872</v>
      </c>
      <c r="G197" s="272" t="s">
        <v>361</v>
      </c>
      <c r="H197" s="273">
        <v>1</v>
      </c>
      <c r="I197" s="274"/>
      <c r="J197" s="275">
        <f>ROUND(I197*H197,2)</f>
        <v>0</v>
      </c>
      <c r="K197" s="271" t="s">
        <v>175</v>
      </c>
      <c r="L197" s="276"/>
      <c r="M197" s="277" t="s">
        <v>19</v>
      </c>
      <c r="N197" s="278" t="s">
        <v>43</v>
      </c>
      <c r="O197" s="86"/>
      <c r="P197" s="229">
        <f>O197*H197</f>
        <v>0</v>
      </c>
      <c r="Q197" s="229">
        <v>0.058</v>
      </c>
      <c r="R197" s="229">
        <f>Q197*H197</f>
        <v>0.058</v>
      </c>
      <c r="S197" s="229">
        <v>0</v>
      </c>
      <c r="T197" s="230">
        <f>S197*H197</f>
        <v>0</v>
      </c>
      <c r="U197" s="40"/>
      <c r="V197" s="40"/>
      <c r="W197" s="40"/>
      <c r="X197" s="40"/>
      <c r="Y197" s="40"/>
      <c r="Z197" s="40"/>
      <c r="AA197" s="40"/>
      <c r="AB197" s="40"/>
      <c r="AC197" s="40"/>
      <c r="AD197" s="40"/>
      <c r="AE197" s="40"/>
      <c r="AR197" s="231" t="s">
        <v>227</v>
      </c>
      <c r="AT197" s="231" t="s">
        <v>294</v>
      </c>
      <c r="AU197" s="231" t="s">
        <v>82</v>
      </c>
      <c r="AY197" s="19" t="s">
        <v>169</v>
      </c>
      <c r="BE197" s="232">
        <f>IF(N197="základní",J197,0)</f>
        <v>0</v>
      </c>
      <c r="BF197" s="232">
        <f>IF(N197="snížená",J197,0)</f>
        <v>0</v>
      </c>
      <c r="BG197" s="232">
        <f>IF(N197="zákl. přenesená",J197,0)</f>
        <v>0</v>
      </c>
      <c r="BH197" s="232">
        <f>IF(N197="sníž. přenesená",J197,0)</f>
        <v>0</v>
      </c>
      <c r="BI197" s="232">
        <f>IF(N197="nulová",J197,0)</f>
        <v>0</v>
      </c>
      <c r="BJ197" s="19" t="s">
        <v>80</v>
      </c>
      <c r="BK197" s="232">
        <f>ROUND(I197*H197,2)</f>
        <v>0</v>
      </c>
      <c r="BL197" s="19" t="s">
        <v>176</v>
      </c>
      <c r="BM197" s="231" t="s">
        <v>1873</v>
      </c>
    </row>
    <row r="198" spans="1:65" s="2" customFormat="1" ht="16.5" customHeight="1">
      <c r="A198" s="40"/>
      <c r="B198" s="41"/>
      <c r="C198" s="269" t="s">
        <v>382</v>
      </c>
      <c r="D198" s="269" t="s">
        <v>294</v>
      </c>
      <c r="E198" s="270" t="s">
        <v>1874</v>
      </c>
      <c r="F198" s="271" t="s">
        <v>1875</v>
      </c>
      <c r="G198" s="272" t="s">
        <v>361</v>
      </c>
      <c r="H198" s="273">
        <v>1</v>
      </c>
      <c r="I198" s="274"/>
      <c r="J198" s="275">
        <f>ROUND(I198*H198,2)</f>
        <v>0</v>
      </c>
      <c r="K198" s="271" t="s">
        <v>175</v>
      </c>
      <c r="L198" s="276"/>
      <c r="M198" s="277" t="s">
        <v>19</v>
      </c>
      <c r="N198" s="278" t="s">
        <v>43</v>
      </c>
      <c r="O198" s="86"/>
      <c r="P198" s="229">
        <f>O198*H198</f>
        <v>0</v>
      </c>
      <c r="Q198" s="229">
        <v>0.027</v>
      </c>
      <c r="R198" s="229">
        <f>Q198*H198</f>
        <v>0.027</v>
      </c>
      <c r="S198" s="229">
        <v>0</v>
      </c>
      <c r="T198" s="230">
        <f>S198*H198</f>
        <v>0</v>
      </c>
      <c r="U198" s="40"/>
      <c r="V198" s="40"/>
      <c r="W198" s="40"/>
      <c r="X198" s="40"/>
      <c r="Y198" s="40"/>
      <c r="Z198" s="40"/>
      <c r="AA198" s="40"/>
      <c r="AB198" s="40"/>
      <c r="AC198" s="40"/>
      <c r="AD198" s="40"/>
      <c r="AE198" s="40"/>
      <c r="AR198" s="231" t="s">
        <v>227</v>
      </c>
      <c r="AT198" s="231" t="s">
        <v>294</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176</v>
      </c>
      <c r="BM198" s="231" t="s">
        <v>1876</v>
      </c>
    </row>
    <row r="199" spans="1:65" s="2" customFormat="1" ht="16.5" customHeight="1">
      <c r="A199" s="40"/>
      <c r="B199" s="41"/>
      <c r="C199" s="269" t="s">
        <v>387</v>
      </c>
      <c r="D199" s="269" t="s">
        <v>294</v>
      </c>
      <c r="E199" s="270" t="s">
        <v>1877</v>
      </c>
      <c r="F199" s="271" t="s">
        <v>1878</v>
      </c>
      <c r="G199" s="272" t="s">
        <v>361</v>
      </c>
      <c r="H199" s="273">
        <v>1</v>
      </c>
      <c r="I199" s="274"/>
      <c r="J199" s="275">
        <f>ROUND(I199*H199,2)</f>
        <v>0</v>
      </c>
      <c r="K199" s="271" t="s">
        <v>175</v>
      </c>
      <c r="L199" s="276"/>
      <c r="M199" s="277" t="s">
        <v>19</v>
      </c>
      <c r="N199" s="278" t="s">
        <v>43</v>
      </c>
      <c r="O199" s="86"/>
      <c r="P199" s="229">
        <f>O199*H199</f>
        <v>0</v>
      </c>
      <c r="Q199" s="229">
        <v>0.003</v>
      </c>
      <c r="R199" s="229">
        <f>Q199*H199</f>
        <v>0.003</v>
      </c>
      <c r="S199" s="229">
        <v>0</v>
      </c>
      <c r="T199" s="230">
        <f>S199*H199</f>
        <v>0</v>
      </c>
      <c r="U199" s="40"/>
      <c r="V199" s="40"/>
      <c r="W199" s="40"/>
      <c r="X199" s="40"/>
      <c r="Y199" s="40"/>
      <c r="Z199" s="40"/>
      <c r="AA199" s="40"/>
      <c r="AB199" s="40"/>
      <c r="AC199" s="40"/>
      <c r="AD199" s="40"/>
      <c r="AE199" s="40"/>
      <c r="AR199" s="231" t="s">
        <v>227</v>
      </c>
      <c r="AT199" s="231" t="s">
        <v>294</v>
      </c>
      <c r="AU199" s="231" t="s">
        <v>82</v>
      </c>
      <c r="AY199" s="19" t="s">
        <v>169</v>
      </c>
      <c r="BE199" s="232">
        <f>IF(N199="základní",J199,0)</f>
        <v>0</v>
      </c>
      <c r="BF199" s="232">
        <f>IF(N199="snížená",J199,0)</f>
        <v>0</v>
      </c>
      <c r="BG199" s="232">
        <f>IF(N199="zákl. přenesená",J199,0)</f>
        <v>0</v>
      </c>
      <c r="BH199" s="232">
        <f>IF(N199="sníž. přenesená",J199,0)</f>
        <v>0</v>
      </c>
      <c r="BI199" s="232">
        <f>IF(N199="nulová",J199,0)</f>
        <v>0</v>
      </c>
      <c r="BJ199" s="19" t="s">
        <v>80</v>
      </c>
      <c r="BK199" s="232">
        <f>ROUND(I199*H199,2)</f>
        <v>0</v>
      </c>
      <c r="BL199" s="19" t="s">
        <v>176</v>
      </c>
      <c r="BM199" s="231" t="s">
        <v>1879</v>
      </c>
    </row>
    <row r="200" spans="1:65" s="2" customFormat="1" ht="16.5" customHeight="1">
      <c r="A200" s="40"/>
      <c r="B200" s="41"/>
      <c r="C200" s="220" t="s">
        <v>395</v>
      </c>
      <c r="D200" s="220" t="s">
        <v>171</v>
      </c>
      <c r="E200" s="221" t="s">
        <v>1880</v>
      </c>
      <c r="F200" s="222" t="s">
        <v>1881</v>
      </c>
      <c r="G200" s="223" t="s">
        <v>361</v>
      </c>
      <c r="H200" s="224">
        <v>1</v>
      </c>
      <c r="I200" s="225"/>
      <c r="J200" s="226">
        <f>ROUND(I200*H200,2)</f>
        <v>0</v>
      </c>
      <c r="K200" s="222" t="s">
        <v>19</v>
      </c>
      <c r="L200" s="46"/>
      <c r="M200" s="227" t="s">
        <v>19</v>
      </c>
      <c r="N200" s="228" t="s">
        <v>43</v>
      </c>
      <c r="O200" s="86"/>
      <c r="P200" s="229">
        <f>O200*H200</f>
        <v>0</v>
      </c>
      <c r="Q200" s="229">
        <v>0</v>
      </c>
      <c r="R200" s="229">
        <f>Q200*H200</f>
        <v>0</v>
      </c>
      <c r="S200" s="229">
        <v>0.3409</v>
      </c>
      <c r="T200" s="230">
        <f>S200*H200</f>
        <v>0.3409</v>
      </c>
      <c r="U200" s="40"/>
      <c r="V200" s="40"/>
      <c r="W200" s="40"/>
      <c r="X200" s="40"/>
      <c r="Y200" s="40"/>
      <c r="Z200" s="40"/>
      <c r="AA200" s="40"/>
      <c r="AB200" s="40"/>
      <c r="AC200" s="40"/>
      <c r="AD200" s="40"/>
      <c r="AE200" s="40"/>
      <c r="AR200" s="231" t="s">
        <v>176</v>
      </c>
      <c r="AT200" s="231" t="s">
        <v>171</v>
      </c>
      <c r="AU200" s="231" t="s">
        <v>82</v>
      </c>
      <c r="AY200" s="19" t="s">
        <v>169</v>
      </c>
      <c r="BE200" s="232">
        <f>IF(N200="základní",J200,0)</f>
        <v>0</v>
      </c>
      <c r="BF200" s="232">
        <f>IF(N200="snížená",J200,0)</f>
        <v>0</v>
      </c>
      <c r="BG200" s="232">
        <f>IF(N200="zákl. přenesená",J200,0)</f>
        <v>0</v>
      </c>
      <c r="BH200" s="232">
        <f>IF(N200="sníž. přenesená",J200,0)</f>
        <v>0</v>
      </c>
      <c r="BI200" s="232">
        <f>IF(N200="nulová",J200,0)</f>
        <v>0</v>
      </c>
      <c r="BJ200" s="19" t="s">
        <v>80</v>
      </c>
      <c r="BK200" s="232">
        <f>ROUND(I200*H200,2)</f>
        <v>0</v>
      </c>
      <c r="BL200" s="19" t="s">
        <v>176</v>
      </c>
      <c r="BM200" s="231" t="s">
        <v>1882</v>
      </c>
    </row>
    <row r="201" spans="1:47" s="2" customFormat="1" ht="12">
      <c r="A201" s="40"/>
      <c r="B201" s="41"/>
      <c r="C201" s="42"/>
      <c r="D201" s="233" t="s">
        <v>178</v>
      </c>
      <c r="E201" s="42"/>
      <c r="F201" s="234" t="s">
        <v>1864</v>
      </c>
      <c r="G201" s="42"/>
      <c r="H201" s="42"/>
      <c r="I201" s="138"/>
      <c r="J201" s="42"/>
      <c r="K201" s="42"/>
      <c r="L201" s="46"/>
      <c r="M201" s="235"/>
      <c r="N201" s="236"/>
      <c r="O201" s="86"/>
      <c r="P201" s="86"/>
      <c r="Q201" s="86"/>
      <c r="R201" s="86"/>
      <c r="S201" s="86"/>
      <c r="T201" s="87"/>
      <c r="U201" s="40"/>
      <c r="V201" s="40"/>
      <c r="W201" s="40"/>
      <c r="X201" s="40"/>
      <c r="Y201" s="40"/>
      <c r="Z201" s="40"/>
      <c r="AA201" s="40"/>
      <c r="AB201" s="40"/>
      <c r="AC201" s="40"/>
      <c r="AD201" s="40"/>
      <c r="AE201" s="40"/>
      <c r="AT201" s="19" t="s">
        <v>178</v>
      </c>
      <c r="AU201" s="19" t="s">
        <v>82</v>
      </c>
    </row>
    <row r="202" spans="1:65" s="2" customFormat="1" ht="16.5" customHeight="1">
      <c r="A202" s="40"/>
      <c r="B202" s="41"/>
      <c r="C202" s="220" t="s">
        <v>400</v>
      </c>
      <c r="D202" s="220" t="s">
        <v>171</v>
      </c>
      <c r="E202" s="221" t="s">
        <v>1883</v>
      </c>
      <c r="F202" s="222" t="s">
        <v>1884</v>
      </c>
      <c r="G202" s="223" t="s">
        <v>361</v>
      </c>
      <c r="H202" s="224">
        <v>1</v>
      </c>
      <c r="I202" s="225"/>
      <c r="J202" s="226">
        <f>ROUND(I202*H202,2)</f>
        <v>0</v>
      </c>
      <c r="K202" s="222" t="s">
        <v>175</v>
      </c>
      <c r="L202" s="46"/>
      <c r="M202" s="227" t="s">
        <v>19</v>
      </c>
      <c r="N202" s="228" t="s">
        <v>43</v>
      </c>
      <c r="O202" s="86"/>
      <c r="P202" s="229">
        <f>O202*H202</f>
        <v>0</v>
      </c>
      <c r="Q202" s="229">
        <v>0.21734</v>
      </c>
      <c r="R202" s="229">
        <f>Q202*H202</f>
        <v>0.21734</v>
      </c>
      <c r="S202" s="229">
        <v>0</v>
      </c>
      <c r="T202" s="230">
        <f>S202*H202</f>
        <v>0</v>
      </c>
      <c r="U202" s="40"/>
      <c r="V202" s="40"/>
      <c r="W202" s="40"/>
      <c r="X202" s="40"/>
      <c r="Y202" s="40"/>
      <c r="Z202" s="40"/>
      <c r="AA202" s="40"/>
      <c r="AB202" s="40"/>
      <c r="AC202" s="40"/>
      <c r="AD202" s="40"/>
      <c r="AE202" s="40"/>
      <c r="AR202" s="231" t="s">
        <v>176</v>
      </c>
      <c r="AT202" s="231" t="s">
        <v>171</v>
      </c>
      <c r="AU202" s="231" t="s">
        <v>82</v>
      </c>
      <c r="AY202" s="19" t="s">
        <v>169</v>
      </c>
      <c r="BE202" s="232">
        <f>IF(N202="základní",J202,0)</f>
        <v>0</v>
      </c>
      <c r="BF202" s="232">
        <f>IF(N202="snížená",J202,0)</f>
        <v>0</v>
      </c>
      <c r="BG202" s="232">
        <f>IF(N202="zákl. přenesená",J202,0)</f>
        <v>0</v>
      </c>
      <c r="BH202" s="232">
        <f>IF(N202="sníž. přenesená",J202,0)</f>
        <v>0</v>
      </c>
      <c r="BI202" s="232">
        <f>IF(N202="nulová",J202,0)</f>
        <v>0</v>
      </c>
      <c r="BJ202" s="19" t="s">
        <v>80</v>
      </c>
      <c r="BK202" s="232">
        <f>ROUND(I202*H202,2)</f>
        <v>0</v>
      </c>
      <c r="BL202" s="19" t="s">
        <v>176</v>
      </c>
      <c r="BM202" s="231" t="s">
        <v>1517</v>
      </c>
    </row>
    <row r="203" spans="1:47" s="2" customFormat="1" ht="12">
      <c r="A203" s="40"/>
      <c r="B203" s="41"/>
      <c r="C203" s="42"/>
      <c r="D203" s="233" t="s">
        <v>178</v>
      </c>
      <c r="E203" s="42"/>
      <c r="F203" s="234" t="s">
        <v>1885</v>
      </c>
      <c r="G203" s="42"/>
      <c r="H203" s="42"/>
      <c r="I203" s="138"/>
      <c r="J203" s="42"/>
      <c r="K203" s="42"/>
      <c r="L203" s="46"/>
      <c r="M203" s="235"/>
      <c r="N203" s="236"/>
      <c r="O203" s="86"/>
      <c r="P203" s="86"/>
      <c r="Q203" s="86"/>
      <c r="R203" s="86"/>
      <c r="S203" s="86"/>
      <c r="T203" s="87"/>
      <c r="U203" s="40"/>
      <c r="V203" s="40"/>
      <c r="W203" s="40"/>
      <c r="X203" s="40"/>
      <c r="Y203" s="40"/>
      <c r="Z203" s="40"/>
      <c r="AA203" s="40"/>
      <c r="AB203" s="40"/>
      <c r="AC203" s="40"/>
      <c r="AD203" s="40"/>
      <c r="AE203" s="40"/>
      <c r="AT203" s="19" t="s">
        <v>178</v>
      </c>
      <c r="AU203" s="19" t="s">
        <v>82</v>
      </c>
    </row>
    <row r="204" spans="1:65" s="2" customFormat="1" ht="16.5" customHeight="1">
      <c r="A204" s="40"/>
      <c r="B204" s="41"/>
      <c r="C204" s="269" t="s">
        <v>406</v>
      </c>
      <c r="D204" s="269" t="s">
        <v>294</v>
      </c>
      <c r="E204" s="270" t="s">
        <v>1886</v>
      </c>
      <c r="F204" s="271" t="s">
        <v>1887</v>
      </c>
      <c r="G204" s="272" t="s">
        <v>361</v>
      </c>
      <c r="H204" s="273">
        <v>1</v>
      </c>
      <c r="I204" s="274"/>
      <c r="J204" s="275">
        <f>ROUND(I204*H204,2)</f>
        <v>0</v>
      </c>
      <c r="K204" s="271" t="s">
        <v>175</v>
      </c>
      <c r="L204" s="276"/>
      <c r="M204" s="277" t="s">
        <v>19</v>
      </c>
      <c r="N204" s="278" t="s">
        <v>43</v>
      </c>
      <c r="O204" s="86"/>
      <c r="P204" s="229">
        <f>O204*H204</f>
        <v>0</v>
      </c>
      <c r="Q204" s="229">
        <v>0.0506</v>
      </c>
      <c r="R204" s="229">
        <f>Q204*H204</f>
        <v>0.0506</v>
      </c>
      <c r="S204" s="229">
        <v>0</v>
      </c>
      <c r="T204" s="230">
        <f>S204*H204</f>
        <v>0</v>
      </c>
      <c r="U204" s="40"/>
      <c r="V204" s="40"/>
      <c r="W204" s="40"/>
      <c r="X204" s="40"/>
      <c r="Y204" s="40"/>
      <c r="Z204" s="40"/>
      <c r="AA204" s="40"/>
      <c r="AB204" s="40"/>
      <c r="AC204" s="40"/>
      <c r="AD204" s="40"/>
      <c r="AE204" s="40"/>
      <c r="AR204" s="231" t="s">
        <v>227</v>
      </c>
      <c r="AT204" s="231" t="s">
        <v>294</v>
      </c>
      <c r="AU204" s="231" t="s">
        <v>82</v>
      </c>
      <c r="AY204" s="19" t="s">
        <v>169</v>
      </c>
      <c r="BE204" s="232">
        <f>IF(N204="základní",J204,0)</f>
        <v>0</v>
      </c>
      <c r="BF204" s="232">
        <f>IF(N204="snížená",J204,0)</f>
        <v>0</v>
      </c>
      <c r="BG204" s="232">
        <f>IF(N204="zákl. přenesená",J204,0)</f>
        <v>0</v>
      </c>
      <c r="BH204" s="232">
        <f>IF(N204="sníž. přenesená",J204,0)</f>
        <v>0</v>
      </c>
      <c r="BI204" s="232">
        <f>IF(N204="nulová",J204,0)</f>
        <v>0</v>
      </c>
      <c r="BJ204" s="19" t="s">
        <v>80</v>
      </c>
      <c r="BK204" s="232">
        <f>ROUND(I204*H204,2)</f>
        <v>0</v>
      </c>
      <c r="BL204" s="19" t="s">
        <v>176</v>
      </c>
      <c r="BM204" s="231" t="s">
        <v>1888</v>
      </c>
    </row>
    <row r="205" spans="1:65" s="2" customFormat="1" ht="16.5" customHeight="1">
      <c r="A205" s="40"/>
      <c r="B205" s="41"/>
      <c r="C205" s="220" t="s">
        <v>412</v>
      </c>
      <c r="D205" s="220" t="s">
        <v>171</v>
      </c>
      <c r="E205" s="221" t="s">
        <v>1524</v>
      </c>
      <c r="F205" s="222" t="s">
        <v>1525</v>
      </c>
      <c r="G205" s="223" t="s">
        <v>339</v>
      </c>
      <c r="H205" s="224">
        <v>3.4</v>
      </c>
      <c r="I205" s="225"/>
      <c r="J205" s="226">
        <f>ROUND(I205*H205,2)</f>
        <v>0</v>
      </c>
      <c r="K205" s="222" t="s">
        <v>175</v>
      </c>
      <c r="L205" s="46"/>
      <c r="M205" s="227" t="s">
        <v>19</v>
      </c>
      <c r="N205" s="228" t="s">
        <v>43</v>
      </c>
      <c r="O205" s="86"/>
      <c r="P205" s="229">
        <f>O205*H205</f>
        <v>0</v>
      </c>
      <c r="Q205" s="229">
        <v>0.00013</v>
      </c>
      <c r="R205" s="229">
        <f>Q205*H205</f>
        <v>0.00044199999999999996</v>
      </c>
      <c r="S205" s="229">
        <v>0</v>
      </c>
      <c r="T205" s="230">
        <f>S205*H205</f>
        <v>0</v>
      </c>
      <c r="U205" s="40"/>
      <c r="V205" s="40"/>
      <c r="W205" s="40"/>
      <c r="X205" s="40"/>
      <c r="Y205" s="40"/>
      <c r="Z205" s="40"/>
      <c r="AA205" s="40"/>
      <c r="AB205" s="40"/>
      <c r="AC205" s="40"/>
      <c r="AD205" s="40"/>
      <c r="AE205" s="40"/>
      <c r="AR205" s="231" t="s">
        <v>176</v>
      </c>
      <c r="AT205" s="231" t="s">
        <v>171</v>
      </c>
      <c r="AU205" s="231" t="s">
        <v>82</v>
      </c>
      <c r="AY205" s="19" t="s">
        <v>169</v>
      </c>
      <c r="BE205" s="232">
        <f>IF(N205="základní",J205,0)</f>
        <v>0</v>
      </c>
      <c r="BF205" s="232">
        <f>IF(N205="snížená",J205,0)</f>
        <v>0</v>
      </c>
      <c r="BG205" s="232">
        <f>IF(N205="zákl. přenesená",J205,0)</f>
        <v>0</v>
      </c>
      <c r="BH205" s="232">
        <f>IF(N205="sníž. přenesená",J205,0)</f>
        <v>0</v>
      </c>
      <c r="BI205" s="232">
        <f>IF(N205="nulová",J205,0)</f>
        <v>0</v>
      </c>
      <c r="BJ205" s="19" t="s">
        <v>80</v>
      </c>
      <c r="BK205" s="232">
        <f>ROUND(I205*H205,2)</f>
        <v>0</v>
      </c>
      <c r="BL205" s="19" t="s">
        <v>176</v>
      </c>
      <c r="BM205" s="231" t="s">
        <v>1526</v>
      </c>
    </row>
    <row r="206" spans="1:63" s="12" customFormat="1" ht="22.8" customHeight="1">
      <c r="A206" s="12"/>
      <c r="B206" s="204"/>
      <c r="C206" s="205"/>
      <c r="D206" s="206" t="s">
        <v>71</v>
      </c>
      <c r="E206" s="218" t="s">
        <v>526</v>
      </c>
      <c r="F206" s="218" t="s">
        <v>527</v>
      </c>
      <c r="G206" s="205"/>
      <c r="H206" s="205"/>
      <c r="I206" s="208"/>
      <c r="J206" s="219">
        <f>BK206</f>
        <v>0</v>
      </c>
      <c r="K206" s="205"/>
      <c r="L206" s="210"/>
      <c r="M206" s="211"/>
      <c r="N206" s="212"/>
      <c r="O206" s="212"/>
      <c r="P206" s="213">
        <f>SUM(P207:P213)</f>
        <v>0</v>
      </c>
      <c r="Q206" s="212"/>
      <c r="R206" s="213">
        <f>SUM(R207:R213)</f>
        <v>0</v>
      </c>
      <c r="S206" s="212"/>
      <c r="T206" s="214">
        <f>SUM(T207:T213)</f>
        <v>0</v>
      </c>
      <c r="U206" s="12"/>
      <c r="V206" s="12"/>
      <c r="W206" s="12"/>
      <c r="X206" s="12"/>
      <c r="Y206" s="12"/>
      <c r="Z206" s="12"/>
      <c r="AA206" s="12"/>
      <c r="AB206" s="12"/>
      <c r="AC206" s="12"/>
      <c r="AD206" s="12"/>
      <c r="AE206" s="12"/>
      <c r="AR206" s="215" t="s">
        <v>80</v>
      </c>
      <c r="AT206" s="216" t="s">
        <v>71</v>
      </c>
      <c r="AU206" s="216" t="s">
        <v>80</v>
      </c>
      <c r="AY206" s="215" t="s">
        <v>169</v>
      </c>
      <c r="BK206" s="217">
        <f>SUM(BK207:BK213)</f>
        <v>0</v>
      </c>
    </row>
    <row r="207" spans="1:65" s="2" customFormat="1" ht="16.5" customHeight="1">
      <c r="A207" s="40"/>
      <c r="B207" s="41"/>
      <c r="C207" s="220" t="s">
        <v>418</v>
      </c>
      <c r="D207" s="220" t="s">
        <v>171</v>
      </c>
      <c r="E207" s="221" t="s">
        <v>1539</v>
      </c>
      <c r="F207" s="222" t="s">
        <v>1540</v>
      </c>
      <c r="G207" s="223" t="s">
        <v>297</v>
      </c>
      <c r="H207" s="224">
        <v>0.341</v>
      </c>
      <c r="I207" s="225"/>
      <c r="J207" s="226">
        <f>ROUND(I207*H207,2)</f>
        <v>0</v>
      </c>
      <c r="K207" s="222" t="s">
        <v>175</v>
      </c>
      <c r="L207" s="46"/>
      <c r="M207" s="227" t="s">
        <v>19</v>
      </c>
      <c r="N207" s="228" t="s">
        <v>43</v>
      </c>
      <c r="O207" s="86"/>
      <c r="P207" s="229">
        <f>O207*H207</f>
        <v>0</v>
      </c>
      <c r="Q207" s="229">
        <v>0</v>
      </c>
      <c r="R207" s="229">
        <f>Q207*H207</f>
        <v>0</v>
      </c>
      <c r="S207" s="229">
        <v>0</v>
      </c>
      <c r="T207" s="230">
        <f>S207*H207</f>
        <v>0</v>
      </c>
      <c r="U207" s="40"/>
      <c r="V207" s="40"/>
      <c r="W207" s="40"/>
      <c r="X207" s="40"/>
      <c r="Y207" s="40"/>
      <c r="Z207" s="40"/>
      <c r="AA207" s="40"/>
      <c r="AB207" s="40"/>
      <c r="AC207" s="40"/>
      <c r="AD207" s="40"/>
      <c r="AE207" s="40"/>
      <c r="AR207" s="231" t="s">
        <v>176</v>
      </c>
      <c r="AT207" s="231" t="s">
        <v>171</v>
      </c>
      <c r="AU207" s="231" t="s">
        <v>82</v>
      </c>
      <c r="AY207" s="19" t="s">
        <v>169</v>
      </c>
      <c r="BE207" s="232">
        <f>IF(N207="základní",J207,0)</f>
        <v>0</v>
      </c>
      <c r="BF207" s="232">
        <f>IF(N207="snížená",J207,0)</f>
        <v>0</v>
      </c>
      <c r="BG207" s="232">
        <f>IF(N207="zákl. přenesená",J207,0)</f>
        <v>0</v>
      </c>
      <c r="BH207" s="232">
        <f>IF(N207="sníž. přenesená",J207,0)</f>
        <v>0</v>
      </c>
      <c r="BI207" s="232">
        <f>IF(N207="nulová",J207,0)</f>
        <v>0</v>
      </c>
      <c r="BJ207" s="19" t="s">
        <v>80</v>
      </c>
      <c r="BK207" s="232">
        <f>ROUND(I207*H207,2)</f>
        <v>0</v>
      </c>
      <c r="BL207" s="19" t="s">
        <v>176</v>
      </c>
      <c r="BM207" s="231" t="s">
        <v>1541</v>
      </c>
    </row>
    <row r="208" spans="1:47" s="2" customFormat="1" ht="12">
      <c r="A208" s="40"/>
      <c r="B208" s="41"/>
      <c r="C208" s="42"/>
      <c r="D208" s="233" t="s">
        <v>178</v>
      </c>
      <c r="E208" s="42"/>
      <c r="F208" s="234" t="s">
        <v>1542</v>
      </c>
      <c r="G208" s="42"/>
      <c r="H208" s="42"/>
      <c r="I208" s="138"/>
      <c r="J208" s="42"/>
      <c r="K208" s="42"/>
      <c r="L208" s="46"/>
      <c r="M208" s="235"/>
      <c r="N208" s="236"/>
      <c r="O208" s="86"/>
      <c r="P208" s="86"/>
      <c r="Q208" s="86"/>
      <c r="R208" s="86"/>
      <c r="S208" s="86"/>
      <c r="T208" s="87"/>
      <c r="U208" s="40"/>
      <c r="V208" s="40"/>
      <c r="W208" s="40"/>
      <c r="X208" s="40"/>
      <c r="Y208" s="40"/>
      <c r="Z208" s="40"/>
      <c r="AA208" s="40"/>
      <c r="AB208" s="40"/>
      <c r="AC208" s="40"/>
      <c r="AD208" s="40"/>
      <c r="AE208" s="40"/>
      <c r="AT208" s="19" t="s">
        <v>178</v>
      </c>
      <c r="AU208" s="19" t="s">
        <v>82</v>
      </c>
    </row>
    <row r="209" spans="1:65" s="2" customFormat="1" ht="21.75" customHeight="1">
      <c r="A209" s="40"/>
      <c r="B209" s="41"/>
      <c r="C209" s="220" t="s">
        <v>424</v>
      </c>
      <c r="D209" s="220" t="s">
        <v>171</v>
      </c>
      <c r="E209" s="221" t="s">
        <v>1546</v>
      </c>
      <c r="F209" s="222" t="s">
        <v>1547</v>
      </c>
      <c r="G209" s="223" t="s">
        <v>297</v>
      </c>
      <c r="H209" s="224">
        <v>4.092</v>
      </c>
      <c r="I209" s="225"/>
      <c r="J209" s="226">
        <f>ROUND(I209*H209,2)</f>
        <v>0</v>
      </c>
      <c r="K209" s="222" t="s">
        <v>175</v>
      </c>
      <c r="L209" s="46"/>
      <c r="M209" s="227" t="s">
        <v>19</v>
      </c>
      <c r="N209" s="22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176</v>
      </c>
      <c r="AT209" s="231" t="s">
        <v>171</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1548</v>
      </c>
    </row>
    <row r="210" spans="1:47" s="2" customFormat="1" ht="12">
      <c r="A210" s="40"/>
      <c r="B210" s="41"/>
      <c r="C210" s="42"/>
      <c r="D210" s="233" t="s">
        <v>178</v>
      </c>
      <c r="E210" s="42"/>
      <c r="F210" s="234" t="s">
        <v>1542</v>
      </c>
      <c r="G210" s="42"/>
      <c r="H210" s="42"/>
      <c r="I210" s="138"/>
      <c r="J210" s="42"/>
      <c r="K210" s="42"/>
      <c r="L210" s="46"/>
      <c r="M210" s="235"/>
      <c r="N210" s="236"/>
      <c r="O210" s="86"/>
      <c r="P210" s="86"/>
      <c r="Q210" s="86"/>
      <c r="R210" s="86"/>
      <c r="S210" s="86"/>
      <c r="T210" s="87"/>
      <c r="U210" s="40"/>
      <c r="V210" s="40"/>
      <c r="W210" s="40"/>
      <c r="X210" s="40"/>
      <c r="Y210" s="40"/>
      <c r="Z210" s="40"/>
      <c r="AA210" s="40"/>
      <c r="AB210" s="40"/>
      <c r="AC210" s="40"/>
      <c r="AD210" s="40"/>
      <c r="AE210" s="40"/>
      <c r="AT210" s="19" t="s">
        <v>178</v>
      </c>
      <c r="AU210" s="19" t="s">
        <v>82</v>
      </c>
    </row>
    <row r="211" spans="1:51" s="13" customFormat="1" ht="12">
      <c r="A211" s="13"/>
      <c r="B211" s="237"/>
      <c r="C211" s="238"/>
      <c r="D211" s="233" t="s">
        <v>180</v>
      </c>
      <c r="E211" s="238"/>
      <c r="F211" s="240" t="s">
        <v>1889</v>
      </c>
      <c r="G211" s="238"/>
      <c r="H211" s="241">
        <v>4.092</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180</v>
      </c>
      <c r="AU211" s="247" t="s">
        <v>82</v>
      </c>
      <c r="AV211" s="13" t="s">
        <v>82</v>
      </c>
      <c r="AW211" s="13" t="s">
        <v>4</v>
      </c>
      <c r="AX211" s="13" t="s">
        <v>80</v>
      </c>
      <c r="AY211" s="247" t="s">
        <v>169</v>
      </c>
    </row>
    <row r="212" spans="1:65" s="2" customFormat="1" ht="21.75" customHeight="1">
      <c r="A212" s="40"/>
      <c r="B212" s="41"/>
      <c r="C212" s="220" t="s">
        <v>431</v>
      </c>
      <c r="D212" s="220" t="s">
        <v>171</v>
      </c>
      <c r="E212" s="221" t="s">
        <v>1551</v>
      </c>
      <c r="F212" s="222" t="s">
        <v>553</v>
      </c>
      <c r="G212" s="223" t="s">
        <v>297</v>
      </c>
      <c r="H212" s="224">
        <v>0.341</v>
      </c>
      <c r="I212" s="225"/>
      <c r="J212" s="226">
        <f>ROUND(I212*H212,2)</f>
        <v>0</v>
      </c>
      <c r="K212" s="222" t="s">
        <v>19</v>
      </c>
      <c r="L212" s="46"/>
      <c r="M212" s="227" t="s">
        <v>19</v>
      </c>
      <c r="N212" s="228" t="s">
        <v>43</v>
      </c>
      <c r="O212" s="86"/>
      <c r="P212" s="229">
        <f>O212*H212</f>
        <v>0</v>
      </c>
      <c r="Q212" s="229">
        <v>0</v>
      </c>
      <c r="R212" s="229">
        <f>Q212*H212</f>
        <v>0</v>
      </c>
      <c r="S212" s="229">
        <v>0</v>
      </c>
      <c r="T212" s="230">
        <f>S212*H212</f>
        <v>0</v>
      </c>
      <c r="U212" s="40"/>
      <c r="V212" s="40"/>
      <c r="W212" s="40"/>
      <c r="X212" s="40"/>
      <c r="Y212" s="40"/>
      <c r="Z212" s="40"/>
      <c r="AA212" s="40"/>
      <c r="AB212" s="40"/>
      <c r="AC212" s="40"/>
      <c r="AD212" s="40"/>
      <c r="AE212" s="40"/>
      <c r="AR212" s="231" t="s">
        <v>176</v>
      </c>
      <c r="AT212" s="231" t="s">
        <v>171</v>
      </c>
      <c r="AU212" s="231" t="s">
        <v>82</v>
      </c>
      <c r="AY212" s="19" t="s">
        <v>169</v>
      </c>
      <c r="BE212" s="232">
        <f>IF(N212="základní",J212,0)</f>
        <v>0</v>
      </c>
      <c r="BF212" s="232">
        <f>IF(N212="snížená",J212,0)</f>
        <v>0</v>
      </c>
      <c r="BG212" s="232">
        <f>IF(N212="zákl. přenesená",J212,0)</f>
        <v>0</v>
      </c>
      <c r="BH212" s="232">
        <f>IF(N212="sníž. přenesená",J212,0)</f>
        <v>0</v>
      </c>
      <c r="BI212" s="232">
        <f>IF(N212="nulová",J212,0)</f>
        <v>0</v>
      </c>
      <c r="BJ212" s="19" t="s">
        <v>80</v>
      </c>
      <c r="BK212" s="232">
        <f>ROUND(I212*H212,2)</f>
        <v>0</v>
      </c>
      <c r="BL212" s="19" t="s">
        <v>176</v>
      </c>
      <c r="BM212" s="231" t="s">
        <v>1552</v>
      </c>
    </row>
    <row r="213" spans="1:47" s="2" customFormat="1" ht="12">
      <c r="A213" s="40"/>
      <c r="B213" s="41"/>
      <c r="C213" s="42"/>
      <c r="D213" s="233" t="s">
        <v>178</v>
      </c>
      <c r="E213" s="42"/>
      <c r="F213" s="234" t="s">
        <v>1553</v>
      </c>
      <c r="G213" s="42"/>
      <c r="H213" s="42"/>
      <c r="I213" s="138"/>
      <c r="J213" s="42"/>
      <c r="K213" s="42"/>
      <c r="L213" s="46"/>
      <c r="M213" s="235"/>
      <c r="N213" s="236"/>
      <c r="O213" s="86"/>
      <c r="P213" s="86"/>
      <c r="Q213" s="86"/>
      <c r="R213" s="86"/>
      <c r="S213" s="86"/>
      <c r="T213" s="87"/>
      <c r="U213" s="40"/>
      <c r="V213" s="40"/>
      <c r="W213" s="40"/>
      <c r="X213" s="40"/>
      <c r="Y213" s="40"/>
      <c r="Z213" s="40"/>
      <c r="AA213" s="40"/>
      <c r="AB213" s="40"/>
      <c r="AC213" s="40"/>
      <c r="AD213" s="40"/>
      <c r="AE213" s="40"/>
      <c r="AT213" s="19" t="s">
        <v>178</v>
      </c>
      <c r="AU213" s="19" t="s">
        <v>82</v>
      </c>
    </row>
    <row r="214" spans="1:63" s="12" customFormat="1" ht="22.8" customHeight="1">
      <c r="A214" s="12"/>
      <c r="B214" s="204"/>
      <c r="C214" s="205"/>
      <c r="D214" s="206" t="s">
        <v>71</v>
      </c>
      <c r="E214" s="218" t="s">
        <v>563</v>
      </c>
      <c r="F214" s="218" t="s">
        <v>564</v>
      </c>
      <c r="G214" s="205"/>
      <c r="H214" s="205"/>
      <c r="I214" s="208"/>
      <c r="J214" s="219">
        <f>BK214</f>
        <v>0</v>
      </c>
      <c r="K214" s="205"/>
      <c r="L214" s="210"/>
      <c r="M214" s="211"/>
      <c r="N214" s="212"/>
      <c r="O214" s="212"/>
      <c r="P214" s="213">
        <f>SUM(P215:P216)</f>
        <v>0</v>
      </c>
      <c r="Q214" s="212"/>
      <c r="R214" s="213">
        <f>SUM(R215:R216)</f>
        <v>0</v>
      </c>
      <c r="S214" s="212"/>
      <c r="T214" s="214">
        <f>SUM(T215:T216)</f>
        <v>0</v>
      </c>
      <c r="U214" s="12"/>
      <c r="V214" s="12"/>
      <c r="W214" s="12"/>
      <c r="X214" s="12"/>
      <c r="Y214" s="12"/>
      <c r="Z214" s="12"/>
      <c r="AA214" s="12"/>
      <c r="AB214" s="12"/>
      <c r="AC214" s="12"/>
      <c r="AD214" s="12"/>
      <c r="AE214" s="12"/>
      <c r="AR214" s="215" t="s">
        <v>80</v>
      </c>
      <c r="AT214" s="216" t="s">
        <v>71</v>
      </c>
      <c r="AU214" s="216" t="s">
        <v>80</v>
      </c>
      <c r="AY214" s="215" t="s">
        <v>169</v>
      </c>
      <c r="BK214" s="217">
        <f>SUM(BK215:BK216)</f>
        <v>0</v>
      </c>
    </row>
    <row r="215" spans="1:65" s="2" customFormat="1" ht="21.75" customHeight="1">
      <c r="A215" s="40"/>
      <c r="B215" s="41"/>
      <c r="C215" s="220" t="s">
        <v>435</v>
      </c>
      <c r="D215" s="220" t="s">
        <v>171</v>
      </c>
      <c r="E215" s="221" t="s">
        <v>1805</v>
      </c>
      <c r="F215" s="222" t="s">
        <v>1806</v>
      </c>
      <c r="G215" s="223" t="s">
        <v>297</v>
      </c>
      <c r="H215" s="224">
        <v>2.859</v>
      </c>
      <c r="I215" s="225"/>
      <c r="J215" s="226">
        <f>ROUND(I215*H215,2)</f>
        <v>0</v>
      </c>
      <c r="K215" s="222" t="s">
        <v>175</v>
      </c>
      <c r="L215" s="46"/>
      <c r="M215" s="227" t="s">
        <v>19</v>
      </c>
      <c r="N215" s="228" t="s">
        <v>43</v>
      </c>
      <c r="O215" s="86"/>
      <c r="P215" s="229">
        <f>O215*H215</f>
        <v>0</v>
      </c>
      <c r="Q215" s="229">
        <v>0</v>
      </c>
      <c r="R215" s="229">
        <f>Q215*H215</f>
        <v>0</v>
      </c>
      <c r="S215" s="229">
        <v>0</v>
      </c>
      <c r="T215" s="230">
        <f>S215*H215</f>
        <v>0</v>
      </c>
      <c r="U215" s="40"/>
      <c r="V215" s="40"/>
      <c r="W215" s="40"/>
      <c r="X215" s="40"/>
      <c r="Y215" s="40"/>
      <c r="Z215" s="40"/>
      <c r="AA215" s="40"/>
      <c r="AB215" s="40"/>
      <c r="AC215" s="40"/>
      <c r="AD215" s="40"/>
      <c r="AE215" s="40"/>
      <c r="AR215" s="231" t="s">
        <v>176</v>
      </c>
      <c r="AT215" s="231" t="s">
        <v>171</v>
      </c>
      <c r="AU215" s="231" t="s">
        <v>82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176</v>
      </c>
      <c r="BM215" s="231" t="s">
        <v>1578</v>
      </c>
    </row>
    <row r="216" spans="1:47" s="2" customFormat="1" ht="12">
      <c r="A216" s="40"/>
      <c r="B216" s="41"/>
      <c r="C216" s="42"/>
      <c r="D216" s="233" t="s">
        <v>178</v>
      </c>
      <c r="E216" s="42"/>
      <c r="F216" s="234" t="s">
        <v>1579</v>
      </c>
      <c r="G216" s="42"/>
      <c r="H216" s="42"/>
      <c r="I216" s="138"/>
      <c r="J216" s="42"/>
      <c r="K216" s="42"/>
      <c r="L216" s="46"/>
      <c r="M216" s="279"/>
      <c r="N216" s="280"/>
      <c r="O216" s="281"/>
      <c r="P216" s="281"/>
      <c r="Q216" s="281"/>
      <c r="R216" s="281"/>
      <c r="S216" s="281"/>
      <c r="T216" s="282"/>
      <c r="U216" s="40"/>
      <c r="V216" s="40"/>
      <c r="W216" s="40"/>
      <c r="X216" s="40"/>
      <c r="Y216" s="40"/>
      <c r="Z216" s="40"/>
      <c r="AA216" s="40"/>
      <c r="AB216" s="40"/>
      <c r="AC216" s="40"/>
      <c r="AD216" s="40"/>
      <c r="AE216" s="40"/>
      <c r="AT216" s="19" t="s">
        <v>178</v>
      </c>
      <c r="AU216" s="19" t="s">
        <v>82</v>
      </c>
    </row>
    <row r="217" spans="1:31" s="2" customFormat="1" ht="6.95" customHeight="1">
      <c r="A217" s="40"/>
      <c r="B217" s="61"/>
      <c r="C217" s="62"/>
      <c r="D217" s="62"/>
      <c r="E217" s="62"/>
      <c r="F217" s="62"/>
      <c r="G217" s="62"/>
      <c r="H217" s="62"/>
      <c r="I217" s="168"/>
      <c r="J217" s="62"/>
      <c r="K217" s="62"/>
      <c r="L217" s="46"/>
      <c r="M217" s="40"/>
      <c r="O217" s="40"/>
      <c r="P217" s="40"/>
      <c r="Q217" s="40"/>
      <c r="R217" s="40"/>
      <c r="S217" s="40"/>
      <c r="T217" s="40"/>
      <c r="U217" s="40"/>
      <c r="V217" s="40"/>
      <c r="W217" s="40"/>
      <c r="X217" s="40"/>
      <c r="Y217" s="40"/>
      <c r="Z217" s="40"/>
      <c r="AA217" s="40"/>
      <c r="AB217" s="40"/>
      <c r="AC217" s="40"/>
      <c r="AD217" s="40"/>
      <c r="AE217" s="40"/>
    </row>
  </sheetData>
  <sheetProtection password="CC35" sheet="1" objects="1" scenarios="1" formatColumns="0" formatRows="0" autoFilter="0"/>
  <autoFilter ref="C85:K21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115</v>
      </c>
      <c r="AZ2" s="283" t="s">
        <v>1192</v>
      </c>
      <c r="BA2" s="283" t="s">
        <v>1193</v>
      </c>
      <c r="BB2" s="283" t="s">
        <v>222</v>
      </c>
      <c r="BC2" s="283" t="s">
        <v>1890</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1891</v>
      </c>
      <c r="BD3" s="283" t="s">
        <v>82</v>
      </c>
    </row>
    <row r="4" spans="2:56" s="1" customFormat="1" ht="24.95" customHeight="1">
      <c r="B4" s="22"/>
      <c r="D4" s="134" t="s">
        <v>140</v>
      </c>
      <c r="I4" s="130"/>
      <c r="L4" s="22"/>
      <c r="M4" s="135" t="s">
        <v>10</v>
      </c>
      <c r="AT4" s="19" t="s">
        <v>4</v>
      </c>
      <c r="AZ4" s="283" t="s">
        <v>1198</v>
      </c>
      <c r="BA4" s="283" t="s">
        <v>1199</v>
      </c>
      <c r="BB4" s="283" t="s">
        <v>222</v>
      </c>
      <c r="BC4" s="283" t="s">
        <v>1892</v>
      </c>
      <c r="BD4" s="283" t="s">
        <v>82</v>
      </c>
    </row>
    <row r="5" spans="2:56" s="1" customFormat="1" ht="6.95" customHeight="1">
      <c r="B5" s="22"/>
      <c r="I5" s="130"/>
      <c r="L5" s="22"/>
      <c r="AZ5" s="283" t="s">
        <v>49</v>
      </c>
      <c r="BA5" s="283" t="s">
        <v>1201</v>
      </c>
      <c r="BB5" s="283" t="s">
        <v>222</v>
      </c>
      <c r="BC5" s="283" t="s">
        <v>1893</v>
      </c>
      <c r="BD5" s="283" t="s">
        <v>82</v>
      </c>
    </row>
    <row r="6" spans="2:56" s="1" customFormat="1" ht="12" customHeight="1">
      <c r="B6" s="22"/>
      <c r="D6" s="136" t="s">
        <v>16</v>
      </c>
      <c r="I6" s="130"/>
      <c r="L6" s="22"/>
      <c r="AZ6" s="283" t="s">
        <v>1203</v>
      </c>
      <c r="BA6" s="283" t="s">
        <v>1204</v>
      </c>
      <c r="BB6" s="283" t="s">
        <v>222</v>
      </c>
      <c r="BC6" s="283" t="s">
        <v>1894</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1895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102</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ROUND((SUM(BE87:BE265)),2)</f>
        <v>0</v>
      </c>
      <c r="G33" s="40"/>
      <c r="H33" s="40"/>
      <c r="I33" s="157">
        <v>0.21</v>
      </c>
      <c r="J33" s="156">
        <f>ROUND(((SUM(BE87:BE265))*I33),2)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ROUND((SUM(BF87:BF265)),2)</f>
        <v>0</v>
      </c>
      <c r="G34" s="40"/>
      <c r="H34" s="40"/>
      <c r="I34" s="157">
        <v>0.15</v>
      </c>
      <c r="J34" s="156">
        <f>ROUND(((SUM(BF87:BF265))*I34),2)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ROUND((SUM(BG87:BG265)),2)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ROUND((SUM(BH87:BH265)),2)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ROUND((SUM(BI87:BI265)),2)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301.3 - Přeložka dešťové kanalizace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J87</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J197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645</v>
      </c>
      <c r="E63" s="188"/>
      <c r="F63" s="188"/>
      <c r="G63" s="188"/>
      <c r="H63" s="188"/>
      <c r="I63" s="189"/>
      <c r="J63" s="190">
        <f>J200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1207</v>
      </c>
      <c r="E64" s="188"/>
      <c r="F64" s="188"/>
      <c r="G64" s="188"/>
      <c r="H64" s="188"/>
      <c r="I64" s="189"/>
      <c r="J64" s="190">
        <f>J216</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1208</v>
      </c>
      <c r="E65" s="188"/>
      <c r="F65" s="188"/>
      <c r="G65" s="188"/>
      <c r="H65" s="188"/>
      <c r="I65" s="189"/>
      <c r="J65" s="190">
        <f>J251</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152</v>
      </c>
      <c r="E66" s="188"/>
      <c r="F66" s="188"/>
      <c r="G66" s="188"/>
      <c r="H66" s="188"/>
      <c r="I66" s="189"/>
      <c r="J66" s="190">
        <f>J255</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153</v>
      </c>
      <c r="E67" s="188"/>
      <c r="F67" s="188"/>
      <c r="G67" s="188"/>
      <c r="H67" s="188"/>
      <c r="I67" s="189"/>
      <c r="J67" s="190">
        <f>J263</f>
        <v>0</v>
      </c>
      <c r="K67" s="186"/>
      <c r="L67" s="191"/>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68"/>
      <c r="J69" s="62"/>
      <c r="K69" s="62"/>
      <c r="L69" s="139"/>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71"/>
      <c r="J73" s="64"/>
      <c r="K73" s="64"/>
      <c r="L73" s="139"/>
      <c r="S73" s="40"/>
      <c r="T73" s="40"/>
      <c r="U73" s="40"/>
      <c r="V73" s="40"/>
      <c r="W73" s="40"/>
      <c r="X73" s="40"/>
      <c r="Y73" s="40"/>
      <c r="Z73" s="40"/>
      <c r="AA73" s="40"/>
      <c r="AB73" s="40"/>
      <c r="AC73" s="40"/>
      <c r="AD73" s="40"/>
      <c r="AE73" s="40"/>
    </row>
    <row r="74" spans="1:31" s="2" customFormat="1" ht="24.95" customHeight="1">
      <c r="A74" s="40"/>
      <c r="B74" s="41"/>
      <c r="C74" s="25" t="s">
        <v>154</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172" t="str">
        <f>E7</f>
        <v>Revitalizace veřejného prostranství panelového sídliště Březiny IV. etapa</v>
      </c>
      <c r="F77" s="34"/>
      <c r="G77" s="34"/>
      <c r="H77" s="34"/>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141</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71" t="str">
        <f>E9</f>
        <v>SO 301.3 - Přeložka dešťové kanalizace</v>
      </c>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Březiny</v>
      </c>
      <c r="G81" s="42"/>
      <c r="H81" s="42"/>
      <c r="I81" s="142" t="s">
        <v>23</v>
      </c>
      <c r="J81" s="74" t="str">
        <f>IF(J12="","",J12)</f>
        <v>15. 4. 2019</v>
      </c>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25.65" customHeight="1">
      <c r="A83" s="40"/>
      <c r="B83" s="41"/>
      <c r="C83" s="34" t="s">
        <v>25</v>
      </c>
      <c r="D83" s="42"/>
      <c r="E83" s="42"/>
      <c r="F83" s="29" t="str">
        <f>E15</f>
        <v>Statutární město Děčín</v>
      </c>
      <c r="G83" s="42"/>
      <c r="H83" s="42"/>
      <c r="I83" s="142" t="s">
        <v>31</v>
      </c>
      <c r="J83" s="38" t="str">
        <f>E21</f>
        <v>AZ Consult spol. s r.o.</v>
      </c>
      <c r="K83" s="42"/>
      <c r="L83" s="139"/>
      <c r="S83" s="40"/>
      <c r="T83" s="40"/>
      <c r="U83" s="40"/>
      <c r="V83" s="40"/>
      <c r="W83" s="40"/>
      <c r="X83" s="40"/>
      <c r="Y83" s="40"/>
      <c r="Z83" s="40"/>
      <c r="AA83" s="40"/>
      <c r="AB83" s="40"/>
      <c r="AC83" s="40"/>
      <c r="AD83" s="40"/>
      <c r="AE83" s="40"/>
    </row>
    <row r="84" spans="1:31" s="2" customFormat="1" ht="15.15" customHeight="1">
      <c r="A84" s="40"/>
      <c r="B84" s="41"/>
      <c r="C84" s="34" t="s">
        <v>29</v>
      </c>
      <c r="D84" s="42"/>
      <c r="E84" s="42"/>
      <c r="F84" s="29" t="str">
        <f>IF(E18="","",E18)</f>
        <v>Vyplň údaj</v>
      </c>
      <c r="G84" s="42"/>
      <c r="H84" s="42"/>
      <c r="I84" s="142" t="s">
        <v>34</v>
      </c>
      <c r="J84" s="38" t="str">
        <f>E24</f>
        <v>Lucie Wojčiková</v>
      </c>
      <c r="K84" s="42"/>
      <c r="L84" s="139"/>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11" customFormat="1" ht="29.25" customHeight="1">
      <c r="A86" s="192"/>
      <c r="B86" s="193"/>
      <c r="C86" s="194" t="s">
        <v>155</v>
      </c>
      <c r="D86" s="195" t="s">
        <v>57</v>
      </c>
      <c r="E86" s="195" t="s">
        <v>53</v>
      </c>
      <c r="F86" s="195" t="s">
        <v>54</v>
      </c>
      <c r="G86" s="195" t="s">
        <v>156</v>
      </c>
      <c r="H86" s="195" t="s">
        <v>157</v>
      </c>
      <c r="I86" s="196" t="s">
        <v>158</v>
      </c>
      <c r="J86" s="195" t="s">
        <v>145</v>
      </c>
      <c r="K86" s="197" t="s">
        <v>159</v>
      </c>
      <c r="L86" s="198"/>
      <c r="M86" s="94" t="s">
        <v>19</v>
      </c>
      <c r="N86" s="95" t="s">
        <v>42</v>
      </c>
      <c r="O86" s="95" t="s">
        <v>160</v>
      </c>
      <c r="P86" s="95" t="s">
        <v>161</v>
      </c>
      <c r="Q86" s="95" t="s">
        <v>162</v>
      </c>
      <c r="R86" s="95" t="s">
        <v>163</v>
      </c>
      <c r="S86" s="95" t="s">
        <v>164</v>
      </c>
      <c r="T86" s="96" t="s">
        <v>165</v>
      </c>
      <c r="U86" s="192"/>
      <c r="V86" s="192"/>
      <c r="W86" s="192"/>
      <c r="X86" s="192"/>
      <c r="Y86" s="192"/>
      <c r="Z86" s="192"/>
      <c r="AA86" s="192"/>
      <c r="AB86" s="192"/>
      <c r="AC86" s="192"/>
      <c r="AD86" s="192"/>
      <c r="AE86" s="192"/>
    </row>
    <row r="87" spans="1:63" s="2" customFormat="1" ht="22.8" customHeight="1">
      <c r="A87" s="40"/>
      <c r="B87" s="41"/>
      <c r="C87" s="101" t="s">
        <v>166</v>
      </c>
      <c r="D87" s="42"/>
      <c r="E87" s="42"/>
      <c r="F87" s="42"/>
      <c r="G87" s="42"/>
      <c r="H87" s="42"/>
      <c r="I87" s="138"/>
      <c r="J87" s="199">
        <f>BK87</f>
        <v>0</v>
      </c>
      <c r="K87" s="42"/>
      <c r="L87" s="46"/>
      <c r="M87" s="97"/>
      <c r="N87" s="200"/>
      <c r="O87" s="98"/>
      <c r="P87" s="201">
        <f>P88</f>
        <v>0</v>
      </c>
      <c r="Q87" s="98"/>
      <c r="R87" s="201">
        <f>R88</f>
        <v>17.107004800000002</v>
      </c>
      <c r="S87" s="98"/>
      <c r="T87" s="202">
        <f>T88</f>
        <v>0.12047999999999999</v>
      </c>
      <c r="U87" s="40"/>
      <c r="V87" s="40"/>
      <c r="W87" s="40"/>
      <c r="X87" s="40"/>
      <c r="Y87" s="40"/>
      <c r="Z87" s="40"/>
      <c r="AA87" s="40"/>
      <c r="AB87" s="40"/>
      <c r="AC87" s="40"/>
      <c r="AD87" s="40"/>
      <c r="AE87" s="40"/>
      <c r="AT87" s="19" t="s">
        <v>71</v>
      </c>
      <c r="AU87" s="19" t="s">
        <v>146</v>
      </c>
      <c r="BK87" s="203">
        <f>BK88</f>
        <v>0</v>
      </c>
    </row>
    <row r="88" spans="1:63" s="12" customFormat="1" ht="25.9" customHeight="1">
      <c r="A88" s="12"/>
      <c r="B88" s="204"/>
      <c r="C88" s="205"/>
      <c r="D88" s="206" t="s">
        <v>71</v>
      </c>
      <c r="E88" s="207" t="s">
        <v>167</v>
      </c>
      <c r="F88" s="207" t="s">
        <v>168</v>
      </c>
      <c r="G88" s="205"/>
      <c r="H88" s="205"/>
      <c r="I88" s="208"/>
      <c r="J88" s="209">
        <f>BK88</f>
        <v>0</v>
      </c>
      <c r="K88" s="205"/>
      <c r="L88" s="210"/>
      <c r="M88" s="211"/>
      <c r="N88" s="212"/>
      <c r="O88" s="212"/>
      <c r="P88" s="213">
        <f>P89+P197+P200+P216+P251+P255+P263</f>
        <v>0</v>
      </c>
      <c r="Q88" s="212"/>
      <c r="R88" s="213">
        <f>R89+R197+R200+R216+R251+R255+R263</f>
        <v>17.107004800000002</v>
      </c>
      <c r="S88" s="212"/>
      <c r="T88" s="214">
        <f>T89+T197+T200+T216+T251+T255+T263</f>
        <v>0.12047999999999999</v>
      </c>
      <c r="U88" s="12"/>
      <c r="V88" s="12"/>
      <c r="W88" s="12"/>
      <c r="X88" s="12"/>
      <c r="Y88" s="12"/>
      <c r="Z88" s="12"/>
      <c r="AA88" s="12"/>
      <c r="AB88" s="12"/>
      <c r="AC88" s="12"/>
      <c r="AD88" s="12"/>
      <c r="AE88" s="12"/>
      <c r="AR88" s="215" t="s">
        <v>80</v>
      </c>
      <c r="AT88" s="216" t="s">
        <v>71</v>
      </c>
      <c r="AU88" s="216" t="s">
        <v>72</v>
      </c>
      <c r="AY88" s="215" t="s">
        <v>169</v>
      </c>
      <c r="BK88" s="217">
        <f>BK89+BK197+BK200+BK216+BK251+BK255+BK263</f>
        <v>0</v>
      </c>
    </row>
    <row r="89" spans="1:63" s="12" customFormat="1" ht="22.8" customHeight="1">
      <c r="A89" s="12"/>
      <c r="B89" s="204"/>
      <c r="C89" s="205"/>
      <c r="D89" s="206" t="s">
        <v>71</v>
      </c>
      <c r="E89" s="218" t="s">
        <v>80</v>
      </c>
      <c r="F89" s="218" t="s">
        <v>170</v>
      </c>
      <c r="G89" s="205"/>
      <c r="H89" s="205"/>
      <c r="I89" s="208"/>
      <c r="J89" s="219">
        <f>BK89</f>
        <v>0</v>
      </c>
      <c r="K89" s="205"/>
      <c r="L89" s="210"/>
      <c r="M89" s="211"/>
      <c r="N89" s="212"/>
      <c r="O89" s="212"/>
      <c r="P89" s="213">
        <f>SUM(P90:P196)</f>
        <v>0</v>
      </c>
      <c r="Q89" s="212"/>
      <c r="R89" s="213">
        <f>SUM(R90:R196)</f>
        <v>5.2523888</v>
      </c>
      <c r="S89" s="212"/>
      <c r="T89" s="214">
        <f>SUM(T90:T196)</f>
        <v>0</v>
      </c>
      <c r="U89" s="12"/>
      <c r="V89" s="12"/>
      <c r="W89" s="12"/>
      <c r="X89" s="12"/>
      <c r="Y89" s="12"/>
      <c r="Z89" s="12"/>
      <c r="AA89" s="12"/>
      <c r="AB89" s="12"/>
      <c r="AC89" s="12"/>
      <c r="AD89" s="12"/>
      <c r="AE89" s="12"/>
      <c r="AR89" s="215" t="s">
        <v>80</v>
      </c>
      <c r="AT89" s="216" t="s">
        <v>71</v>
      </c>
      <c r="AU89" s="216" t="s">
        <v>80</v>
      </c>
      <c r="AY89" s="215" t="s">
        <v>169</v>
      </c>
      <c r="BK89" s="217">
        <f>SUM(BK90:BK196)</f>
        <v>0</v>
      </c>
    </row>
    <row r="90" spans="1:65" s="2" customFormat="1" ht="16.5" customHeight="1">
      <c r="A90" s="40"/>
      <c r="B90" s="41"/>
      <c r="C90" s="220" t="s">
        <v>80</v>
      </c>
      <c r="D90" s="220" t="s">
        <v>171</v>
      </c>
      <c r="E90" s="221" t="s">
        <v>1896</v>
      </c>
      <c r="F90" s="222" t="s">
        <v>1897</v>
      </c>
      <c r="G90" s="223" t="s">
        <v>1898</v>
      </c>
      <c r="H90" s="224">
        <v>1</v>
      </c>
      <c r="I90" s="225"/>
      <c r="J90" s="226">
        <f>ROUND(I90*H90,2)</f>
        <v>0</v>
      </c>
      <c r="K90" s="222" t="s">
        <v>19</v>
      </c>
      <c r="L90" s="46"/>
      <c r="M90" s="227" t="s">
        <v>19</v>
      </c>
      <c r="N90" s="228" t="s">
        <v>43</v>
      </c>
      <c r="O90" s="86"/>
      <c r="P90" s="229">
        <f>O90*H90</f>
        <v>0</v>
      </c>
      <c r="Q90" s="229">
        <v>0.00732</v>
      </c>
      <c r="R90" s="229">
        <f>Q90*H90</f>
        <v>0.00732</v>
      </c>
      <c r="S90" s="229">
        <v>0</v>
      </c>
      <c r="T90" s="230">
        <f>S90*H90</f>
        <v>0</v>
      </c>
      <c r="U90" s="40"/>
      <c r="V90" s="40"/>
      <c r="W90" s="40"/>
      <c r="X90" s="40"/>
      <c r="Y90" s="40"/>
      <c r="Z90" s="40"/>
      <c r="AA90" s="40"/>
      <c r="AB90" s="40"/>
      <c r="AC90" s="40"/>
      <c r="AD90" s="40"/>
      <c r="AE90" s="40"/>
      <c r="AR90" s="231" t="s">
        <v>176</v>
      </c>
      <c r="AT90" s="231" t="s">
        <v>171</v>
      </c>
      <c r="AU90" s="231" t="s">
        <v>82</v>
      </c>
      <c r="AY90" s="19" t="s">
        <v>169</v>
      </c>
      <c r="BE90" s="232">
        <f>IF(N90="základní",J90,0)</f>
        <v>0</v>
      </c>
      <c r="BF90" s="232">
        <f>IF(N90="snížená",J90,0)</f>
        <v>0</v>
      </c>
      <c r="BG90" s="232">
        <f>IF(N90="zákl. přenesená",J90,0)</f>
        <v>0</v>
      </c>
      <c r="BH90" s="232">
        <f>IF(N90="sníž. přenesená",J90,0)</f>
        <v>0</v>
      </c>
      <c r="BI90" s="232">
        <f>IF(N90="nulová",J90,0)</f>
        <v>0</v>
      </c>
      <c r="BJ90" s="19" t="s">
        <v>80</v>
      </c>
      <c r="BK90" s="232">
        <f>ROUND(I90*H90,2)</f>
        <v>0</v>
      </c>
      <c r="BL90" s="19" t="s">
        <v>176</v>
      </c>
      <c r="BM90" s="231" t="s">
        <v>1899</v>
      </c>
    </row>
    <row r="91" spans="1:65" s="2" customFormat="1" ht="44.25" customHeight="1">
      <c r="A91" s="40"/>
      <c r="B91" s="41"/>
      <c r="C91" s="220" t="s">
        <v>82</v>
      </c>
      <c r="D91" s="220" t="s">
        <v>171</v>
      </c>
      <c r="E91" s="221" t="s">
        <v>1900</v>
      </c>
      <c r="F91" s="222" t="s">
        <v>1901</v>
      </c>
      <c r="G91" s="223" t="s">
        <v>339</v>
      </c>
      <c r="H91" s="224">
        <v>19.6</v>
      </c>
      <c r="I91" s="225"/>
      <c r="J91" s="226">
        <f>ROUND(I91*H91,2)</f>
        <v>0</v>
      </c>
      <c r="K91" s="222" t="s">
        <v>175</v>
      </c>
      <c r="L91" s="46"/>
      <c r="M91" s="227" t="s">
        <v>19</v>
      </c>
      <c r="N91" s="228" t="s">
        <v>43</v>
      </c>
      <c r="O91" s="86"/>
      <c r="P91" s="229">
        <f>O91*H91</f>
        <v>0</v>
      </c>
      <c r="Q91" s="229">
        <v>0.00868</v>
      </c>
      <c r="R91" s="229">
        <f>Q91*H91</f>
        <v>0.17012800000000003</v>
      </c>
      <c r="S91" s="229">
        <v>0</v>
      </c>
      <c r="T91" s="230">
        <f>S91*H91</f>
        <v>0</v>
      </c>
      <c r="U91" s="40"/>
      <c r="V91" s="40"/>
      <c r="W91" s="40"/>
      <c r="X91" s="40"/>
      <c r="Y91" s="40"/>
      <c r="Z91" s="40"/>
      <c r="AA91" s="40"/>
      <c r="AB91" s="40"/>
      <c r="AC91" s="40"/>
      <c r="AD91" s="40"/>
      <c r="AE91" s="40"/>
      <c r="AR91" s="231" t="s">
        <v>176</v>
      </c>
      <c r="AT91" s="231" t="s">
        <v>171</v>
      </c>
      <c r="AU91" s="231" t="s">
        <v>82</v>
      </c>
      <c r="AY91" s="19" t="s">
        <v>169</v>
      </c>
      <c r="BE91" s="232">
        <f>IF(N91="základní",J91,0)</f>
        <v>0</v>
      </c>
      <c r="BF91" s="232">
        <f>IF(N91="snížená",J91,0)</f>
        <v>0</v>
      </c>
      <c r="BG91" s="232">
        <f>IF(N91="zákl. přenesená",J91,0)</f>
        <v>0</v>
      </c>
      <c r="BH91" s="232">
        <f>IF(N91="sníž. přenesená",J91,0)</f>
        <v>0</v>
      </c>
      <c r="BI91" s="232">
        <f>IF(N91="nulová",J91,0)</f>
        <v>0</v>
      </c>
      <c r="BJ91" s="19" t="s">
        <v>80</v>
      </c>
      <c r="BK91" s="232">
        <f>ROUND(I91*H91,2)</f>
        <v>0</v>
      </c>
      <c r="BL91" s="19" t="s">
        <v>176</v>
      </c>
      <c r="BM91" s="231" t="s">
        <v>1238</v>
      </c>
    </row>
    <row r="92" spans="1:47" s="2" customFormat="1" ht="12">
      <c r="A92" s="40"/>
      <c r="B92" s="41"/>
      <c r="C92" s="42"/>
      <c r="D92" s="233" t="s">
        <v>178</v>
      </c>
      <c r="E92" s="42"/>
      <c r="F92" s="234" t="s">
        <v>1239</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9" t="s">
        <v>178</v>
      </c>
      <c r="AU92" s="19" t="s">
        <v>82</v>
      </c>
    </row>
    <row r="93" spans="1:51" s="13" customFormat="1" ht="12">
      <c r="A93" s="13"/>
      <c r="B93" s="237"/>
      <c r="C93" s="238"/>
      <c r="D93" s="233" t="s">
        <v>180</v>
      </c>
      <c r="E93" s="239" t="s">
        <v>19</v>
      </c>
      <c r="F93" s="240" t="s">
        <v>1902</v>
      </c>
      <c r="G93" s="238"/>
      <c r="H93" s="241">
        <v>3</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180</v>
      </c>
      <c r="AU93" s="247" t="s">
        <v>82</v>
      </c>
      <c r="AV93" s="13" t="s">
        <v>82</v>
      </c>
      <c r="AW93" s="13" t="s">
        <v>33</v>
      </c>
      <c r="AX93" s="13" t="s">
        <v>72</v>
      </c>
      <c r="AY93" s="247" t="s">
        <v>169</v>
      </c>
    </row>
    <row r="94" spans="1:51" s="13" customFormat="1" ht="12">
      <c r="A94" s="13"/>
      <c r="B94" s="237"/>
      <c r="C94" s="238"/>
      <c r="D94" s="233" t="s">
        <v>180</v>
      </c>
      <c r="E94" s="239" t="s">
        <v>19</v>
      </c>
      <c r="F94" s="240" t="s">
        <v>1903</v>
      </c>
      <c r="G94" s="238"/>
      <c r="H94" s="241">
        <v>16.6</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180</v>
      </c>
      <c r="AU94" s="247" t="s">
        <v>82</v>
      </c>
      <c r="AV94" s="13" t="s">
        <v>82</v>
      </c>
      <c r="AW94" s="13" t="s">
        <v>33</v>
      </c>
      <c r="AX94" s="13" t="s">
        <v>72</v>
      </c>
      <c r="AY94" s="247" t="s">
        <v>169</v>
      </c>
    </row>
    <row r="95" spans="1:51" s="15" customFormat="1" ht="12">
      <c r="A95" s="15"/>
      <c r="B95" s="258"/>
      <c r="C95" s="259"/>
      <c r="D95" s="233" t="s">
        <v>180</v>
      </c>
      <c r="E95" s="260" t="s">
        <v>19</v>
      </c>
      <c r="F95" s="261" t="s">
        <v>191</v>
      </c>
      <c r="G95" s="259"/>
      <c r="H95" s="262">
        <v>19.6</v>
      </c>
      <c r="I95" s="263"/>
      <c r="J95" s="259"/>
      <c r="K95" s="259"/>
      <c r="L95" s="264"/>
      <c r="M95" s="265"/>
      <c r="N95" s="266"/>
      <c r="O95" s="266"/>
      <c r="P95" s="266"/>
      <c r="Q95" s="266"/>
      <c r="R95" s="266"/>
      <c r="S95" s="266"/>
      <c r="T95" s="267"/>
      <c r="U95" s="15"/>
      <c r="V95" s="15"/>
      <c r="W95" s="15"/>
      <c r="X95" s="15"/>
      <c r="Y95" s="15"/>
      <c r="Z95" s="15"/>
      <c r="AA95" s="15"/>
      <c r="AB95" s="15"/>
      <c r="AC95" s="15"/>
      <c r="AD95" s="15"/>
      <c r="AE95" s="15"/>
      <c r="AT95" s="268" t="s">
        <v>180</v>
      </c>
      <c r="AU95" s="268" t="s">
        <v>82</v>
      </c>
      <c r="AV95" s="15" t="s">
        <v>176</v>
      </c>
      <c r="AW95" s="15" t="s">
        <v>33</v>
      </c>
      <c r="AX95" s="15" t="s">
        <v>80</v>
      </c>
      <c r="AY95" s="268" t="s">
        <v>169</v>
      </c>
    </row>
    <row r="96" spans="1:65" s="2" customFormat="1" ht="44.25" customHeight="1">
      <c r="A96" s="40"/>
      <c r="B96" s="41"/>
      <c r="C96" s="220" t="s">
        <v>192</v>
      </c>
      <c r="D96" s="220" t="s">
        <v>171</v>
      </c>
      <c r="E96" s="221" t="s">
        <v>1242</v>
      </c>
      <c r="F96" s="222" t="s">
        <v>1243</v>
      </c>
      <c r="G96" s="223" t="s">
        <v>339</v>
      </c>
      <c r="H96" s="224">
        <v>134.3</v>
      </c>
      <c r="I96" s="225"/>
      <c r="J96" s="226">
        <f>ROUND(I96*H96,2)</f>
        <v>0</v>
      </c>
      <c r="K96" s="222" t="s">
        <v>175</v>
      </c>
      <c r="L96" s="46"/>
      <c r="M96" s="227" t="s">
        <v>19</v>
      </c>
      <c r="N96" s="228" t="s">
        <v>43</v>
      </c>
      <c r="O96" s="86"/>
      <c r="P96" s="229">
        <f>O96*H96</f>
        <v>0</v>
      </c>
      <c r="Q96" s="229">
        <v>0.0369</v>
      </c>
      <c r="R96" s="229">
        <f>Q96*H96</f>
        <v>4.9556700000000005</v>
      </c>
      <c r="S96" s="229">
        <v>0</v>
      </c>
      <c r="T96" s="230">
        <f>S96*H96</f>
        <v>0</v>
      </c>
      <c r="U96" s="40"/>
      <c r="V96" s="40"/>
      <c r="W96" s="40"/>
      <c r="X96" s="40"/>
      <c r="Y96" s="40"/>
      <c r="Z96" s="40"/>
      <c r="AA96" s="40"/>
      <c r="AB96" s="40"/>
      <c r="AC96" s="40"/>
      <c r="AD96" s="40"/>
      <c r="AE96" s="40"/>
      <c r="AR96" s="231" t="s">
        <v>176</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176</v>
      </c>
      <c r="BM96" s="231" t="s">
        <v>1244</v>
      </c>
    </row>
    <row r="97" spans="1:47" s="2" customFormat="1" ht="12">
      <c r="A97" s="40"/>
      <c r="B97" s="41"/>
      <c r="C97" s="42"/>
      <c r="D97" s="233" t="s">
        <v>178</v>
      </c>
      <c r="E97" s="42"/>
      <c r="F97" s="234" t="s">
        <v>1239</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9" t="s">
        <v>178</v>
      </c>
      <c r="AU97" s="19" t="s">
        <v>82</v>
      </c>
    </row>
    <row r="98" spans="1:51" s="13" customFormat="1" ht="12">
      <c r="A98" s="13"/>
      <c r="B98" s="237"/>
      <c r="C98" s="238"/>
      <c r="D98" s="233" t="s">
        <v>180</v>
      </c>
      <c r="E98" s="239" t="s">
        <v>19</v>
      </c>
      <c r="F98" s="240" t="s">
        <v>1904</v>
      </c>
      <c r="G98" s="238"/>
      <c r="H98" s="241">
        <v>3</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180</v>
      </c>
      <c r="AU98" s="247" t="s">
        <v>82</v>
      </c>
      <c r="AV98" s="13" t="s">
        <v>82</v>
      </c>
      <c r="AW98" s="13" t="s">
        <v>33</v>
      </c>
      <c r="AX98" s="13" t="s">
        <v>72</v>
      </c>
      <c r="AY98" s="247" t="s">
        <v>169</v>
      </c>
    </row>
    <row r="99" spans="1:51" s="13" customFormat="1" ht="12">
      <c r="A99" s="13"/>
      <c r="B99" s="237"/>
      <c r="C99" s="238"/>
      <c r="D99" s="233" t="s">
        <v>180</v>
      </c>
      <c r="E99" s="239" t="s">
        <v>19</v>
      </c>
      <c r="F99" s="240" t="s">
        <v>1905</v>
      </c>
      <c r="G99" s="238"/>
      <c r="H99" s="241">
        <v>6</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3" customFormat="1" ht="12">
      <c r="A100" s="13"/>
      <c r="B100" s="237"/>
      <c r="C100" s="238"/>
      <c r="D100" s="233" t="s">
        <v>180</v>
      </c>
      <c r="E100" s="239" t="s">
        <v>19</v>
      </c>
      <c r="F100" s="240" t="s">
        <v>1906</v>
      </c>
      <c r="G100" s="238"/>
      <c r="H100" s="241">
        <v>1.5</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180</v>
      </c>
      <c r="AU100" s="247" t="s">
        <v>82</v>
      </c>
      <c r="AV100" s="13" t="s">
        <v>82</v>
      </c>
      <c r="AW100" s="13" t="s">
        <v>33</v>
      </c>
      <c r="AX100" s="13" t="s">
        <v>72</v>
      </c>
      <c r="AY100" s="247" t="s">
        <v>169</v>
      </c>
    </row>
    <row r="101" spans="1:51" s="13" customFormat="1" ht="12">
      <c r="A101" s="13"/>
      <c r="B101" s="237"/>
      <c r="C101" s="238"/>
      <c r="D101" s="233" t="s">
        <v>180</v>
      </c>
      <c r="E101" s="239" t="s">
        <v>19</v>
      </c>
      <c r="F101" s="240" t="s">
        <v>1907</v>
      </c>
      <c r="G101" s="238"/>
      <c r="H101" s="241">
        <v>45</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180</v>
      </c>
      <c r="AU101" s="247" t="s">
        <v>82</v>
      </c>
      <c r="AV101" s="13" t="s">
        <v>82</v>
      </c>
      <c r="AW101" s="13" t="s">
        <v>33</v>
      </c>
      <c r="AX101" s="13" t="s">
        <v>72</v>
      </c>
      <c r="AY101" s="247" t="s">
        <v>169</v>
      </c>
    </row>
    <row r="102" spans="1:51" s="13" customFormat="1" ht="12">
      <c r="A102" s="13"/>
      <c r="B102" s="237"/>
      <c r="C102" s="238"/>
      <c r="D102" s="233" t="s">
        <v>180</v>
      </c>
      <c r="E102" s="239" t="s">
        <v>19</v>
      </c>
      <c r="F102" s="240" t="s">
        <v>1908</v>
      </c>
      <c r="G102" s="238"/>
      <c r="H102" s="241">
        <v>31.8</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72</v>
      </c>
      <c r="AY102" s="247" t="s">
        <v>169</v>
      </c>
    </row>
    <row r="103" spans="1:51" s="13" customFormat="1" ht="12">
      <c r="A103" s="13"/>
      <c r="B103" s="237"/>
      <c r="C103" s="238"/>
      <c r="D103" s="233" t="s">
        <v>180</v>
      </c>
      <c r="E103" s="239" t="s">
        <v>19</v>
      </c>
      <c r="F103" s="240" t="s">
        <v>1909</v>
      </c>
      <c r="G103" s="238"/>
      <c r="H103" s="241">
        <v>47</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180</v>
      </c>
      <c r="AU103" s="247" t="s">
        <v>82</v>
      </c>
      <c r="AV103" s="13" t="s">
        <v>82</v>
      </c>
      <c r="AW103" s="13" t="s">
        <v>33</v>
      </c>
      <c r="AX103" s="13" t="s">
        <v>72</v>
      </c>
      <c r="AY103" s="247" t="s">
        <v>169</v>
      </c>
    </row>
    <row r="104" spans="1:51" s="15" customFormat="1" ht="12">
      <c r="A104" s="15"/>
      <c r="B104" s="258"/>
      <c r="C104" s="259"/>
      <c r="D104" s="233" t="s">
        <v>180</v>
      </c>
      <c r="E104" s="260" t="s">
        <v>19</v>
      </c>
      <c r="F104" s="261" t="s">
        <v>191</v>
      </c>
      <c r="G104" s="259"/>
      <c r="H104" s="262">
        <v>134.3</v>
      </c>
      <c r="I104" s="263"/>
      <c r="J104" s="259"/>
      <c r="K104" s="259"/>
      <c r="L104" s="264"/>
      <c r="M104" s="265"/>
      <c r="N104" s="266"/>
      <c r="O104" s="266"/>
      <c r="P104" s="266"/>
      <c r="Q104" s="266"/>
      <c r="R104" s="266"/>
      <c r="S104" s="266"/>
      <c r="T104" s="267"/>
      <c r="U104" s="15"/>
      <c r="V104" s="15"/>
      <c r="W104" s="15"/>
      <c r="X104" s="15"/>
      <c r="Y104" s="15"/>
      <c r="Z104" s="15"/>
      <c r="AA104" s="15"/>
      <c r="AB104" s="15"/>
      <c r="AC104" s="15"/>
      <c r="AD104" s="15"/>
      <c r="AE104" s="15"/>
      <c r="AT104" s="268" t="s">
        <v>180</v>
      </c>
      <c r="AU104" s="268" t="s">
        <v>82</v>
      </c>
      <c r="AV104" s="15" t="s">
        <v>176</v>
      </c>
      <c r="AW104" s="15" t="s">
        <v>33</v>
      </c>
      <c r="AX104" s="15" t="s">
        <v>80</v>
      </c>
      <c r="AY104" s="268" t="s">
        <v>169</v>
      </c>
    </row>
    <row r="105" spans="1:65" s="2" customFormat="1" ht="21.75" customHeight="1">
      <c r="A105" s="40"/>
      <c r="B105" s="41"/>
      <c r="C105" s="220" t="s">
        <v>176</v>
      </c>
      <c r="D105" s="220" t="s">
        <v>171</v>
      </c>
      <c r="E105" s="221" t="s">
        <v>220</v>
      </c>
      <c r="F105" s="222" t="s">
        <v>221</v>
      </c>
      <c r="G105" s="223" t="s">
        <v>222</v>
      </c>
      <c r="H105" s="224">
        <v>8.037</v>
      </c>
      <c r="I105" s="225"/>
      <c r="J105" s="226">
        <f>ROUND(I105*H105,2)</f>
        <v>0</v>
      </c>
      <c r="K105" s="222" t="s">
        <v>175</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176</v>
      </c>
      <c r="AT105" s="231" t="s">
        <v>171</v>
      </c>
      <c r="AU105" s="231" t="s">
        <v>82</v>
      </c>
      <c r="AY105" s="19" t="s">
        <v>169</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176</v>
      </c>
      <c r="BM105" s="231" t="s">
        <v>1910</v>
      </c>
    </row>
    <row r="106" spans="1:47" s="2" customFormat="1" ht="12">
      <c r="A106" s="40"/>
      <c r="B106" s="41"/>
      <c r="C106" s="42"/>
      <c r="D106" s="233" t="s">
        <v>178</v>
      </c>
      <c r="E106" s="42"/>
      <c r="F106" s="234" t="s">
        <v>224</v>
      </c>
      <c r="G106" s="42"/>
      <c r="H106" s="42"/>
      <c r="I106" s="138"/>
      <c r="J106" s="42"/>
      <c r="K106" s="42"/>
      <c r="L106" s="46"/>
      <c r="M106" s="235"/>
      <c r="N106" s="236"/>
      <c r="O106" s="86"/>
      <c r="P106" s="86"/>
      <c r="Q106" s="86"/>
      <c r="R106" s="86"/>
      <c r="S106" s="86"/>
      <c r="T106" s="87"/>
      <c r="U106" s="40"/>
      <c r="V106" s="40"/>
      <c r="W106" s="40"/>
      <c r="X106" s="40"/>
      <c r="Y106" s="40"/>
      <c r="Z106" s="40"/>
      <c r="AA106" s="40"/>
      <c r="AB106" s="40"/>
      <c r="AC106" s="40"/>
      <c r="AD106" s="40"/>
      <c r="AE106" s="40"/>
      <c r="AT106" s="19" t="s">
        <v>178</v>
      </c>
      <c r="AU106" s="19" t="s">
        <v>82</v>
      </c>
    </row>
    <row r="107" spans="1:51" s="13" customFormat="1" ht="12">
      <c r="A107" s="13"/>
      <c r="B107" s="237"/>
      <c r="C107" s="238"/>
      <c r="D107" s="233" t="s">
        <v>180</v>
      </c>
      <c r="E107" s="239" t="s">
        <v>19</v>
      </c>
      <c r="F107" s="240" t="s">
        <v>1911</v>
      </c>
      <c r="G107" s="238"/>
      <c r="H107" s="241">
        <v>8.037</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180</v>
      </c>
      <c r="AU107" s="247" t="s">
        <v>82</v>
      </c>
      <c r="AV107" s="13" t="s">
        <v>82</v>
      </c>
      <c r="AW107" s="13" t="s">
        <v>33</v>
      </c>
      <c r="AX107" s="13" t="s">
        <v>80</v>
      </c>
      <c r="AY107" s="247" t="s">
        <v>169</v>
      </c>
    </row>
    <row r="108" spans="1:65" s="2" customFormat="1" ht="21.75" customHeight="1">
      <c r="A108" s="40"/>
      <c r="B108" s="41"/>
      <c r="C108" s="220" t="s">
        <v>206</v>
      </c>
      <c r="D108" s="220" t="s">
        <v>171</v>
      </c>
      <c r="E108" s="221" t="s">
        <v>1249</v>
      </c>
      <c r="F108" s="222" t="s">
        <v>1250</v>
      </c>
      <c r="G108" s="223" t="s">
        <v>222</v>
      </c>
      <c r="H108" s="224">
        <v>19.58</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176</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176</v>
      </c>
      <c r="BM108" s="231" t="s">
        <v>1251</v>
      </c>
    </row>
    <row r="109" spans="1:47" s="2" customFormat="1" ht="12">
      <c r="A109" s="40"/>
      <c r="B109" s="41"/>
      <c r="C109" s="42"/>
      <c r="D109" s="233" t="s">
        <v>178</v>
      </c>
      <c r="E109" s="42"/>
      <c r="F109" s="234" t="s">
        <v>1252</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9" t="s">
        <v>178</v>
      </c>
      <c r="AU109" s="19" t="s">
        <v>82</v>
      </c>
    </row>
    <row r="110" spans="1:51" s="13" customFormat="1" ht="12">
      <c r="A110" s="13"/>
      <c r="B110" s="237"/>
      <c r="C110" s="238"/>
      <c r="D110" s="233" t="s">
        <v>180</v>
      </c>
      <c r="E110" s="239" t="s">
        <v>19</v>
      </c>
      <c r="F110" s="240" t="s">
        <v>1253</v>
      </c>
      <c r="G110" s="238"/>
      <c r="H110" s="241">
        <v>19.58</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72</v>
      </c>
      <c r="AY110" s="247" t="s">
        <v>169</v>
      </c>
    </row>
    <row r="111" spans="1:51" s="15" customFormat="1" ht="12">
      <c r="A111" s="15"/>
      <c r="B111" s="258"/>
      <c r="C111" s="259"/>
      <c r="D111" s="233" t="s">
        <v>180</v>
      </c>
      <c r="E111" s="260" t="s">
        <v>19</v>
      </c>
      <c r="F111" s="261" t="s">
        <v>191</v>
      </c>
      <c r="G111" s="259"/>
      <c r="H111" s="262">
        <v>19.58</v>
      </c>
      <c r="I111" s="263"/>
      <c r="J111" s="259"/>
      <c r="K111" s="259"/>
      <c r="L111" s="264"/>
      <c r="M111" s="265"/>
      <c r="N111" s="266"/>
      <c r="O111" s="266"/>
      <c r="P111" s="266"/>
      <c r="Q111" s="266"/>
      <c r="R111" s="266"/>
      <c r="S111" s="266"/>
      <c r="T111" s="267"/>
      <c r="U111" s="15"/>
      <c r="V111" s="15"/>
      <c r="W111" s="15"/>
      <c r="X111" s="15"/>
      <c r="Y111" s="15"/>
      <c r="Z111" s="15"/>
      <c r="AA111" s="15"/>
      <c r="AB111" s="15"/>
      <c r="AC111" s="15"/>
      <c r="AD111" s="15"/>
      <c r="AE111" s="15"/>
      <c r="AT111" s="268" t="s">
        <v>180</v>
      </c>
      <c r="AU111" s="268" t="s">
        <v>82</v>
      </c>
      <c r="AV111" s="15" t="s">
        <v>176</v>
      </c>
      <c r="AW111" s="15" t="s">
        <v>33</v>
      </c>
      <c r="AX111" s="15" t="s">
        <v>80</v>
      </c>
      <c r="AY111" s="268" t="s">
        <v>169</v>
      </c>
    </row>
    <row r="112" spans="1:65" s="2" customFormat="1" ht="21.75" customHeight="1">
      <c r="A112" s="40"/>
      <c r="B112" s="41"/>
      <c r="C112" s="220" t="s">
        <v>210</v>
      </c>
      <c r="D112" s="220" t="s">
        <v>171</v>
      </c>
      <c r="E112" s="221" t="s">
        <v>1254</v>
      </c>
      <c r="F112" s="222" t="s">
        <v>1255</v>
      </c>
      <c r="G112" s="223" t="s">
        <v>222</v>
      </c>
      <c r="H112" s="224">
        <v>58.739</v>
      </c>
      <c r="I112" s="225"/>
      <c r="J112" s="226">
        <f>ROUND(I112*H112,2)</f>
        <v>0</v>
      </c>
      <c r="K112" s="222" t="s">
        <v>175</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176</v>
      </c>
      <c r="AT112" s="231" t="s">
        <v>171</v>
      </c>
      <c r="AU112" s="231" t="s">
        <v>82</v>
      </c>
      <c r="AY112" s="19" t="s">
        <v>169</v>
      </c>
      <c r="BE112" s="232">
        <f>IF(N112="základní",J112,0)</f>
        <v>0</v>
      </c>
      <c r="BF112" s="232">
        <f>IF(N112="snížená",J112,0)</f>
        <v>0</v>
      </c>
      <c r="BG112" s="232">
        <f>IF(N112="zákl. přenesená",J112,0)</f>
        <v>0</v>
      </c>
      <c r="BH112" s="232">
        <f>IF(N112="sníž. přenesená",J112,0)</f>
        <v>0</v>
      </c>
      <c r="BI112" s="232">
        <f>IF(N112="nulová",J112,0)</f>
        <v>0</v>
      </c>
      <c r="BJ112" s="19" t="s">
        <v>80</v>
      </c>
      <c r="BK112" s="232">
        <f>ROUND(I112*H112,2)</f>
        <v>0</v>
      </c>
      <c r="BL112" s="19" t="s">
        <v>176</v>
      </c>
      <c r="BM112" s="231" t="s">
        <v>1256</v>
      </c>
    </row>
    <row r="113" spans="1:47" s="2" customFormat="1" ht="12">
      <c r="A113" s="40"/>
      <c r="B113" s="41"/>
      <c r="C113" s="42"/>
      <c r="D113" s="233" t="s">
        <v>178</v>
      </c>
      <c r="E113" s="42"/>
      <c r="F113" s="234" t="s">
        <v>1257</v>
      </c>
      <c r="G113" s="42"/>
      <c r="H113" s="42"/>
      <c r="I113" s="138"/>
      <c r="J113" s="42"/>
      <c r="K113" s="42"/>
      <c r="L113" s="46"/>
      <c r="M113" s="235"/>
      <c r="N113" s="236"/>
      <c r="O113" s="86"/>
      <c r="P113" s="86"/>
      <c r="Q113" s="86"/>
      <c r="R113" s="86"/>
      <c r="S113" s="86"/>
      <c r="T113" s="87"/>
      <c r="U113" s="40"/>
      <c r="V113" s="40"/>
      <c r="W113" s="40"/>
      <c r="X113" s="40"/>
      <c r="Y113" s="40"/>
      <c r="Z113" s="40"/>
      <c r="AA113" s="40"/>
      <c r="AB113" s="40"/>
      <c r="AC113" s="40"/>
      <c r="AD113" s="40"/>
      <c r="AE113" s="40"/>
      <c r="AT113" s="19" t="s">
        <v>178</v>
      </c>
      <c r="AU113" s="19" t="s">
        <v>82</v>
      </c>
    </row>
    <row r="114" spans="1:51" s="13" customFormat="1" ht="12">
      <c r="A114" s="13"/>
      <c r="B114" s="237"/>
      <c r="C114" s="238"/>
      <c r="D114" s="233" t="s">
        <v>180</v>
      </c>
      <c r="E114" s="239" t="s">
        <v>19</v>
      </c>
      <c r="F114" s="240" t="s">
        <v>1258</v>
      </c>
      <c r="G114" s="238"/>
      <c r="H114" s="241">
        <v>58.739</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180</v>
      </c>
      <c r="AU114" s="247" t="s">
        <v>82</v>
      </c>
      <c r="AV114" s="13" t="s">
        <v>82</v>
      </c>
      <c r="AW114" s="13" t="s">
        <v>33</v>
      </c>
      <c r="AX114" s="13" t="s">
        <v>80</v>
      </c>
      <c r="AY114" s="247" t="s">
        <v>169</v>
      </c>
    </row>
    <row r="115" spans="1:65" s="2" customFormat="1" ht="21.75" customHeight="1">
      <c r="A115" s="40"/>
      <c r="B115" s="41"/>
      <c r="C115" s="220" t="s">
        <v>219</v>
      </c>
      <c r="D115" s="220" t="s">
        <v>171</v>
      </c>
      <c r="E115" s="221" t="s">
        <v>1259</v>
      </c>
      <c r="F115" s="222" t="s">
        <v>1260</v>
      </c>
      <c r="G115" s="223" t="s">
        <v>222</v>
      </c>
      <c r="H115" s="224">
        <v>78.319</v>
      </c>
      <c r="I115" s="225"/>
      <c r="J115" s="226">
        <f>ROUND(I115*H115,2)</f>
        <v>0</v>
      </c>
      <c r="K115" s="222" t="s">
        <v>175</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176</v>
      </c>
      <c r="AT115" s="231" t="s">
        <v>171</v>
      </c>
      <c r="AU115" s="231" t="s">
        <v>82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176</v>
      </c>
      <c r="BM115" s="231" t="s">
        <v>1261</v>
      </c>
    </row>
    <row r="116" spans="1:47" s="2" customFormat="1" ht="12">
      <c r="A116" s="40"/>
      <c r="B116" s="41"/>
      <c r="C116" s="42"/>
      <c r="D116" s="233" t="s">
        <v>178</v>
      </c>
      <c r="E116" s="42"/>
      <c r="F116" s="234" t="s">
        <v>1257</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178</v>
      </c>
      <c r="AU116" s="19" t="s">
        <v>82</v>
      </c>
    </row>
    <row r="117" spans="1:51" s="13" customFormat="1" ht="12">
      <c r="A117" s="13"/>
      <c r="B117" s="237"/>
      <c r="C117" s="238"/>
      <c r="D117" s="233" t="s">
        <v>180</v>
      </c>
      <c r="E117" s="239" t="s">
        <v>19</v>
      </c>
      <c r="F117" s="240" t="s">
        <v>1262</v>
      </c>
      <c r="G117" s="238"/>
      <c r="H117" s="241">
        <v>78.319</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180</v>
      </c>
      <c r="AU117" s="247" t="s">
        <v>82</v>
      </c>
      <c r="AV117" s="13" t="s">
        <v>82</v>
      </c>
      <c r="AW117" s="13" t="s">
        <v>33</v>
      </c>
      <c r="AX117" s="13" t="s">
        <v>80</v>
      </c>
      <c r="AY117" s="247" t="s">
        <v>169</v>
      </c>
    </row>
    <row r="118" spans="1:65" s="2" customFormat="1" ht="21.75" customHeight="1">
      <c r="A118" s="40"/>
      <c r="B118" s="41"/>
      <c r="C118" s="220" t="s">
        <v>227</v>
      </c>
      <c r="D118" s="220" t="s">
        <v>171</v>
      </c>
      <c r="E118" s="221" t="s">
        <v>1263</v>
      </c>
      <c r="F118" s="222" t="s">
        <v>1264</v>
      </c>
      <c r="G118" s="223" t="s">
        <v>222</v>
      </c>
      <c r="H118" s="224">
        <v>15.664</v>
      </c>
      <c r="I118" s="225"/>
      <c r="J118" s="226">
        <f>ROUND(I118*H118,2)</f>
        <v>0</v>
      </c>
      <c r="K118" s="222" t="s">
        <v>175</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176</v>
      </c>
      <c r="AT118" s="231" t="s">
        <v>171</v>
      </c>
      <c r="AU118" s="231" t="s">
        <v>82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176</v>
      </c>
      <c r="BM118" s="231" t="s">
        <v>1265</v>
      </c>
    </row>
    <row r="119" spans="1:47" s="2" customFormat="1" ht="12">
      <c r="A119" s="40"/>
      <c r="B119" s="41"/>
      <c r="C119" s="42"/>
      <c r="D119" s="233" t="s">
        <v>178</v>
      </c>
      <c r="E119" s="42"/>
      <c r="F119" s="234" t="s">
        <v>1257</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9" t="s">
        <v>178</v>
      </c>
      <c r="AU119" s="19" t="s">
        <v>82</v>
      </c>
    </row>
    <row r="120" spans="1:51" s="13" customFormat="1" ht="12">
      <c r="A120" s="13"/>
      <c r="B120" s="237"/>
      <c r="C120" s="238"/>
      <c r="D120" s="233" t="s">
        <v>180</v>
      </c>
      <c r="E120" s="239" t="s">
        <v>19</v>
      </c>
      <c r="F120" s="240" t="s">
        <v>1266</v>
      </c>
      <c r="G120" s="238"/>
      <c r="H120" s="241">
        <v>15.664</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80</v>
      </c>
      <c r="AY120" s="247" t="s">
        <v>169</v>
      </c>
    </row>
    <row r="121" spans="1:65" s="2" customFormat="1" ht="21.75" customHeight="1">
      <c r="A121" s="40"/>
      <c r="B121" s="41"/>
      <c r="C121" s="220" t="s">
        <v>236</v>
      </c>
      <c r="D121" s="220" t="s">
        <v>171</v>
      </c>
      <c r="E121" s="221" t="s">
        <v>1267</v>
      </c>
      <c r="F121" s="222" t="s">
        <v>1268</v>
      </c>
      <c r="G121" s="223" t="s">
        <v>222</v>
      </c>
      <c r="H121" s="224">
        <v>58.739</v>
      </c>
      <c r="I121" s="225"/>
      <c r="J121" s="226">
        <f>ROUND(I121*H121,2)</f>
        <v>0</v>
      </c>
      <c r="K121" s="222" t="s">
        <v>175</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176</v>
      </c>
      <c r="AT121" s="231" t="s">
        <v>171</v>
      </c>
      <c r="AU121" s="231" t="s">
        <v>82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176</v>
      </c>
      <c r="BM121" s="231" t="s">
        <v>1269</v>
      </c>
    </row>
    <row r="122" spans="1:47" s="2" customFormat="1" ht="12">
      <c r="A122" s="40"/>
      <c r="B122" s="41"/>
      <c r="C122" s="42"/>
      <c r="D122" s="233" t="s">
        <v>178</v>
      </c>
      <c r="E122" s="42"/>
      <c r="F122" s="234" t="s">
        <v>1257</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9" t="s">
        <v>178</v>
      </c>
      <c r="AU122" s="19" t="s">
        <v>82</v>
      </c>
    </row>
    <row r="123" spans="1:51" s="13" customFormat="1" ht="12">
      <c r="A123" s="13"/>
      <c r="B123" s="237"/>
      <c r="C123" s="238"/>
      <c r="D123" s="233" t="s">
        <v>180</v>
      </c>
      <c r="E123" s="239" t="s">
        <v>19</v>
      </c>
      <c r="F123" s="240" t="s">
        <v>1912</v>
      </c>
      <c r="G123" s="238"/>
      <c r="H123" s="241">
        <v>170.52</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180</v>
      </c>
      <c r="AU123" s="247" t="s">
        <v>82</v>
      </c>
      <c r="AV123" s="13" t="s">
        <v>82</v>
      </c>
      <c r="AW123" s="13" t="s">
        <v>33</v>
      </c>
      <c r="AX123" s="13" t="s">
        <v>72</v>
      </c>
      <c r="AY123" s="247" t="s">
        <v>169</v>
      </c>
    </row>
    <row r="124" spans="1:51" s="13" customFormat="1" ht="12">
      <c r="A124" s="13"/>
      <c r="B124" s="237"/>
      <c r="C124" s="238"/>
      <c r="D124" s="233" t="s">
        <v>180</v>
      </c>
      <c r="E124" s="239" t="s">
        <v>19</v>
      </c>
      <c r="F124" s="240" t="s">
        <v>1913</v>
      </c>
      <c r="G124" s="238"/>
      <c r="H124" s="241">
        <v>19.14</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72</v>
      </c>
      <c r="AY124" s="247" t="s">
        <v>169</v>
      </c>
    </row>
    <row r="125" spans="1:51" s="14" customFormat="1" ht="12">
      <c r="A125" s="14"/>
      <c r="B125" s="248"/>
      <c r="C125" s="249"/>
      <c r="D125" s="233" t="s">
        <v>180</v>
      </c>
      <c r="E125" s="250" t="s">
        <v>19</v>
      </c>
      <c r="F125" s="251" t="s">
        <v>1273</v>
      </c>
      <c r="G125" s="249"/>
      <c r="H125" s="250" t="s">
        <v>19</v>
      </c>
      <c r="I125" s="252"/>
      <c r="J125" s="249"/>
      <c r="K125" s="249"/>
      <c r="L125" s="253"/>
      <c r="M125" s="254"/>
      <c r="N125" s="255"/>
      <c r="O125" s="255"/>
      <c r="P125" s="255"/>
      <c r="Q125" s="255"/>
      <c r="R125" s="255"/>
      <c r="S125" s="255"/>
      <c r="T125" s="256"/>
      <c r="U125" s="14"/>
      <c r="V125" s="14"/>
      <c r="W125" s="14"/>
      <c r="X125" s="14"/>
      <c r="Y125" s="14"/>
      <c r="Z125" s="14"/>
      <c r="AA125" s="14"/>
      <c r="AB125" s="14"/>
      <c r="AC125" s="14"/>
      <c r="AD125" s="14"/>
      <c r="AE125" s="14"/>
      <c r="AT125" s="257" t="s">
        <v>180</v>
      </c>
      <c r="AU125" s="257" t="s">
        <v>82</v>
      </c>
      <c r="AV125" s="14" t="s">
        <v>80</v>
      </c>
      <c r="AW125" s="14" t="s">
        <v>33</v>
      </c>
      <c r="AX125" s="14" t="s">
        <v>72</v>
      </c>
      <c r="AY125" s="257" t="s">
        <v>169</v>
      </c>
    </row>
    <row r="126" spans="1:51" s="13" customFormat="1" ht="12">
      <c r="A126" s="13"/>
      <c r="B126" s="237"/>
      <c r="C126" s="238"/>
      <c r="D126" s="233" t="s">
        <v>180</v>
      </c>
      <c r="E126" s="239" t="s">
        <v>19</v>
      </c>
      <c r="F126" s="240" t="s">
        <v>1914</v>
      </c>
      <c r="G126" s="238"/>
      <c r="H126" s="241">
        <v>9.8</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180</v>
      </c>
      <c r="AU126" s="247" t="s">
        <v>82</v>
      </c>
      <c r="AV126" s="13" t="s">
        <v>82</v>
      </c>
      <c r="AW126" s="13" t="s">
        <v>33</v>
      </c>
      <c r="AX126" s="13" t="s">
        <v>72</v>
      </c>
      <c r="AY126" s="247" t="s">
        <v>169</v>
      </c>
    </row>
    <row r="127" spans="1:51" s="13" customFormat="1" ht="12">
      <c r="A127" s="13"/>
      <c r="B127" s="237"/>
      <c r="C127" s="238"/>
      <c r="D127" s="233" t="s">
        <v>180</v>
      </c>
      <c r="E127" s="239" t="s">
        <v>19</v>
      </c>
      <c r="F127" s="240" t="s">
        <v>1915</v>
      </c>
      <c r="G127" s="238"/>
      <c r="H127" s="241">
        <v>4.375</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180</v>
      </c>
      <c r="AU127" s="247" t="s">
        <v>82</v>
      </c>
      <c r="AV127" s="13" t="s">
        <v>82</v>
      </c>
      <c r="AW127" s="13" t="s">
        <v>33</v>
      </c>
      <c r="AX127" s="13" t="s">
        <v>72</v>
      </c>
      <c r="AY127" s="247" t="s">
        <v>169</v>
      </c>
    </row>
    <row r="128" spans="1:51" s="14" customFormat="1" ht="12">
      <c r="A128" s="14"/>
      <c r="B128" s="248"/>
      <c r="C128" s="249"/>
      <c r="D128" s="233" t="s">
        <v>180</v>
      </c>
      <c r="E128" s="250" t="s">
        <v>19</v>
      </c>
      <c r="F128" s="251" t="s">
        <v>1276</v>
      </c>
      <c r="G128" s="249"/>
      <c r="H128" s="250" t="s">
        <v>19</v>
      </c>
      <c r="I128" s="252"/>
      <c r="J128" s="249"/>
      <c r="K128" s="249"/>
      <c r="L128" s="253"/>
      <c r="M128" s="254"/>
      <c r="N128" s="255"/>
      <c r="O128" s="255"/>
      <c r="P128" s="255"/>
      <c r="Q128" s="255"/>
      <c r="R128" s="255"/>
      <c r="S128" s="255"/>
      <c r="T128" s="256"/>
      <c r="U128" s="14"/>
      <c r="V128" s="14"/>
      <c r="W128" s="14"/>
      <c r="X128" s="14"/>
      <c r="Y128" s="14"/>
      <c r="Z128" s="14"/>
      <c r="AA128" s="14"/>
      <c r="AB128" s="14"/>
      <c r="AC128" s="14"/>
      <c r="AD128" s="14"/>
      <c r="AE128" s="14"/>
      <c r="AT128" s="257" t="s">
        <v>180</v>
      </c>
      <c r="AU128" s="257" t="s">
        <v>82</v>
      </c>
      <c r="AV128" s="14" t="s">
        <v>80</v>
      </c>
      <c r="AW128" s="14" t="s">
        <v>33</v>
      </c>
      <c r="AX128" s="14" t="s">
        <v>72</v>
      </c>
      <c r="AY128" s="257" t="s">
        <v>169</v>
      </c>
    </row>
    <row r="129" spans="1:51" s="13" customFormat="1" ht="12">
      <c r="A129" s="13"/>
      <c r="B129" s="237"/>
      <c r="C129" s="238"/>
      <c r="D129" s="233" t="s">
        <v>180</v>
      </c>
      <c r="E129" s="239" t="s">
        <v>19</v>
      </c>
      <c r="F129" s="240" t="s">
        <v>1916</v>
      </c>
      <c r="G129" s="238"/>
      <c r="H129" s="241">
        <v>-8.037</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180</v>
      </c>
      <c r="AU129" s="247" t="s">
        <v>82</v>
      </c>
      <c r="AV129" s="13" t="s">
        <v>82</v>
      </c>
      <c r="AW129" s="13" t="s">
        <v>33</v>
      </c>
      <c r="AX129" s="13" t="s">
        <v>72</v>
      </c>
      <c r="AY129" s="247" t="s">
        <v>169</v>
      </c>
    </row>
    <row r="130" spans="1:51" s="16" customFormat="1" ht="12">
      <c r="A130" s="16"/>
      <c r="B130" s="284"/>
      <c r="C130" s="285"/>
      <c r="D130" s="233" t="s">
        <v>180</v>
      </c>
      <c r="E130" s="286" t="s">
        <v>49</v>
      </c>
      <c r="F130" s="287" t="s">
        <v>1280</v>
      </c>
      <c r="G130" s="285"/>
      <c r="H130" s="288">
        <v>195.798</v>
      </c>
      <c r="I130" s="289"/>
      <c r="J130" s="285"/>
      <c r="K130" s="285"/>
      <c r="L130" s="290"/>
      <c r="M130" s="291"/>
      <c r="N130" s="292"/>
      <c r="O130" s="292"/>
      <c r="P130" s="292"/>
      <c r="Q130" s="292"/>
      <c r="R130" s="292"/>
      <c r="S130" s="292"/>
      <c r="T130" s="293"/>
      <c r="U130" s="16"/>
      <c r="V130" s="16"/>
      <c r="W130" s="16"/>
      <c r="X130" s="16"/>
      <c r="Y130" s="16"/>
      <c r="Z130" s="16"/>
      <c r="AA130" s="16"/>
      <c r="AB130" s="16"/>
      <c r="AC130" s="16"/>
      <c r="AD130" s="16"/>
      <c r="AE130" s="16"/>
      <c r="AT130" s="294" t="s">
        <v>180</v>
      </c>
      <c r="AU130" s="294" t="s">
        <v>82</v>
      </c>
      <c r="AV130" s="16" t="s">
        <v>192</v>
      </c>
      <c r="AW130" s="16" t="s">
        <v>33</v>
      </c>
      <c r="AX130" s="16" t="s">
        <v>72</v>
      </c>
      <c r="AY130" s="294" t="s">
        <v>169</v>
      </c>
    </row>
    <row r="131" spans="1:51" s="13" customFormat="1" ht="12">
      <c r="A131" s="13"/>
      <c r="B131" s="237"/>
      <c r="C131" s="238"/>
      <c r="D131" s="233" t="s">
        <v>180</v>
      </c>
      <c r="E131" s="239" t="s">
        <v>19</v>
      </c>
      <c r="F131" s="240" t="s">
        <v>1258</v>
      </c>
      <c r="G131" s="238"/>
      <c r="H131" s="241">
        <v>58.739</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180</v>
      </c>
      <c r="AU131" s="247" t="s">
        <v>82</v>
      </c>
      <c r="AV131" s="13" t="s">
        <v>82</v>
      </c>
      <c r="AW131" s="13" t="s">
        <v>33</v>
      </c>
      <c r="AX131" s="13" t="s">
        <v>80</v>
      </c>
      <c r="AY131" s="247" t="s">
        <v>169</v>
      </c>
    </row>
    <row r="132" spans="1:65" s="2" customFormat="1" ht="21.75" customHeight="1">
      <c r="A132" s="40"/>
      <c r="B132" s="41"/>
      <c r="C132" s="220" t="s">
        <v>244</v>
      </c>
      <c r="D132" s="220" t="s">
        <v>171</v>
      </c>
      <c r="E132" s="221" t="s">
        <v>1281</v>
      </c>
      <c r="F132" s="222" t="s">
        <v>1282</v>
      </c>
      <c r="G132" s="223" t="s">
        <v>222</v>
      </c>
      <c r="H132" s="224">
        <v>11.748</v>
      </c>
      <c r="I132" s="225"/>
      <c r="J132" s="226">
        <f>ROUND(I132*H132,2)</f>
        <v>0</v>
      </c>
      <c r="K132" s="222" t="s">
        <v>175</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176</v>
      </c>
      <c r="AT132" s="231" t="s">
        <v>171</v>
      </c>
      <c r="AU132" s="231" t="s">
        <v>82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176</v>
      </c>
      <c r="BM132" s="231" t="s">
        <v>1283</v>
      </c>
    </row>
    <row r="133" spans="1:47" s="2" customFormat="1" ht="12">
      <c r="A133" s="40"/>
      <c r="B133" s="41"/>
      <c r="C133" s="42"/>
      <c r="D133" s="233" t="s">
        <v>178</v>
      </c>
      <c r="E133" s="42"/>
      <c r="F133" s="234" t="s">
        <v>1257</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9" t="s">
        <v>178</v>
      </c>
      <c r="AU133" s="19" t="s">
        <v>82</v>
      </c>
    </row>
    <row r="134" spans="1:51" s="13" customFormat="1" ht="12">
      <c r="A134" s="13"/>
      <c r="B134" s="237"/>
      <c r="C134" s="238"/>
      <c r="D134" s="233" t="s">
        <v>180</v>
      </c>
      <c r="E134" s="239" t="s">
        <v>19</v>
      </c>
      <c r="F134" s="240" t="s">
        <v>1284</v>
      </c>
      <c r="G134" s="238"/>
      <c r="H134" s="241">
        <v>11.748</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180</v>
      </c>
      <c r="AU134" s="247" t="s">
        <v>82</v>
      </c>
      <c r="AV134" s="13" t="s">
        <v>82</v>
      </c>
      <c r="AW134" s="13" t="s">
        <v>33</v>
      </c>
      <c r="AX134" s="13" t="s">
        <v>80</v>
      </c>
      <c r="AY134" s="247" t="s">
        <v>169</v>
      </c>
    </row>
    <row r="135" spans="1:65" s="2" customFormat="1" ht="21.75" customHeight="1">
      <c r="A135" s="40"/>
      <c r="B135" s="41"/>
      <c r="C135" s="220" t="s">
        <v>249</v>
      </c>
      <c r="D135" s="220" t="s">
        <v>171</v>
      </c>
      <c r="E135" s="221" t="s">
        <v>1837</v>
      </c>
      <c r="F135" s="222" t="s">
        <v>1838</v>
      </c>
      <c r="G135" s="223" t="s">
        <v>174</v>
      </c>
      <c r="H135" s="224">
        <v>25.52</v>
      </c>
      <c r="I135" s="225"/>
      <c r="J135" s="226">
        <f>ROUND(I135*H135,2)</f>
        <v>0</v>
      </c>
      <c r="K135" s="222" t="s">
        <v>175</v>
      </c>
      <c r="L135" s="46"/>
      <c r="M135" s="227" t="s">
        <v>19</v>
      </c>
      <c r="N135" s="228" t="s">
        <v>43</v>
      </c>
      <c r="O135" s="86"/>
      <c r="P135" s="229">
        <f>O135*H135</f>
        <v>0</v>
      </c>
      <c r="Q135" s="229">
        <v>0.00084</v>
      </c>
      <c r="R135" s="229">
        <f>Q135*H135</f>
        <v>0.0214368</v>
      </c>
      <c r="S135" s="229">
        <v>0</v>
      </c>
      <c r="T135" s="230">
        <f>S135*H135</f>
        <v>0</v>
      </c>
      <c r="U135" s="40"/>
      <c r="V135" s="40"/>
      <c r="W135" s="40"/>
      <c r="X135" s="40"/>
      <c r="Y135" s="40"/>
      <c r="Z135" s="40"/>
      <c r="AA135" s="40"/>
      <c r="AB135" s="40"/>
      <c r="AC135" s="40"/>
      <c r="AD135" s="40"/>
      <c r="AE135" s="40"/>
      <c r="AR135" s="231" t="s">
        <v>176</v>
      </c>
      <c r="AT135" s="231" t="s">
        <v>171</v>
      </c>
      <c r="AU135" s="231" t="s">
        <v>82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176</v>
      </c>
      <c r="BM135" s="231" t="s">
        <v>1917</v>
      </c>
    </row>
    <row r="136" spans="1:47" s="2" customFormat="1" ht="12">
      <c r="A136" s="40"/>
      <c r="B136" s="41"/>
      <c r="C136" s="42"/>
      <c r="D136" s="233" t="s">
        <v>178</v>
      </c>
      <c r="E136" s="42"/>
      <c r="F136" s="234" t="s">
        <v>1288</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9" t="s">
        <v>178</v>
      </c>
      <c r="AU136" s="19" t="s">
        <v>82</v>
      </c>
    </row>
    <row r="137" spans="1:51" s="13" customFormat="1" ht="12">
      <c r="A137" s="13"/>
      <c r="B137" s="237"/>
      <c r="C137" s="238"/>
      <c r="D137" s="233" t="s">
        <v>180</v>
      </c>
      <c r="E137" s="239" t="s">
        <v>19</v>
      </c>
      <c r="F137" s="240" t="s">
        <v>1918</v>
      </c>
      <c r="G137" s="238"/>
      <c r="H137" s="241">
        <v>25.52</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72</v>
      </c>
      <c r="AY137" s="247" t="s">
        <v>169</v>
      </c>
    </row>
    <row r="138" spans="1:51" s="15" customFormat="1" ht="12">
      <c r="A138" s="15"/>
      <c r="B138" s="258"/>
      <c r="C138" s="259"/>
      <c r="D138" s="233" t="s">
        <v>180</v>
      </c>
      <c r="E138" s="260" t="s">
        <v>19</v>
      </c>
      <c r="F138" s="261" t="s">
        <v>191</v>
      </c>
      <c r="G138" s="259"/>
      <c r="H138" s="262">
        <v>25.52</v>
      </c>
      <c r="I138" s="263"/>
      <c r="J138" s="259"/>
      <c r="K138" s="259"/>
      <c r="L138" s="264"/>
      <c r="M138" s="265"/>
      <c r="N138" s="266"/>
      <c r="O138" s="266"/>
      <c r="P138" s="266"/>
      <c r="Q138" s="266"/>
      <c r="R138" s="266"/>
      <c r="S138" s="266"/>
      <c r="T138" s="267"/>
      <c r="U138" s="15"/>
      <c r="V138" s="15"/>
      <c r="W138" s="15"/>
      <c r="X138" s="15"/>
      <c r="Y138" s="15"/>
      <c r="Z138" s="15"/>
      <c r="AA138" s="15"/>
      <c r="AB138" s="15"/>
      <c r="AC138" s="15"/>
      <c r="AD138" s="15"/>
      <c r="AE138" s="15"/>
      <c r="AT138" s="268" t="s">
        <v>180</v>
      </c>
      <c r="AU138" s="268" t="s">
        <v>82</v>
      </c>
      <c r="AV138" s="15" t="s">
        <v>176</v>
      </c>
      <c r="AW138" s="15" t="s">
        <v>33</v>
      </c>
      <c r="AX138" s="15" t="s">
        <v>80</v>
      </c>
      <c r="AY138" s="268" t="s">
        <v>169</v>
      </c>
    </row>
    <row r="139" spans="1:65" s="2" customFormat="1" ht="21.75" customHeight="1">
      <c r="A139" s="40"/>
      <c r="B139" s="41"/>
      <c r="C139" s="220" t="s">
        <v>254</v>
      </c>
      <c r="D139" s="220" t="s">
        <v>171</v>
      </c>
      <c r="E139" s="221" t="s">
        <v>1285</v>
      </c>
      <c r="F139" s="222" t="s">
        <v>1286</v>
      </c>
      <c r="G139" s="223" t="s">
        <v>174</v>
      </c>
      <c r="H139" s="224">
        <v>113.68</v>
      </c>
      <c r="I139" s="225"/>
      <c r="J139" s="226">
        <f>ROUND(I139*H139,2)</f>
        <v>0</v>
      </c>
      <c r="K139" s="222" t="s">
        <v>175</v>
      </c>
      <c r="L139" s="46"/>
      <c r="M139" s="227" t="s">
        <v>19</v>
      </c>
      <c r="N139" s="228" t="s">
        <v>43</v>
      </c>
      <c r="O139" s="86"/>
      <c r="P139" s="229">
        <f>O139*H139</f>
        <v>0</v>
      </c>
      <c r="Q139" s="229">
        <v>0.00085</v>
      </c>
      <c r="R139" s="229">
        <f>Q139*H139</f>
        <v>0.096628</v>
      </c>
      <c r="S139" s="229">
        <v>0</v>
      </c>
      <c r="T139" s="230">
        <f>S139*H139</f>
        <v>0</v>
      </c>
      <c r="U139" s="40"/>
      <c r="V139" s="40"/>
      <c r="W139" s="40"/>
      <c r="X139" s="40"/>
      <c r="Y139" s="40"/>
      <c r="Z139" s="40"/>
      <c r="AA139" s="40"/>
      <c r="AB139" s="40"/>
      <c r="AC139" s="40"/>
      <c r="AD139" s="40"/>
      <c r="AE139" s="40"/>
      <c r="AR139" s="231" t="s">
        <v>176</v>
      </c>
      <c r="AT139" s="231" t="s">
        <v>171</v>
      </c>
      <c r="AU139" s="231" t="s">
        <v>82</v>
      </c>
      <c r="AY139" s="19" t="s">
        <v>169</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176</v>
      </c>
      <c r="BM139" s="231" t="s">
        <v>1287</v>
      </c>
    </row>
    <row r="140" spans="1:47" s="2" customFormat="1" ht="12">
      <c r="A140" s="40"/>
      <c r="B140" s="41"/>
      <c r="C140" s="42"/>
      <c r="D140" s="233" t="s">
        <v>178</v>
      </c>
      <c r="E140" s="42"/>
      <c r="F140" s="234" t="s">
        <v>1288</v>
      </c>
      <c r="G140" s="42"/>
      <c r="H140" s="42"/>
      <c r="I140" s="138"/>
      <c r="J140" s="42"/>
      <c r="K140" s="42"/>
      <c r="L140" s="46"/>
      <c r="M140" s="235"/>
      <c r="N140" s="236"/>
      <c r="O140" s="86"/>
      <c r="P140" s="86"/>
      <c r="Q140" s="86"/>
      <c r="R140" s="86"/>
      <c r="S140" s="86"/>
      <c r="T140" s="87"/>
      <c r="U140" s="40"/>
      <c r="V140" s="40"/>
      <c r="W140" s="40"/>
      <c r="X140" s="40"/>
      <c r="Y140" s="40"/>
      <c r="Z140" s="40"/>
      <c r="AA140" s="40"/>
      <c r="AB140" s="40"/>
      <c r="AC140" s="40"/>
      <c r="AD140" s="40"/>
      <c r="AE140" s="40"/>
      <c r="AT140" s="19" t="s">
        <v>178</v>
      </c>
      <c r="AU140" s="19" t="s">
        <v>82</v>
      </c>
    </row>
    <row r="141" spans="1:51" s="13" customFormat="1" ht="12">
      <c r="A141" s="13"/>
      <c r="B141" s="237"/>
      <c r="C141" s="238"/>
      <c r="D141" s="233" t="s">
        <v>180</v>
      </c>
      <c r="E141" s="239" t="s">
        <v>19</v>
      </c>
      <c r="F141" s="240" t="s">
        <v>1919</v>
      </c>
      <c r="G141" s="238"/>
      <c r="H141" s="241">
        <v>113.68</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72</v>
      </c>
      <c r="AY141" s="247" t="s">
        <v>169</v>
      </c>
    </row>
    <row r="142" spans="1:51" s="15" customFormat="1" ht="12">
      <c r="A142" s="15"/>
      <c r="B142" s="258"/>
      <c r="C142" s="259"/>
      <c r="D142" s="233" t="s">
        <v>180</v>
      </c>
      <c r="E142" s="260" t="s">
        <v>19</v>
      </c>
      <c r="F142" s="261" t="s">
        <v>191</v>
      </c>
      <c r="G142" s="259"/>
      <c r="H142" s="262">
        <v>113.68</v>
      </c>
      <c r="I142" s="263"/>
      <c r="J142" s="259"/>
      <c r="K142" s="259"/>
      <c r="L142" s="264"/>
      <c r="M142" s="265"/>
      <c r="N142" s="266"/>
      <c r="O142" s="266"/>
      <c r="P142" s="266"/>
      <c r="Q142" s="266"/>
      <c r="R142" s="266"/>
      <c r="S142" s="266"/>
      <c r="T142" s="267"/>
      <c r="U142" s="15"/>
      <c r="V142" s="15"/>
      <c r="W142" s="15"/>
      <c r="X142" s="15"/>
      <c r="Y142" s="15"/>
      <c r="Z142" s="15"/>
      <c r="AA142" s="15"/>
      <c r="AB142" s="15"/>
      <c r="AC142" s="15"/>
      <c r="AD142" s="15"/>
      <c r="AE142" s="15"/>
      <c r="AT142" s="268" t="s">
        <v>180</v>
      </c>
      <c r="AU142" s="268" t="s">
        <v>82</v>
      </c>
      <c r="AV142" s="15" t="s">
        <v>176</v>
      </c>
      <c r="AW142" s="15" t="s">
        <v>33</v>
      </c>
      <c r="AX142" s="15" t="s">
        <v>80</v>
      </c>
      <c r="AY142" s="268" t="s">
        <v>169</v>
      </c>
    </row>
    <row r="143" spans="1:65" s="2" customFormat="1" ht="21.75" customHeight="1">
      <c r="A143" s="40"/>
      <c r="B143" s="41"/>
      <c r="C143" s="220" t="s">
        <v>259</v>
      </c>
      <c r="D143" s="220" t="s">
        <v>171</v>
      </c>
      <c r="E143" s="221" t="s">
        <v>1840</v>
      </c>
      <c r="F143" s="222" t="s">
        <v>1841</v>
      </c>
      <c r="G143" s="223" t="s">
        <v>174</v>
      </c>
      <c r="H143" s="224">
        <v>25.52</v>
      </c>
      <c r="I143" s="225"/>
      <c r="J143" s="226">
        <f>ROUND(I143*H143,2)</f>
        <v>0</v>
      </c>
      <c r="K143" s="222" t="s">
        <v>175</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176</v>
      </c>
      <c r="AT143" s="231" t="s">
        <v>171</v>
      </c>
      <c r="AU143" s="231" t="s">
        <v>82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176</v>
      </c>
      <c r="BM143" s="231" t="s">
        <v>1920</v>
      </c>
    </row>
    <row r="144" spans="1:65" s="2" customFormat="1" ht="21.75" customHeight="1">
      <c r="A144" s="40"/>
      <c r="B144" s="41"/>
      <c r="C144" s="220" t="s">
        <v>267</v>
      </c>
      <c r="D144" s="220" t="s">
        <v>171</v>
      </c>
      <c r="E144" s="221" t="s">
        <v>1292</v>
      </c>
      <c r="F144" s="222" t="s">
        <v>1293</v>
      </c>
      <c r="G144" s="223" t="s">
        <v>174</v>
      </c>
      <c r="H144" s="224">
        <v>113.68</v>
      </c>
      <c r="I144" s="225"/>
      <c r="J144" s="226">
        <f>ROUND(I144*H144,2)</f>
        <v>0</v>
      </c>
      <c r="K144" s="222" t="s">
        <v>175</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176</v>
      </c>
      <c r="AT144" s="231" t="s">
        <v>171</v>
      </c>
      <c r="AU144" s="231" t="s">
        <v>82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176</v>
      </c>
      <c r="BM144" s="231" t="s">
        <v>1294</v>
      </c>
    </row>
    <row r="145" spans="1:65" s="2" customFormat="1" ht="21.75" customHeight="1">
      <c r="A145" s="40"/>
      <c r="B145" s="41"/>
      <c r="C145" s="220" t="s">
        <v>8</v>
      </c>
      <c r="D145" s="220" t="s">
        <v>171</v>
      </c>
      <c r="E145" s="221" t="s">
        <v>1606</v>
      </c>
      <c r="F145" s="222" t="s">
        <v>1607</v>
      </c>
      <c r="G145" s="223" t="s">
        <v>222</v>
      </c>
      <c r="H145" s="224">
        <v>195.798</v>
      </c>
      <c r="I145" s="225"/>
      <c r="J145" s="226">
        <f>ROUND(I145*H145,2)</f>
        <v>0</v>
      </c>
      <c r="K145" s="222" t="s">
        <v>175</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176</v>
      </c>
      <c r="AT145" s="231" t="s">
        <v>171</v>
      </c>
      <c r="AU145" s="231" t="s">
        <v>82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176</v>
      </c>
      <c r="BM145" s="231" t="s">
        <v>1608</v>
      </c>
    </row>
    <row r="146" spans="1:47" s="2" customFormat="1" ht="12">
      <c r="A146" s="40"/>
      <c r="B146" s="41"/>
      <c r="C146" s="42"/>
      <c r="D146" s="233" t="s">
        <v>178</v>
      </c>
      <c r="E146" s="42"/>
      <c r="F146" s="234" t="s">
        <v>1298</v>
      </c>
      <c r="G146" s="42"/>
      <c r="H146" s="42"/>
      <c r="I146" s="138"/>
      <c r="J146" s="42"/>
      <c r="K146" s="42"/>
      <c r="L146" s="46"/>
      <c r="M146" s="235"/>
      <c r="N146" s="236"/>
      <c r="O146" s="86"/>
      <c r="P146" s="86"/>
      <c r="Q146" s="86"/>
      <c r="R146" s="86"/>
      <c r="S146" s="86"/>
      <c r="T146" s="87"/>
      <c r="U146" s="40"/>
      <c r="V146" s="40"/>
      <c r="W146" s="40"/>
      <c r="X146" s="40"/>
      <c r="Y146" s="40"/>
      <c r="Z146" s="40"/>
      <c r="AA146" s="40"/>
      <c r="AB146" s="40"/>
      <c r="AC146" s="40"/>
      <c r="AD146" s="40"/>
      <c r="AE146" s="40"/>
      <c r="AT146" s="19" t="s">
        <v>178</v>
      </c>
      <c r="AU146" s="19" t="s">
        <v>82</v>
      </c>
    </row>
    <row r="147" spans="1:47" s="2" customFormat="1" ht="12">
      <c r="A147" s="40"/>
      <c r="B147" s="41"/>
      <c r="C147" s="42"/>
      <c r="D147" s="233" t="s">
        <v>1299</v>
      </c>
      <c r="E147" s="42"/>
      <c r="F147" s="234" t="s">
        <v>1609</v>
      </c>
      <c r="G147" s="42"/>
      <c r="H147" s="42"/>
      <c r="I147" s="138"/>
      <c r="J147" s="42"/>
      <c r="K147" s="42"/>
      <c r="L147" s="46"/>
      <c r="M147" s="235"/>
      <c r="N147" s="236"/>
      <c r="O147" s="86"/>
      <c r="P147" s="86"/>
      <c r="Q147" s="86"/>
      <c r="R147" s="86"/>
      <c r="S147" s="86"/>
      <c r="T147" s="87"/>
      <c r="U147" s="40"/>
      <c r="V147" s="40"/>
      <c r="W147" s="40"/>
      <c r="X147" s="40"/>
      <c r="Y147" s="40"/>
      <c r="Z147" s="40"/>
      <c r="AA147" s="40"/>
      <c r="AB147" s="40"/>
      <c r="AC147" s="40"/>
      <c r="AD147" s="40"/>
      <c r="AE147" s="40"/>
      <c r="AT147" s="19" t="s">
        <v>1299</v>
      </c>
      <c r="AU147" s="19" t="s">
        <v>82</v>
      </c>
    </row>
    <row r="148" spans="1:51" s="13" customFormat="1" ht="12">
      <c r="A148" s="13"/>
      <c r="B148" s="237"/>
      <c r="C148" s="238"/>
      <c r="D148" s="233" t="s">
        <v>180</v>
      </c>
      <c r="E148" s="239" t="s">
        <v>19</v>
      </c>
      <c r="F148" s="240" t="s">
        <v>49</v>
      </c>
      <c r="G148" s="238"/>
      <c r="H148" s="241">
        <v>195.798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80</v>
      </c>
      <c r="AY148" s="247" t="s">
        <v>169</v>
      </c>
    </row>
    <row r="149" spans="1:65" s="2" customFormat="1" ht="21.75" customHeight="1">
      <c r="A149" s="40"/>
      <c r="B149" s="41"/>
      <c r="C149" s="220" t="s">
        <v>279</v>
      </c>
      <c r="D149" s="220" t="s">
        <v>171</v>
      </c>
      <c r="E149" s="221" t="s">
        <v>260</v>
      </c>
      <c r="F149" s="222" t="s">
        <v>261</v>
      </c>
      <c r="G149" s="223" t="s">
        <v>222</v>
      </c>
      <c r="H149" s="224">
        <v>335.8</v>
      </c>
      <c r="I149" s="225"/>
      <c r="J149" s="226">
        <f>ROUND(I149*H149,2)</f>
        <v>0</v>
      </c>
      <c r="K149" s="222" t="s">
        <v>175</v>
      </c>
      <c r="L149" s="46"/>
      <c r="M149" s="227" t="s">
        <v>19</v>
      </c>
      <c r="N149" s="22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176</v>
      </c>
      <c r="AT149" s="231" t="s">
        <v>171</v>
      </c>
      <c r="AU149" s="231" t="s">
        <v>82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176</v>
      </c>
      <c r="BM149" s="231" t="s">
        <v>1301</v>
      </c>
    </row>
    <row r="150" spans="1:47" s="2" customFormat="1" ht="12">
      <c r="A150" s="40"/>
      <c r="B150" s="41"/>
      <c r="C150" s="42"/>
      <c r="D150" s="233" t="s">
        <v>178</v>
      </c>
      <c r="E150" s="42"/>
      <c r="F150" s="234" t="s">
        <v>263</v>
      </c>
      <c r="G150" s="42"/>
      <c r="H150" s="42"/>
      <c r="I150" s="138"/>
      <c r="J150" s="42"/>
      <c r="K150" s="42"/>
      <c r="L150" s="46"/>
      <c r="M150" s="235"/>
      <c r="N150" s="236"/>
      <c r="O150" s="86"/>
      <c r="P150" s="86"/>
      <c r="Q150" s="86"/>
      <c r="R150" s="86"/>
      <c r="S150" s="86"/>
      <c r="T150" s="87"/>
      <c r="U150" s="40"/>
      <c r="V150" s="40"/>
      <c r="W150" s="40"/>
      <c r="X150" s="40"/>
      <c r="Y150" s="40"/>
      <c r="Z150" s="40"/>
      <c r="AA150" s="40"/>
      <c r="AB150" s="40"/>
      <c r="AC150" s="40"/>
      <c r="AD150" s="40"/>
      <c r="AE150" s="40"/>
      <c r="AT150" s="19" t="s">
        <v>178</v>
      </c>
      <c r="AU150" s="19" t="s">
        <v>82</v>
      </c>
    </row>
    <row r="151" spans="1:51" s="13" customFormat="1" ht="12">
      <c r="A151" s="13"/>
      <c r="B151" s="237"/>
      <c r="C151" s="238"/>
      <c r="D151" s="233" t="s">
        <v>180</v>
      </c>
      <c r="E151" s="239" t="s">
        <v>19</v>
      </c>
      <c r="F151" s="240" t="s">
        <v>1302</v>
      </c>
      <c r="G151" s="238"/>
      <c r="H151" s="241">
        <v>59.392</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180</v>
      </c>
      <c r="AU151" s="247" t="s">
        <v>82</v>
      </c>
      <c r="AV151" s="13" t="s">
        <v>82</v>
      </c>
      <c r="AW151" s="13" t="s">
        <v>33</v>
      </c>
      <c r="AX151" s="13" t="s">
        <v>72</v>
      </c>
      <c r="AY151" s="247" t="s">
        <v>169</v>
      </c>
    </row>
    <row r="152" spans="1:51" s="13" customFormat="1" ht="12">
      <c r="A152" s="13"/>
      <c r="B152" s="237"/>
      <c r="C152" s="238"/>
      <c r="D152" s="233" t="s">
        <v>180</v>
      </c>
      <c r="E152" s="239" t="s">
        <v>19</v>
      </c>
      <c r="F152" s="240" t="s">
        <v>1921</v>
      </c>
      <c r="G152" s="238"/>
      <c r="H152" s="241">
        <v>260.334</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3" customFormat="1" ht="12">
      <c r="A153" s="13"/>
      <c r="B153" s="237"/>
      <c r="C153" s="238"/>
      <c r="D153" s="233" t="s">
        <v>180</v>
      </c>
      <c r="E153" s="239" t="s">
        <v>19</v>
      </c>
      <c r="F153" s="240" t="s">
        <v>1922</v>
      </c>
      <c r="G153" s="238"/>
      <c r="H153" s="241">
        <v>16.074</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72</v>
      </c>
      <c r="AY153" s="247" t="s">
        <v>169</v>
      </c>
    </row>
    <row r="154" spans="1:51" s="15" customFormat="1" ht="12">
      <c r="A154" s="15"/>
      <c r="B154" s="258"/>
      <c r="C154" s="259"/>
      <c r="D154" s="233" t="s">
        <v>180</v>
      </c>
      <c r="E154" s="260" t="s">
        <v>19</v>
      </c>
      <c r="F154" s="261" t="s">
        <v>191</v>
      </c>
      <c r="G154" s="259"/>
      <c r="H154" s="262">
        <v>335.8</v>
      </c>
      <c r="I154" s="263"/>
      <c r="J154" s="259"/>
      <c r="K154" s="259"/>
      <c r="L154" s="264"/>
      <c r="M154" s="265"/>
      <c r="N154" s="266"/>
      <c r="O154" s="266"/>
      <c r="P154" s="266"/>
      <c r="Q154" s="266"/>
      <c r="R154" s="266"/>
      <c r="S154" s="266"/>
      <c r="T154" s="267"/>
      <c r="U154" s="15"/>
      <c r="V154" s="15"/>
      <c r="W154" s="15"/>
      <c r="X154" s="15"/>
      <c r="Y154" s="15"/>
      <c r="Z154" s="15"/>
      <c r="AA154" s="15"/>
      <c r="AB154" s="15"/>
      <c r="AC154" s="15"/>
      <c r="AD154" s="15"/>
      <c r="AE154" s="15"/>
      <c r="AT154" s="268" t="s">
        <v>180</v>
      </c>
      <c r="AU154" s="268" t="s">
        <v>82</v>
      </c>
      <c r="AV154" s="15" t="s">
        <v>176</v>
      </c>
      <c r="AW154" s="15" t="s">
        <v>33</v>
      </c>
      <c r="AX154" s="15" t="s">
        <v>80</v>
      </c>
      <c r="AY154" s="268" t="s">
        <v>169</v>
      </c>
    </row>
    <row r="155" spans="1:65" s="2" customFormat="1" ht="21.75" customHeight="1">
      <c r="A155" s="40"/>
      <c r="B155" s="41"/>
      <c r="C155" s="220" t="s">
        <v>286</v>
      </c>
      <c r="D155" s="220" t="s">
        <v>171</v>
      </c>
      <c r="E155" s="221" t="s">
        <v>268</v>
      </c>
      <c r="F155" s="222" t="s">
        <v>269</v>
      </c>
      <c r="G155" s="223" t="s">
        <v>222</v>
      </c>
      <c r="H155" s="224">
        <v>65.631</v>
      </c>
      <c r="I155" s="225"/>
      <c r="J155" s="226">
        <f>ROUND(I155*H155,2)</f>
        <v>0</v>
      </c>
      <c r="K155" s="222" t="s">
        <v>175</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176</v>
      </c>
      <c r="AT155" s="231" t="s">
        <v>171</v>
      </c>
      <c r="AU155" s="231" t="s">
        <v>82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176</v>
      </c>
      <c r="BM155" s="231" t="s">
        <v>1303</v>
      </c>
    </row>
    <row r="156" spans="1:47" s="2" customFormat="1" ht="12">
      <c r="A156" s="40"/>
      <c r="B156" s="41"/>
      <c r="C156" s="42"/>
      <c r="D156" s="233" t="s">
        <v>178</v>
      </c>
      <c r="E156" s="42"/>
      <c r="F156" s="234" t="s">
        <v>263</v>
      </c>
      <c r="G156" s="42"/>
      <c r="H156" s="42"/>
      <c r="I156" s="138"/>
      <c r="J156" s="42"/>
      <c r="K156" s="42"/>
      <c r="L156" s="46"/>
      <c r="M156" s="235"/>
      <c r="N156" s="236"/>
      <c r="O156" s="86"/>
      <c r="P156" s="86"/>
      <c r="Q156" s="86"/>
      <c r="R156" s="86"/>
      <c r="S156" s="86"/>
      <c r="T156" s="87"/>
      <c r="U156" s="40"/>
      <c r="V156" s="40"/>
      <c r="W156" s="40"/>
      <c r="X156" s="40"/>
      <c r="Y156" s="40"/>
      <c r="Z156" s="40"/>
      <c r="AA156" s="40"/>
      <c r="AB156" s="40"/>
      <c r="AC156" s="40"/>
      <c r="AD156" s="40"/>
      <c r="AE156" s="40"/>
      <c r="AT156" s="19" t="s">
        <v>178</v>
      </c>
      <c r="AU156" s="19" t="s">
        <v>82</v>
      </c>
    </row>
    <row r="157" spans="1:51" s="13" customFormat="1" ht="12">
      <c r="A157" s="13"/>
      <c r="B157" s="237"/>
      <c r="C157" s="238"/>
      <c r="D157" s="233" t="s">
        <v>180</v>
      </c>
      <c r="E157" s="239" t="s">
        <v>19</v>
      </c>
      <c r="F157" s="240" t="s">
        <v>1923</v>
      </c>
      <c r="G157" s="238"/>
      <c r="H157" s="241">
        <v>65.631</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180</v>
      </c>
      <c r="AU157" s="247" t="s">
        <v>82</v>
      </c>
      <c r="AV157" s="13" t="s">
        <v>82</v>
      </c>
      <c r="AW157" s="13" t="s">
        <v>33</v>
      </c>
      <c r="AX157" s="13" t="s">
        <v>80</v>
      </c>
      <c r="AY157" s="247" t="s">
        <v>169</v>
      </c>
    </row>
    <row r="158" spans="1:65" s="2" customFormat="1" ht="33" customHeight="1">
      <c r="A158" s="40"/>
      <c r="B158" s="41"/>
      <c r="C158" s="220" t="s">
        <v>293</v>
      </c>
      <c r="D158" s="220" t="s">
        <v>171</v>
      </c>
      <c r="E158" s="221" t="s">
        <v>275</v>
      </c>
      <c r="F158" s="222" t="s">
        <v>276</v>
      </c>
      <c r="G158" s="223" t="s">
        <v>222</v>
      </c>
      <c r="H158" s="224">
        <v>196.893</v>
      </c>
      <c r="I158" s="225"/>
      <c r="J158" s="226">
        <f>ROUND(I158*H158,2)</f>
        <v>0</v>
      </c>
      <c r="K158" s="222" t="s">
        <v>175</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176</v>
      </c>
      <c r="AT158" s="231" t="s">
        <v>171</v>
      </c>
      <c r="AU158" s="231" t="s">
        <v>82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176</v>
      </c>
      <c r="BM158" s="231" t="s">
        <v>1304</v>
      </c>
    </row>
    <row r="159" spans="1:47" s="2" customFormat="1" ht="12">
      <c r="A159" s="40"/>
      <c r="B159" s="41"/>
      <c r="C159" s="42"/>
      <c r="D159" s="233" t="s">
        <v>178</v>
      </c>
      <c r="E159" s="42"/>
      <c r="F159" s="234" t="s">
        <v>263</v>
      </c>
      <c r="G159" s="42"/>
      <c r="H159" s="42"/>
      <c r="I159" s="138"/>
      <c r="J159" s="42"/>
      <c r="K159" s="42"/>
      <c r="L159" s="46"/>
      <c r="M159" s="235"/>
      <c r="N159" s="236"/>
      <c r="O159" s="86"/>
      <c r="P159" s="86"/>
      <c r="Q159" s="86"/>
      <c r="R159" s="86"/>
      <c r="S159" s="86"/>
      <c r="T159" s="87"/>
      <c r="U159" s="40"/>
      <c r="V159" s="40"/>
      <c r="W159" s="40"/>
      <c r="X159" s="40"/>
      <c r="Y159" s="40"/>
      <c r="Z159" s="40"/>
      <c r="AA159" s="40"/>
      <c r="AB159" s="40"/>
      <c r="AC159" s="40"/>
      <c r="AD159" s="40"/>
      <c r="AE159" s="40"/>
      <c r="AT159" s="19" t="s">
        <v>178</v>
      </c>
      <c r="AU159" s="19" t="s">
        <v>82</v>
      </c>
    </row>
    <row r="160" spans="1:51" s="13" customFormat="1" ht="12">
      <c r="A160" s="13"/>
      <c r="B160" s="237"/>
      <c r="C160" s="238"/>
      <c r="D160" s="233" t="s">
        <v>180</v>
      </c>
      <c r="E160" s="239" t="s">
        <v>19</v>
      </c>
      <c r="F160" s="240" t="s">
        <v>1923</v>
      </c>
      <c r="G160" s="238"/>
      <c r="H160" s="241">
        <v>65.631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80</v>
      </c>
      <c r="AY160" s="247" t="s">
        <v>169</v>
      </c>
    </row>
    <row r="161" spans="1:51" s="13" customFormat="1" ht="12">
      <c r="A161" s="13"/>
      <c r="B161" s="237"/>
      <c r="C161" s="238"/>
      <c r="D161" s="233" t="s">
        <v>180</v>
      </c>
      <c r="E161" s="238"/>
      <c r="F161" s="240" t="s">
        <v>1924</v>
      </c>
      <c r="G161" s="238"/>
      <c r="H161" s="241">
        <v>196.893</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180</v>
      </c>
      <c r="AU161" s="247" t="s">
        <v>82</v>
      </c>
      <c r="AV161" s="13" t="s">
        <v>82</v>
      </c>
      <c r="AW161" s="13" t="s">
        <v>4</v>
      </c>
      <c r="AX161" s="13" t="s">
        <v>80</v>
      </c>
      <c r="AY161" s="247" t="s">
        <v>169</v>
      </c>
    </row>
    <row r="162" spans="1:65" s="2" customFormat="1" ht="21.75" customHeight="1">
      <c r="A162" s="40"/>
      <c r="B162" s="41"/>
      <c r="C162" s="220" t="s">
        <v>300</v>
      </c>
      <c r="D162" s="220" t="s">
        <v>171</v>
      </c>
      <c r="E162" s="221" t="s">
        <v>1306</v>
      </c>
      <c r="F162" s="222" t="s">
        <v>1307</v>
      </c>
      <c r="G162" s="223" t="s">
        <v>222</v>
      </c>
      <c r="H162" s="224">
        <v>197.596</v>
      </c>
      <c r="I162" s="225"/>
      <c r="J162" s="226">
        <f>ROUND(I162*H162,2)</f>
        <v>0</v>
      </c>
      <c r="K162" s="222" t="s">
        <v>175</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176</v>
      </c>
      <c r="AT162" s="231" t="s">
        <v>171</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176</v>
      </c>
      <c r="BM162" s="231" t="s">
        <v>1308</v>
      </c>
    </row>
    <row r="163" spans="1:47" s="2" customFormat="1" ht="12">
      <c r="A163" s="40"/>
      <c r="B163" s="41"/>
      <c r="C163" s="42"/>
      <c r="D163" s="233" t="s">
        <v>178</v>
      </c>
      <c r="E163" s="42"/>
      <c r="F163" s="234" t="s">
        <v>283</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9" t="s">
        <v>178</v>
      </c>
      <c r="AU163" s="19" t="s">
        <v>82</v>
      </c>
    </row>
    <row r="164" spans="1:51" s="13" customFormat="1" ht="12">
      <c r="A164" s="13"/>
      <c r="B164" s="237"/>
      <c r="C164" s="238"/>
      <c r="D164" s="233" t="s">
        <v>180</v>
      </c>
      <c r="E164" s="239" t="s">
        <v>19</v>
      </c>
      <c r="F164" s="240" t="s">
        <v>1309</v>
      </c>
      <c r="G164" s="238"/>
      <c r="H164" s="241">
        <v>59.392</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72</v>
      </c>
      <c r="AY164" s="247" t="s">
        <v>169</v>
      </c>
    </row>
    <row r="165" spans="1:51" s="13" customFormat="1" ht="12">
      <c r="A165" s="13"/>
      <c r="B165" s="237"/>
      <c r="C165" s="238"/>
      <c r="D165" s="233" t="s">
        <v>180</v>
      </c>
      <c r="E165" s="239" t="s">
        <v>19</v>
      </c>
      <c r="F165" s="240" t="s">
        <v>1925</v>
      </c>
      <c r="G165" s="238"/>
      <c r="H165" s="241">
        <v>130.167</v>
      </c>
      <c r="I165" s="242"/>
      <c r="J165" s="238"/>
      <c r="K165" s="238"/>
      <c r="L165" s="243"/>
      <c r="M165" s="244"/>
      <c r="N165" s="245"/>
      <c r="O165" s="245"/>
      <c r="P165" s="245"/>
      <c r="Q165" s="245"/>
      <c r="R165" s="245"/>
      <c r="S165" s="245"/>
      <c r="T165" s="246"/>
      <c r="U165" s="13"/>
      <c r="V165" s="13"/>
      <c r="W165" s="13"/>
      <c r="X165" s="13"/>
      <c r="Y165" s="13"/>
      <c r="Z165" s="13"/>
      <c r="AA165" s="13"/>
      <c r="AB165" s="13"/>
      <c r="AC165" s="13"/>
      <c r="AD165" s="13"/>
      <c r="AE165" s="13"/>
      <c r="AT165" s="247" t="s">
        <v>180</v>
      </c>
      <c r="AU165" s="247" t="s">
        <v>82</v>
      </c>
      <c r="AV165" s="13" t="s">
        <v>82</v>
      </c>
      <c r="AW165" s="13" t="s">
        <v>33</v>
      </c>
      <c r="AX165" s="13" t="s">
        <v>72</v>
      </c>
      <c r="AY165" s="247" t="s">
        <v>169</v>
      </c>
    </row>
    <row r="166" spans="1:51" s="13" customFormat="1" ht="12">
      <c r="A166" s="13"/>
      <c r="B166" s="237"/>
      <c r="C166" s="238"/>
      <c r="D166" s="233" t="s">
        <v>180</v>
      </c>
      <c r="E166" s="239" t="s">
        <v>19</v>
      </c>
      <c r="F166" s="240" t="s">
        <v>1926</v>
      </c>
      <c r="G166" s="238"/>
      <c r="H166" s="241">
        <v>8.037</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180</v>
      </c>
      <c r="AU166" s="247" t="s">
        <v>82</v>
      </c>
      <c r="AV166" s="13" t="s">
        <v>82</v>
      </c>
      <c r="AW166" s="13" t="s">
        <v>33</v>
      </c>
      <c r="AX166" s="13" t="s">
        <v>72</v>
      </c>
      <c r="AY166" s="247" t="s">
        <v>169</v>
      </c>
    </row>
    <row r="167" spans="1:51" s="15" customFormat="1" ht="12">
      <c r="A167" s="15"/>
      <c r="B167" s="258"/>
      <c r="C167" s="259"/>
      <c r="D167" s="233" t="s">
        <v>180</v>
      </c>
      <c r="E167" s="260" t="s">
        <v>19</v>
      </c>
      <c r="F167" s="261" t="s">
        <v>191</v>
      </c>
      <c r="G167" s="259"/>
      <c r="H167" s="262">
        <v>197.596</v>
      </c>
      <c r="I167" s="263"/>
      <c r="J167" s="259"/>
      <c r="K167" s="259"/>
      <c r="L167" s="264"/>
      <c r="M167" s="265"/>
      <c r="N167" s="266"/>
      <c r="O167" s="266"/>
      <c r="P167" s="266"/>
      <c r="Q167" s="266"/>
      <c r="R167" s="266"/>
      <c r="S167" s="266"/>
      <c r="T167" s="267"/>
      <c r="U167" s="15"/>
      <c r="V167" s="15"/>
      <c r="W167" s="15"/>
      <c r="X167" s="15"/>
      <c r="Y167" s="15"/>
      <c r="Z167" s="15"/>
      <c r="AA167" s="15"/>
      <c r="AB167" s="15"/>
      <c r="AC167" s="15"/>
      <c r="AD167" s="15"/>
      <c r="AE167" s="15"/>
      <c r="AT167" s="268" t="s">
        <v>180</v>
      </c>
      <c r="AU167" s="268" t="s">
        <v>82</v>
      </c>
      <c r="AV167" s="15" t="s">
        <v>176</v>
      </c>
      <c r="AW167" s="15" t="s">
        <v>33</v>
      </c>
      <c r="AX167" s="15" t="s">
        <v>80</v>
      </c>
      <c r="AY167" s="268" t="s">
        <v>169</v>
      </c>
    </row>
    <row r="168" spans="1:65" s="2" customFormat="1" ht="16.5" customHeight="1">
      <c r="A168" s="40"/>
      <c r="B168" s="41"/>
      <c r="C168" s="220" t="s">
        <v>306</v>
      </c>
      <c r="D168" s="220" t="s">
        <v>171</v>
      </c>
      <c r="E168" s="221" t="s">
        <v>301</v>
      </c>
      <c r="F168" s="222" t="s">
        <v>302</v>
      </c>
      <c r="G168" s="223" t="s">
        <v>222</v>
      </c>
      <c r="H168" s="224">
        <v>197.596</v>
      </c>
      <c r="I168" s="225"/>
      <c r="J168" s="226">
        <f>ROUND(I168*H168,2)</f>
        <v>0</v>
      </c>
      <c r="K168" s="222" t="s">
        <v>19</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176</v>
      </c>
      <c r="AT168" s="231" t="s">
        <v>171</v>
      </c>
      <c r="AU168" s="231" t="s">
        <v>82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176</v>
      </c>
      <c r="BM168" s="231" t="s">
        <v>1319</v>
      </c>
    </row>
    <row r="169" spans="1:47" s="2" customFormat="1" ht="12">
      <c r="A169" s="40"/>
      <c r="B169" s="41"/>
      <c r="C169" s="42"/>
      <c r="D169" s="233" t="s">
        <v>178</v>
      </c>
      <c r="E169" s="42"/>
      <c r="F169" s="234" t="s">
        <v>304</v>
      </c>
      <c r="G169" s="42"/>
      <c r="H169" s="42"/>
      <c r="I169" s="138"/>
      <c r="J169" s="42"/>
      <c r="K169" s="42"/>
      <c r="L169" s="46"/>
      <c r="M169" s="235"/>
      <c r="N169" s="236"/>
      <c r="O169" s="86"/>
      <c r="P169" s="86"/>
      <c r="Q169" s="86"/>
      <c r="R169" s="86"/>
      <c r="S169" s="86"/>
      <c r="T169" s="87"/>
      <c r="U169" s="40"/>
      <c r="V169" s="40"/>
      <c r="W169" s="40"/>
      <c r="X169" s="40"/>
      <c r="Y169" s="40"/>
      <c r="Z169" s="40"/>
      <c r="AA169" s="40"/>
      <c r="AB169" s="40"/>
      <c r="AC169" s="40"/>
      <c r="AD169" s="40"/>
      <c r="AE169" s="40"/>
      <c r="AT169" s="19" t="s">
        <v>178</v>
      </c>
      <c r="AU169" s="19" t="s">
        <v>82</v>
      </c>
    </row>
    <row r="170" spans="1:51" s="13" customFormat="1" ht="12">
      <c r="A170" s="13"/>
      <c r="B170" s="237"/>
      <c r="C170" s="238"/>
      <c r="D170" s="233" t="s">
        <v>180</v>
      </c>
      <c r="E170" s="239" t="s">
        <v>19</v>
      </c>
      <c r="F170" s="240" t="s">
        <v>1309</v>
      </c>
      <c r="G170" s="238"/>
      <c r="H170" s="241">
        <v>59.392</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180</v>
      </c>
      <c r="AU170" s="247" t="s">
        <v>82</v>
      </c>
      <c r="AV170" s="13" t="s">
        <v>82</v>
      </c>
      <c r="AW170" s="13" t="s">
        <v>33</v>
      </c>
      <c r="AX170" s="13" t="s">
        <v>72</v>
      </c>
      <c r="AY170" s="247" t="s">
        <v>169</v>
      </c>
    </row>
    <row r="171" spans="1:51" s="13" customFormat="1" ht="12">
      <c r="A171" s="13"/>
      <c r="B171" s="237"/>
      <c r="C171" s="238"/>
      <c r="D171" s="233" t="s">
        <v>180</v>
      </c>
      <c r="E171" s="239" t="s">
        <v>19</v>
      </c>
      <c r="F171" s="240" t="s">
        <v>1925</v>
      </c>
      <c r="G171" s="238"/>
      <c r="H171" s="241">
        <v>130.167</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72</v>
      </c>
      <c r="AY171" s="247" t="s">
        <v>169</v>
      </c>
    </row>
    <row r="172" spans="1:51" s="13" customFormat="1" ht="12">
      <c r="A172" s="13"/>
      <c r="B172" s="237"/>
      <c r="C172" s="238"/>
      <c r="D172" s="233" t="s">
        <v>180</v>
      </c>
      <c r="E172" s="239" t="s">
        <v>19</v>
      </c>
      <c r="F172" s="240" t="s">
        <v>1926</v>
      </c>
      <c r="G172" s="238"/>
      <c r="H172" s="241">
        <v>8.037</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33</v>
      </c>
      <c r="AX172" s="13" t="s">
        <v>72</v>
      </c>
      <c r="AY172" s="247" t="s">
        <v>169</v>
      </c>
    </row>
    <row r="173" spans="1:51" s="15" customFormat="1" ht="12">
      <c r="A173" s="15"/>
      <c r="B173" s="258"/>
      <c r="C173" s="259"/>
      <c r="D173" s="233" t="s">
        <v>180</v>
      </c>
      <c r="E173" s="260" t="s">
        <v>19</v>
      </c>
      <c r="F173" s="261" t="s">
        <v>191</v>
      </c>
      <c r="G173" s="259"/>
      <c r="H173" s="262">
        <v>197.596</v>
      </c>
      <c r="I173" s="263"/>
      <c r="J173" s="259"/>
      <c r="K173" s="259"/>
      <c r="L173" s="264"/>
      <c r="M173" s="265"/>
      <c r="N173" s="266"/>
      <c r="O173" s="266"/>
      <c r="P173" s="266"/>
      <c r="Q173" s="266"/>
      <c r="R173" s="266"/>
      <c r="S173" s="266"/>
      <c r="T173" s="267"/>
      <c r="U173" s="15"/>
      <c r="V173" s="15"/>
      <c r="W173" s="15"/>
      <c r="X173" s="15"/>
      <c r="Y173" s="15"/>
      <c r="Z173" s="15"/>
      <c r="AA173" s="15"/>
      <c r="AB173" s="15"/>
      <c r="AC173" s="15"/>
      <c r="AD173" s="15"/>
      <c r="AE173" s="15"/>
      <c r="AT173" s="268" t="s">
        <v>180</v>
      </c>
      <c r="AU173" s="268" t="s">
        <v>82</v>
      </c>
      <c r="AV173" s="15" t="s">
        <v>176</v>
      </c>
      <c r="AW173" s="15" t="s">
        <v>33</v>
      </c>
      <c r="AX173" s="15" t="s">
        <v>80</v>
      </c>
      <c r="AY173" s="268" t="s">
        <v>169</v>
      </c>
    </row>
    <row r="174" spans="1:65" s="2" customFormat="1" ht="21.75" customHeight="1">
      <c r="A174" s="40"/>
      <c r="B174" s="41"/>
      <c r="C174" s="220" t="s">
        <v>7</v>
      </c>
      <c r="D174" s="220" t="s">
        <v>171</v>
      </c>
      <c r="E174" s="221" t="s">
        <v>307</v>
      </c>
      <c r="F174" s="222" t="s">
        <v>308</v>
      </c>
      <c r="G174" s="223" t="s">
        <v>297</v>
      </c>
      <c r="H174" s="224">
        <v>118.136</v>
      </c>
      <c r="I174" s="225"/>
      <c r="J174" s="226">
        <f>ROUND(I174*H174,2)</f>
        <v>0</v>
      </c>
      <c r="K174" s="222" t="s">
        <v>19</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176</v>
      </c>
      <c r="AT174" s="231" t="s">
        <v>171</v>
      </c>
      <c r="AU174" s="231" t="s">
        <v>82</v>
      </c>
      <c r="AY174" s="19" t="s">
        <v>169</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176</v>
      </c>
      <c r="BM174" s="231" t="s">
        <v>1320</v>
      </c>
    </row>
    <row r="175" spans="1:47" s="2" customFormat="1" ht="12">
      <c r="A175" s="40"/>
      <c r="B175" s="41"/>
      <c r="C175" s="42"/>
      <c r="D175" s="233" t="s">
        <v>178</v>
      </c>
      <c r="E175" s="42"/>
      <c r="F175" s="234" t="s">
        <v>310</v>
      </c>
      <c r="G175" s="42"/>
      <c r="H175" s="42"/>
      <c r="I175" s="138"/>
      <c r="J175" s="42"/>
      <c r="K175" s="42"/>
      <c r="L175" s="46"/>
      <c r="M175" s="235"/>
      <c r="N175" s="236"/>
      <c r="O175" s="86"/>
      <c r="P175" s="86"/>
      <c r="Q175" s="86"/>
      <c r="R175" s="86"/>
      <c r="S175" s="86"/>
      <c r="T175" s="87"/>
      <c r="U175" s="40"/>
      <c r="V175" s="40"/>
      <c r="W175" s="40"/>
      <c r="X175" s="40"/>
      <c r="Y175" s="40"/>
      <c r="Z175" s="40"/>
      <c r="AA175" s="40"/>
      <c r="AB175" s="40"/>
      <c r="AC175" s="40"/>
      <c r="AD175" s="40"/>
      <c r="AE175" s="40"/>
      <c r="AT175" s="19" t="s">
        <v>178</v>
      </c>
      <c r="AU175" s="19" t="s">
        <v>82</v>
      </c>
    </row>
    <row r="176" spans="1:51" s="13" customFormat="1" ht="12">
      <c r="A176" s="13"/>
      <c r="B176" s="237"/>
      <c r="C176" s="238"/>
      <c r="D176" s="233" t="s">
        <v>180</v>
      </c>
      <c r="E176" s="239" t="s">
        <v>19</v>
      </c>
      <c r="F176" s="240" t="s">
        <v>1923</v>
      </c>
      <c r="G176" s="238"/>
      <c r="H176" s="241">
        <v>65.631</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33</v>
      </c>
      <c r="AX176" s="13" t="s">
        <v>80</v>
      </c>
      <c r="AY176" s="247" t="s">
        <v>169</v>
      </c>
    </row>
    <row r="177" spans="1:51" s="13" customFormat="1" ht="12">
      <c r="A177" s="13"/>
      <c r="B177" s="237"/>
      <c r="C177" s="238"/>
      <c r="D177" s="233" t="s">
        <v>180</v>
      </c>
      <c r="E177" s="238"/>
      <c r="F177" s="240" t="s">
        <v>1927</v>
      </c>
      <c r="G177" s="238"/>
      <c r="H177" s="241">
        <v>118.136</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180</v>
      </c>
      <c r="AU177" s="247" t="s">
        <v>82</v>
      </c>
      <c r="AV177" s="13" t="s">
        <v>82</v>
      </c>
      <c r="AW177" s="13" t="s">
        <v>4</v>
      </c>
      <c r="AX177" s="13" t="s">
        <v>80</v>
      </c>
      <c r="AY177" s="247" t="s">
        <v>169</v>
      </c>
    </row>
    <row r="178" spans="1:65" s="2" customFormat="1" ht="21.75" customHeight="1">
      <c r="A178" s="40"/>
      <c r="B178" s="41"/>
      <c r="C178" s="220" t="s">
        <v>318</v>
      </c>
      <c r="D178" s="220" t="s">
        <v>171</v>
      </c>
      <c r="E178" s="221" t="s">
        <v>312</v>
      </c>
      <c r="F178" s="222" t="s">
        <v>313</v>
      </c>
      <c r="G178" s="223" t="s">
        <v>222</v>
      </c>
      <c r="H178" s="224">
        <v>130.167</v>
      </c>
      <c r="I178" s="225"/>
      <c r="J178" s="226">
        <f>ROUND(I178*H178,2)</f>
        <v>0</v>
      </c>
      <c r="K178" s="222" t="s">
        <v>19</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1322</v>
      </c>
    </row>
    <row r="179" spans="1:47" s="2" customFormat="1" ht="12">
      <c r="A179" s="40"/>
      <c r="B179" s="41"/>
      <c r="C179" s="42"/>
      <c r="D179" s="233" t="s">
        <v>178</v>
      </c>
      <c r="E179" s="42"/>
      <c r="F179" s="234" t="s">
        <v>315</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178</v>
      </c>
      <c r="AU179" s="19" t="s">
        <v>82</v>
      </c>
    </row>
    <row r="180" spans="1:51" s="13" customFormat="1" ht="12">
      <c r="A180" s="13"/>
      <c r="B180" s="237"/>
      <c r="C180" s="238"/>
      <c r="D180" s="233" t="s">
        <v>180</v>
      </c>
      <c r="E180" s="239" t="s">
        <v>1203</v>
      </c>
      <c r="F180" s="240" t="s">
        <v>1928</v>
      </c>
      <c r="G180" s="238"/>
      <c r="H180" s="241">
        <v>130.167</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72</v>
      </c>
      <c r="AY180" s="247" t="s">
        <v>169</v>
      </c>
    </row>
    <row r="181" spans="1:51" s="15" customFormat="1" ht="12">
      <c r="A181" s="15"/>
      <c r="B181" s="258"/>
      <c r="C181" s="259"/>
      <c r="D181" s="233" t="s">
        <v>180</v>
      </c>
      <c r="E181" s="260" t="s">
        <v>19</v>
      </c>
      <c r="F181" s="261" t="s">
        <v>191</v>
      </c>
      <c r="G181" s="259"/>
      <c r="H181" s="262">
        <v>130.167</v>
      </c>
      <c r="I181" s="263"/>
      <c r="J181" s="259"/>
      <c r="K181" s="259"/>
      <c r="L181" s="264"/>
      <c r="M181" s="265"/>
      <c r="N181" s="266"/>
      <c r="O181" s="266"/>
      <c r="P181" s="266"/>
      <c r="Q181" s="266"/>
      <c r="R181" s="266"/>
      <c r="S181" s="266"/>
      <c r="T181" s="267"/>
      <c r="U181" s="15"/>
      <c r="V181" s="15"/>
      <c r="W181" s="15"/>
      <c r="X181" s="15"/>
      <c r="Y181" s="15"/>
      <c r="Z181" s="15"/>
      <c r="AA181" s="15"/>
      <c r="AB181" s="15"/>
      <c r="AC181" s="15"/>
      <c r="AD181" s="15"/>
      <c r="AE181" s="15"/>
      <c r="AT181" s="268" t="s">
        <v>180</v>
      </c>
      <c r="AU181" s="268" t="s">
        <v>82</v>
      </c>
      <c r="AV181" s="15" t="s">
        <v>176</v>
      </c>
      <c r="AW181" s="15" t="s">
        <v>33</v>
      </c>
      <c r="AX181" s="15" t="s">
        <v>80</v>
      </c>
      <c r="AY181" s="268" t="s">
        <v>169</v>
      </c>
    </row>
    <row r="182" spans="1:65" s="2" customFormat="1" ht="21.75" customHeight="1">
      <c r="A182" s="40"/>
      <c r="B182" s="41"/>
      <c r="C182" s="220" t="s">
        <v>325</v>
      </c>
      <c r="D182" s="220" t="s">
        <v>171</v>
      </c>
      <c r="E182" s="221" t="s">
        <v>1329</v>
      </c>
      <c r="F182" s="222" t="s">
        <v>1330</v>
      </c>
      <c r="G182" s="223" t="s">
        <v>222</v>
      </c>
      <c r="H182" s="224">
        <v>38.35</v>
      </c>
      <c r="I182" s="225"/>
      <c r="J182" s="226">
        <f>ROUND(I182*H182,2)</f>
        <v>0</v>
      </c>
      <c r="K182" s="222" t="s">
        <v>175</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176</v>
      </c>
      <c r="AT182" s="231" t="s">
        <v>171</v>
      </c>
      <c r="AU182" s="231" t="s">
        <v>82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176</v>
      </c>
      <c r="BM182" s="231" t="s">
        <v>1331</v>
      </c>
    </row>
    <row r="183" spans="1:47" s="2" customFormat="1" ht="12">
      <c r="A183" s="40"/>
      <c r="B183" s="41"/>
      <c r="C183" s="42"/>
      <c r="D183" s="233" t="s">
        <v>178</v>
      </c>
      <c r="E183" s="42"/>
      <c r="F183" s="234" t="s">
        <v>1332</v>
      </c>
      <c r="G183" s="42"/>
      <c r="H183" s="42"/>
      <c r="I183" s="138"/>
      <c r="J183" s="42"/>
      <c r="K183" s="42"/>
      <c r="L183" s="46"/>
      <c r="M183" s="235"/>
      <c r="N183" s="236"/>
      <c r="O183" s="86"/>
      <c r="P183" s="86"/>
      <c r="Q183" s="86"/>
      <c r="R183" s="86"/>
      <c r="S183" s="86"/>
      <c r="T183" s="87"/>
      <c r="U183" s="40"/>
      <c r="V183" s="40"/>
      <c r="W183" s="40"/>
      <c r="X183" s="40"/>
      <c r="Y183" s="40"/>
      <c r="Z183" s="40"/>
      <c r="AA183" s="40"/>
      <c r="AB183" s="40"/>
      <c r="AC183" s="40"/>
      <c r="AD183" s="40"/>
      <c r="AE183" s="40"/>
      <c r="AT183" s="19" t="s">
        <v>178</v>
      </c>
      <c r="AU183" s="19" t="s">
        <v>82</v>
      </c>
    </row>
    <row r="184" spans="1:51" s="13" customFormat="1" ht="12">
      <c r="A184" s="13"/>
      <c r="B184" s="237"/>
      <c r="C184" s="238"/>
      <c r="D184" s="233" t="s">
        <v>180</v>
      </c>
      <c r="E184" s="239" t="s">
        <v>19</v>
      </c>
      <c r="F184" s="240" t="s">
        <v>1929</v>
      </c>
      <c r="G184" s="238"/>
      <c r="H184" s="241">
        <v>44.589</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180</v>
      </c>
      <c r="AU184" s="247" t="s">
        <v>82</v>
      </c>
      <c r="AV184" s="13" t="s">
        <v>82</v>
      </c>
      <c r="AW184" s="13" t="s">
        <v>33</v>
      </c>
      <c r="AX184" s="13" t="s">
        <v>72</v>
      </c>
      <c r="AY184" s="247" t="s">
        <v>169</v>
      </c>
    </row>
    <row r="185" spans="1:51" s="16" customFormat="1" ht="12">
      <c r="A185" s="16"/>
      <c r="B185" s="284"/>
      <c r="C185" s="285"/>
      <c r="D185" s="233" t="s">
        <v>180</v>
      </c>
      <c r="E185" s="286" t="s">
        <v>1198</v>
      </c>
      <c r="F185" s="287" t="s">
        <v>1280</v>
      </c>
      <c r="G185" s="285"/>
      <c r="H185" s="288">
        <v>44.589</v>
      </c>
      <c r="I185" s="289"/>
      <c r="J185" s="285"/>
      <c r="K185" s="285"/>
      <c r="L185" s="290"/>
      <c r="M185" s="291"/>
      <c r="N185" s="292"/>
      <c r="O185" s="292"/>
      <c r="P185" s="292"/>
      <c r="Q185" s="292"/>
      <c r="R185" s="292"/>
      <c r="S185" s="292"/>
      <c r="T185" s="293"/>
      <c r="U185" s="16"/>
      <c r="V185" s="16"/>
      <c r="W185" s="16"/>
      <c r="X185" s="16"/>
      <c r="Y185" s="16"/>
      <c r="Z185" s="16"/>
      <c r="AA185" s="16"/>
      <c r="AB185" s="16"/>
      <c r="AC185" s="16"/>
      <c r="AD185" s="16"/>
      <c r="AE185" s="16"/>
      <c r="AT185" s="294" t="s">
        <v>180</v>
      </c>
      <c r="AU185" s="294" t="s">
        <v>82</v>
      </c>
      <c r="AV185" s="16" t="s">
        <v>192</v>
      </c>
      <c r="AW185" s="16" t="s">
        <v>33</v>
      </c>
      <c r="AX185" s="16" t="s">
        <v>72</v>
      </c>
      <c r="AY185" s="294" t="s">
        <v>169</v>
      </c>
    </row>
    <row r="186" spans="1:51" s="14" customFormat="1" ht="12">
      <c r="A186" s="14"/>
      <c r="B186" s="248"/>
      <c r="C186" s="249"/>
      <c r="D186" s="233" t="s">
        <v>180</v>
      </c>
      <c r="E186" s="250" t="s">
        <v>19</v>
      </c>
      <c r="F186" s="251" t="s">
        <v>1337</v>
      </c>
      <c r="G186" s="249"/>
      <c r="H186" s="250" t="s">
        <v>19</v>
      </c>
      <c r="I186" s="252"/>
      <c r="J186" s="249"/>
      <c r="K186" s="249"/>
      <c r="L186" s="253"/>
      <c r="M186" s="254"/>
      <c r="N186" s="255"/>
      <c r="O186" s="255"/>
      <c r="P186" s="255"/>
      <c r="Q186" s="255"/>
      <c r="R186" s="255"/>
      <c r="S186" s="255"/>
      <c r="T186" s="256"/>
      <c r="U186" s="14"/>
      <c r="V186" s="14"/>
      <c r="W186" s="14"/>
      <c r="X186" s="14"/>
      <c r="Y186" s="14"/>
      <c r="Z186" s="14"/>
      <c r="AA186" s="14"/>
      <c r="AB186" s="14"/>
      <c r="AC186" s="14"/>
      <c r="AD186" s="14"/>
      <c r="AE186" s="14"/>
      <c r="AT186" s="257" t="s">
        <v>180</v>
      </c>
      <c r="AU186" s="257" t="s">
        <v>82</v>
      </c>
      <c r="AV186" s="14" t="s">
        <v>80</v>
      </c>
      <c r="AW186" s="14" t="s">
        <v>33</v>
      </c>
      <c r="AX186" s="14" t="s">
        <v>72</v>
      </c>
      <c r="AY186" s="257" t="s">
        <v>169</v>
      </c>
    </row>
    <row r="187" spans="1:51" s="13" customFormat="1" ht="12">
      <c r="A187" s="13"/>
      <c r="B187" s="237"/>
      <c r="C187" s="238"/>
      <c r="D187" s="233" t="s">
        <v>180</v>
      </c>
      <c r="E187" s="239" t="s">
        <v>19</v>
      </c>
      <c r="F187" s="240" t="s">
        <v>1930</v>
      </c>
      <c r="G187" s="238"/>
      <c r="H187" s="241">
        <v>-6.239</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33</v>
      </c>
      <c r="AX187" s="13" t="s">
        <v>72</v>
      </c>
      <c r="AY187" s="247" t="s">
        <v>169</v>
      </c>
    </row>
    <row r="188" spans="1:51" s="15" customFormat="1" ht="12">
      <c r="A188" s="15"/>
      <c r="B188" s="258"/>
      <c r="C188" s="259"/>
      <c r="D188" s="233" t="s">
        <v>180</v>
      </c>
      <c r="E188" s="260" t="s">
        <v>1195</v>
      </c>
      <c r="F188" s="261" t="s">
        <v>191</v>
      </c>
      <c r="G188" s="259"/>
      <c r="H188" s="262">
        <v>38.35</v>
      </c>
      <c r="I188" s="263"/>
      <c r="J188" s="259"/>
      <c r="K188" s="259"/>
      <c r="L188" s="264"/>
      <c r="M188" s="265"/>
      <c r="N188" s="266"/>
      <c r="O188" s="266"/>
      <c r="P188" s="266"/>
      <c r="Q188" s="266"/>
      <c r="R188" s="266"/>
      <c r="S188" s="266"/>
      <c r="T188" s="267"/>
      <c r="U188" s="15"/>
      <c r="V188" s="15"/>
      <c r="W188" s="15"/>
      <c r="X188" s="15"/>
      <c r="Y188" s="15"/>
      <c r="Z188" s="15"/>
      <c r="AA188" s="15"/>
      <c r="AB188" s="15"/>
      <c r="AC188" s="15"/>
      <c r="AD188" s="15"/>
      <c r="AE188" s="15"/>
      <c r="AT188" s="268" t="s">
        <v>180</v>
      </c>
      <c r="AU188" s="268" t="s">
        <v>82</v>
      </c>
      <c r="AV188" s="15" t="s">
        <v>176</v>
      </c>
      <c r="AW188" s="15" t="s">
        <v>33</v>
      </c>
      <c r="AX188" s="15" t="s">
        <v>80</v>
      </c>
      <c r="AY188" s="268" t="s">
        <v>169</v>
      </c>
    </row>
    <row r="189" spans="1:65" s="2" customFormat="1" ht="16.5" customHeight="1">
      <c r="A189" s="40"/>
      <c r="B189" s="41"/>
      <c r="C189" s="269" t="s">
        <v>330</v>
      </c>
      <c r="D189" s="269" t="s">
        <v>294</v>
      </c>
      <c r="E189" s="270" t="s">
        <v>1339</v>
      </c>
      <c r="F189" s="271" t="s">
        <v>1340</v>
      </c>
      <c r="G189" s="272" t="s">
        <v>297</v>
      </c>
      <c r="H189" s="273">
        <v>69.03</v>
      </c>
      <c r="I189" s="274"/>
      <c r="J189" s="275">
        <f>ROUND(I189*H189,2)</f>
        <v>0</v>
      </c>
      <c r="K189" s="271" t="s">
        <v>175</v>
      </c>
      <c r="L189" s="276"/>
      <c r="M189" s="277" t="s">
        <v>19</v>
      </c>
      <c r="N189" s="27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227</v>
      </c>
      <c r="AT189" s="231" t="s">
        <v>294</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176</v>
      </c>
      <c r="BM189" s="231" t="s">
        <v>1341</v>
      </c>
    </row>
    <row r="190" spans="1:51" s="13" customFormat="1" ht="12">
      <c r="A190" s="13"/>
      <c r="B190" s="237"/>
      <c r="C190" s="238"/>
      <c r="D190" s="233" t="s">
        <v>180</v>
      </c>
      <c r="E190" s="239" t="s">
        <v>19</v>
      </c>
      <c r="F190" s="240" t="s">
        <v>1342</v>
      </c>
      <c r="G190" s="238"/>
      <c r="H190" s="241">
        <v>69.03</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33</v>
      </c>
      <c r="AX190" s="13" t="s">
        <v>80</v>
      </c>
      <c r="AY190" s="247" t="s">
        <v>169</v>
      </c>
    </row>
    <row r="191" spans="1:65" s="2" customFormat="1" ht="21.75" customHeight="1">
      <c r="A191" s="40"/>
      <c r="B191" s="41"/>
      <c r="C191" s="220" t="s">
        <v>336</v>
      </c>
      <c r="D191" s="220" t="s">
        <v>171</v>
      </c>
      <c r="E191" s="221" t="s">
        <v>319</v>
      </c>
      <c r="F191" s="222" t="s">
        <v>320</v>
      </c>
      <c r="G191" s="223" t="s">
        <v>174</v>
      </c>
      <c r="H191" s="224">
        <v>80.37</v>
      </c>
      <c r="I191" s="225"/>
      <c r="J191" s="226">
        <f>ROUND(I191*H191,2)</f>
        <v>0</v>
      </c>
      <c r="K191" s="222" t="s">
        <v>175</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176</v>
      </c>
      <c r="AT191" s="231" t="s">
        <v>171</v>
      </c>
      <c r="AU191" s="231" t="s">
        <v>82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176</v>
      </c>
      <c r="BM191" s="231" t="s">
        <v>1931</v>
      </c>
    </row>
    <row r="192" spans="1:47" s="2" customFormat="1" ht="12">
      <c r="A192" s="40"/>
      <c r="B192" s="41"/>
      <c r="C192" s="42"/>
      <c r="D192" s="233" t="s">
        <v>178</v>
      </c>
      <c r="E192" s="42"/>
      <c r="F192" s="234" t="s">
        <v>322</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9" t="s">
        <v>178</v>
      </c>
      <c r="AU192" s="19" t="s">
        <v>82</v>
      </c>
    </row>
    <row r="193" spans="1:65" s="2" customFormat="1" ht="21.75" customHeight="1">
      <c r="A193" s="40"/>
      <c r="B193" s="41"/>
      <c r="C193" s="220" t="s">
        <v>343</v>
      </c>
      <c r="D193" s="220" t="s">
        <v>171</v>
      </c>
      <c r="E193" s="221" t="s">
        <v>326</v>
      </c>
      <c r="F193" s="222" t="s">
        <v>327</v>
      </c>
      <c r="G193" s="223" t="s">
        <v>174</v>
      </c>
      <c r="H193" s="224">
        <v>80.37</v>
      </c>
      <c r="I193" s="225"/>
      <c r="J193" s="226">
        <f>ROUND(I193*H193,2)</f>
        <v>0</v>
      </c>
      <c r="K193" s="222" t="s">
        <v>175</v>
      </c>
      <c r="L193" s="46"/>
      <c r="M193" s="227" t="s">
        <v>19</v>
      </c>
      <c r="N193" s="22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176</v>
      </c>
      <c r="AT193" s="231" t="s">
        <v>171</v>
      </c>
      <c r="AU193" s="231" t="s">
        <v>82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176</v>
      </c>
      <c r="BM193" s="231" t="s">
        <v>1932</v>
      </c>
    </row>
    <row r="194" spans="1:47" s="2" customFormat="1" ht="12">
      <c r="A194" s="40"/>
      <c r="B194" s="41"/>
      <c r="C194" s="42"/>
      <c r="D194" s="233" t="s">
        <v>178</v>
      </c>
      <c r="E194" s="42"/>
      <c r="F194" s="234" t="s">
        <v>329</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178</v>
      </c>
      <c r="AU194" s="19" t="s">
        <v>82</v>
      </c>
    </row>
    <row r="195" spans="1:65" s="2" customFormat="1" ht="16.5" customHeight="1">
      <c r="A195" s="40"/>
      <c r="B195" s="41"/>
      <c r="C195" s="269" t="s">
        <v>348</v>
      </c>
      <c r="D195" s="269" t="s">
        <v>294</v>
      </c>
      <c r="E195" s="270" t="s">
        <v>331</v>
      </c>
      <c r="F195" s="271" t="s">
        <v>332</v>
      </c>
      <c r="G195" s="272" t="s">
        <v>333</v>
      </c>
      <c r="H195" s="273">
        <v>1.206</v>
      </c>
      <c r="I195" s="274"/>
      <c r="J195" s="275">
        <f>ROUND(I195*H195,2)</f>
        <v>0</v>
      </c>
      <c r="K195" s="271" t="s">
        <v>175</v>
      </c>
      <c r="L195" s="276"/>
      <c r="M195" s="277" t="s">
        <v>19</v>
      </c>
      <c r="N195" s="278" t="s">
        <v>43</v>
      </c>
      <c r="O195" s="86"/>
      <c r="P195" s="229">
        <f>O195*H195</f>
        <v>0</v>
      </c>
      <c r="Q195" s="229">
        <v>0.001</v>
      </c>
      <c r="R195" s="229">
        <f>Q195*H195</f>
        <v>0.001206</v>
      </c>
      <c r="S195" s="229">
        <v>0</v>
      </c>
      <c r="T195" s="230">
        <f>S195*H195</f>
        <v>0</v>
      </c>
      <c r="U195" s="40"/>
      <c r="V195" s="40"/>
      <c r="W195" s="40"/>
      <c r="X195" s="40"/>
      <c r="Y195" s="40"/>
      <c r="Z195" s="40"/>
      <c r="AA195" s="40"/>
      <c r="AB195" s="40"/>
      <c r="AC195" s="40"/>
      <c r="AD195" s="40"/>
      <c r="AE195" s="40"/>
      <c r="AR195" s="231" t="s">
        <v>227</v>
      </c>
      <c r="AT195" s="231" t="s">
        <v>294</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1933</v>
      </c>
    </row>
    <row r="196" spans="1:51" s="13" customFormat="1" ht="12">
      <c r="A196" s="13"/>
      <c r="B196" s="237"/>
      <c r="C196" s="238"/>
      <c r="D196" s="233" t="s">
        <v>180</v>
      </c>
      <c r="E196" s="238"/>
      <c r="F196" s="240" t="s">
        <v>1934</v>
      </c>
      <c r="G196" s="238"/>
      <c r="H196" s="241">
        <v>1.206</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180</v>
      </c>
      <c r="AU196" s="247" t="s">
        <v>82</v>
      </c>
      <c r="AV196" s="13" t="s">
        <v>82</v>
      </c>
      <c r="AW196" s="13" t="s">
        <v>4</v>
      </c>
      <c r="AX196" s="13" t="s">
        <v>80</v>
      </c>
      <c r="AY196" s="247" t="s">
        <v>169</v>
      </c>
    </row>
    <row r="197" spans="1:63" s="12" customFormat="1" ht="22.8" customHeight="1">
      <c r="A197" s="12"/>
      <c r="B197" s="204"/>
      <c r="C197" s="205"/>
      <c r="D197" s="206" t="s">
        <v>71</v>
      </c>
      <c r="E197" s="218" t="s">
        <v>192</v>
      </c>
      <c r="F197" s="218" t="s">
        <v>829</v>
      </c>
      <c r="G197" s="205"/>
      <c r="H197" s="205"/>
      <c r="I197" s="208"/>
      <c r="J197" s="219">
        <f>BK197</f>
        <v>0</v>
      </c>
      <c r="K197" s="205"/>
      <c r="L197" s="210"/>
      <c r="M197" s="211"/>
      <c r="N197" s="212"/>
      <c r="O197" s="212"/>
      <c r="P197" s="213">
        <f>SUM(P198:P199)</f>
        <v>0</v>
      </c>
      <c r="Q197" s="212"/>
      <c r="R197" s="213">
        <f>SUM(R198:R199)</f>
        <v>0</v>
      </c>
      <c r="S197" s="212"/>
      <c r="T197" s="214">
        <f>SUM(T198:T199)</f>
        <v>0</v>
      </c>
      <c r="U197" s="12"/>
      <c r="V197" s="12"/>
      <c r="W197" s="12"/>
      <c r="X197" s="12"/>
      <c r="Y197" s="12"/>
      <c r="Z197" s="12"/>
      <c r="AA197" s="12"/>
      <c r="AB197" s="12"/>
      <c r="AC197" s="12"/>
      <c r="AD197" s="12"/>
      <c r="AE197" s="12"/>
      <c r="AR197" s="215" t="s">
        <v>80</v>
      </c>
      <c r="AT197" s="216" t="s">
        <v>71</v>
      </c>
      <c r="AU197" s="216" t="s">
        <v>80</v>
      </c>
      <c r="AY197" s="215" t="s">
        <v>169</v>
      </c>
      <c r="BK197" s="217">
        <f>SUM(BK198:BK199)</f>
        <v>0</v>
      </c>
    </row>
    <row r="198" spans="1:65" s="2" customFormat="1" ht="16.5" customHeight="1">
      <c r="A198" s="40"/>
      <c r="B198" s="41"/>
      <c r="C198" s="220" t="s">
        <v>353</v>
      </c>
      <c r="D198" s="220" t="s">
        <v>171</v>
      </c>
      <c r="E198" s="221" t="s">
        <v>1343</v>
      </c>
      <c r="F198" s="222" t="s">
        <v>1344</v>
      </c>
      <c r="G198" s="223" t="s">
        <v>339</v>
      </c>
      <c r="H198" s="224">
        <v>66.8</v>
      </c>
      <c r="I198" s="225"/>
      <c r="J198" s="226">
        <f>ROUND(I198*H198,2)</f>
        <v>0</v>
      </c>
      <c r="K198" s="222" t="s">
        <v>175</v>
      </c>
      <c r="L198" s="46"/>
      <c r="M198" s="227" t="s">
        <v>19</v>
      </c>
      <c r="N198" s="228" t="s">
        <v>43</v>
      </c>
      <c r="O198" s="86"/>
      <c r="P198" s="229">
        <f>O198*H198</f>
        <v>0</v>
      </c>
      <c r="Q198" s="229">
        <v>0</v>
      </c>
      <c r="R198" s="229">
        <f>Q198*H198</f>
        <v>0</v>
      </c>
      <c r="S198" s="229">
        <v>0</v>
      </c>
      <c r="T198" s="230">
        <f>S198*H198</f>
        <v>0</v>
      </c>
      <c r="U198" s="40"/>
      <c r="V198" s="40"/>
      <c r="W198" s="40"/>
      <c r="X198" s="40"/>
      <c r="Y198" s="40"/>
      <c r="Z198" s="40"/>
      <c r="AA198" s="40"/>
      <c r="AB198" s="40"/>
      <c r="AC198" s="40"/>
      <c r="AD198" s="40"/>
      <c r="AE198" s="40"/>
      <c r="AR198" s="231" t="s">
        <v>176</v>
      </c>
      <c r="AT198" s="231" t="s">
        <v>171</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176</v>
      </c>
      <c r="BM198" s="231" t="s">
        <v>1345</v>
      </c>
    </row>
    <row r="199" spans="1:47" s="2" customFormat="1" ht="12">
      <c r="A199" s="40"/>
      <c r="B199" s="41"/>
      <c r="C199" s="42"/>
      <c r="D199" s="233" t="s">
        <v>178</v>
      </c>
      <c r="E199" s="42"/>
      <c r="F199" s="234" t="s">
        <v>1346</v>
      </c>
      <c r="G199" s="42"/>
      <c r="H199" s="42"/>
      <c r="I199" s="138"/>
      <c r="J199" s="42"/>
      <c r="K199" s="42"/>
      <c r="L199" s="46"/>
      <c r="M199" s="235"/>
      <c r="N199" s="236"/>
      <c r="O199" s="86"/>
      <c r="P199" s="86"/>
      <c r="Q199" s="86"/>
      <c r="R199" s="86"/>
      <c r="S199" s="86"/>
      <c r="T199" s="87"/>
      <c r="U199" s="40"/>
      <c r="V199" s="40"/>
      <c r="W199" s="40"/>
      <c r="X199" s="40"/>
      <c r="Y199" s="40"/>
      <c r="Z199" s="40"/>
      <c r="AA199" s="40"/>
      <c r="AB199" s="40"/>
      <c r="AC199" s="40"/>
      <c r="AD199" s="40"/>
      <c r="AE199" s="40"/>
      <c r="AT199" s="19" t="s">
        <v>178</v>
      </c>
      <c r="AU199" s="19" t="s">
        <v>82</v>
      </c>
    </row>
    <row r="200" spans="1:63" s="12" customFormat="1" ht="22.8" customHeight="1">
      <c r="A200" s="12"/>
      <c r="B200" s="204"/>
      <c r="C200" s="205"/>
      <c r="D200" s="206" t="s">
        <v>71</v>
      </c>
      <c r="E200" s="218" t="s">
        <v>176</v>
      </c>
      <c r="F200" s="218" t="s">
        <v>708</v>
      </c>
      <c r="G200" s="205"/>
      <c r="H200" s="205"/>
      <c r="I200" s="208"/>
      <c r="J200" s="219">
        <f>BK200</f>
        <v>0</v>
      </c>
      <c r="K200" s="205"/>
      <c r="L200" s="210"/>
      <c r="M200" s="211"/>
      <c r="N200" s="212"/>
      <c r="O200" s="212"/>
      <c r="P200" s="213">
        <f>SUM(P201:P215)</f>
        <v>0</v>
      </c>
      <c r="Q200" s="212"/>
      <c r="R200" s="213">
        <f>SUM(R201:R215)</f>
        <v>0.15245119999999998</v>
      </c>
      <c r="S200" s="212"/>
      <c r="T200" s="214">
        <f>SUM(T201:T215)</f>
        <v>0</v>
      </c>
      <c r="U200" s="12"/>
      <c r="V200" s="12"/>
      <c r="W200" s="12"/>
      <c r="X200" s="12"/>
      <c r="Y200" s="12"/>
      <c r="Z200" s="12"/>
      <c r="AA200" s="12"/>
      <c r="AB200" s="12"/>
      <c r="AC200" s="12"/>
      <c r="AD200" s="12"/>
      <c r="AE200" s="12"/>
      <c r="AR200" s="215" t="s">
        <v>80</v>
      </c>
      <c r="AT200" s="216" t="s">
        <v>71</v>
      </c>
      <c r="AU200" s="216" t="s">
        <v>80</v>
      </c>
      <c r="AY200" s="215" t="s">
        <v>169</v>
      </c>
      <c r="BK200" s="217">
        <f>SUM(BK201:BK215)</f>
        <v>0</v>
      </c>
    </row>
    <row r="201" spans="1:65" s="2" customFormat="1" ht="16.5" customHeight="1">
      <c r="A201" s="40"/>
      <c r="B201" s="41"/>
      <c r="C201" s="220" t="s">
        <v>358</v>
      </c>
      <c r="D201" s="220" t="s">
        <v>171</v>
      </c>
      <c r="E201" s="221" t="s">
        <v>1347</v>
      </c>
      <c r="F201" s="222" t="s">
        <v>1348</v>
      </c>
      <c r="G201" s="223" t="s">
        <v>222</v>
      </c>
      <c r="H201" s="224">
        <v>21.042</v>
      </c>
      <c r="I201" s="225"/>
      <c r="J201" s="226">
        <f>ROUND(I201*H201,2)</f>
        <v>0</v>
      </c>
      <c r="K201" s="222" t="s">
        <v>19</v>
      </c>
      <c r="L201" s="46"/>
      <c r="M201" s="227" t="s">
        <v>19</v>
      </c>
      <c r="N201" s="228" t="s">
        <v>43</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176</v>
      </c>
      <c r="AT201" s="231" t="s">
        <v>171</v>
      </c>
      <c r="AU201" s="231" t="s">
        <v>82</v>
      </c>
      <c r="AY201" s="19" t="s">
        <v>169</v>
      </c>
      <c r="BE201" s="232">
        <f>IF(N201="základní",J201,0)</f>
        <v>0</v>
      </c>
      <c r="BF201" s="232">
        <f>IF(N201="snížená",J201,0)</f>
        <v>0</v>
      </c>
      <c r="BG201" s="232">
        <f>IF(N201="zákl. přenesená",J201,0)</f>
        <v>0</v>
      </c>
      <c r="BH201" s="232">
        <f>IF(N201="sníž. přenesená",J201,0)</f>
        <v>0</v>
      </c>
      <c r="BI201" s="232">
        <f>IF(N201="nulová",J201,0)</f>
        <v>0</v>
      </c>
      <c r="BJ201" s="19" t="s">
        <v>80</v>
      </c>
      <c r="BK201" s="232">
        <f>ROUND(I201*H201,2)</f>
        <v>0</v>
      </c>
      <c r="BL201" s="19" t="s">
        <v>176</v>
      </c>
      <c r="BM201" s="231" t="s">
        <v>1349</v>
      </c>
    </row>
    <row r="202" spans="1:47" s="2" customFormat="1" ht="12">
      <c r="A202" s="40"/>
      <c r="B202" s="41"/>
      <c r="C202" s="42"/>
      <c r="D202" s="233" t="s">
        <v>178</v>
      </c>
      <c r="E202" s="42"/>
      <c r="F202" s="234" t="s">
        <v>1350</v>
      </c>
      <c r="G202" s="42"/>
      <c r="H202" s="42"/>
      <c r="I202" s="138"/>
      <c r="J202" s="42"/>
      <c r="K202" s="42"/>
      <c r="L202" s="46"/>
      <c r="M202" s="235"/>
      <c r="N202" s="236"/>
      <c r="O202" s="86"/>
      <c r="P202" s="86"/>
      <c r="Q202" s="86"/>
      <c r="R202" s="86"/>
      <c r="S202" s="86"/>
      <c r="T202" s="87"/>
      <c r="U202" s="40"/>
      <c r="V202" s="40"/>
      <c r="W202" s="40"/>
      <c r="X202" s="40"/>
      <c r="Y202" s="40"/>
      <c r="Z202" s="40"/>
      <c r="AA202" s="40"/>
      <c r="AB202" s="40"/>
      <c r="AC202" s="40"/>
      <c r="AD202" s="40"/>
      <c r="AE202" s="40"/>
      <c r="AT202" s="19" t="s">
        <v>178</v>
      </c>
      <c r="AU202" s="19" t="s">
        <v>82</v>
      </c>
    </row>
    <row r="203" spans="1:51" s="13" customFormat="1" ht="12">
      <c r="A203" s="13"/>
      <c r="B203" s="237"/>
      <c r="C203" s="238"/>
      <c r="D203" s="233" t="s">
        <v>180</v>
      </c>
      <c r="E203" s="239" t="s">
        <v>19</v>
      </c>
      <c r="F203" s="240" t="s">
        <v>1935</v>
      </c>
      <c r="G203" s="238"/>
      <c r="H203" s="241">
        <v>21.042</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180</v>
      </c>
      <c r="AU203" s="247" t="s">
        <v>82</v>
      </c>
      <c r="AV203" s="13" t="s">
        <v>82</v>
      </c>
      <c r="AW203" s="13" t="s">
        <v>33</v>
      </c>
      <c r="AX203" s="13" t="s">
        <v>72</v>
      </c>
      <c r="AY203" s="247" t="s">
        <v>169</v>
      </c>
    </row>
    <row r="204" spans="1:51" s="15" customFormat="1" ht="12">
      <c r="A204" s="15"/>
      <c r="B204" s="258"/>
      <c r="C204" s="259"/>
      <c r="D204" s="233" t="s">
        <v>180</v>
      </c>
      <c r="E204" s="260" t="s">
        <v>1192</v>
      </c>
      <c r="F204" s="261" t="s">
        <v>191</v>
      </c>
      <c r="G204" s="259"/>
      <c r="H204" s="262">
        <v>21.042</v>
      </c>
      <c r="I204" s="263"/>
      <c r="J204" s="259"/>
      <c r="K204" s="259"/>
      <c r="L204" s="264"/>
      <c r="M204" s="265"/>
      <c r="N204" s="266"/>
      <c r="O204" s="266"/>
      <c r="P204" s="266"/>
      <c r="Q204" s="266"/>
      <c r="R204" s="266"/>
      <c r="S204" s="266"/>
      <c r="T204" s="267"/>
      <c r="U204" s="15"/>
      <c r="V204" s="15"/>
      <c r="W204" s="15"/>
      <c r="X204" s="15"/>
      <c r="Y204" s="15"/>
      <c r="Z204" s="15"/>
      <c r="AA204" s="15"/>
      <c r="AB204" s="15"/>
      <c r="AC204" s="15"/>
      <c r="AD204" s="15"/>
      <c r="AE204" s="15"/>
      <c r="AT204" s="268" t="s">
        <v>180</v>
      </c>
      <c r="AU204" s="268" t="s">
        <v>82</v>
      </c>
      <c r="AV204" s="15" t="s">
        <v>176</v>
      </c>
      <c r="AW204" s="15" t="s">
        <v>33</v>
      </c>
      <c r="AX204" s="15" t="s">
        <v>80</v>
      </c>
      <c r="AY204" s="268" t="s">
        <v>169</v>
      </c>
    </row>
    <row r="205" spans="1:65" s="2" customFormat="1" ht="16.5" customHeight="1">
      <c r="A205" s="40"/>
      <c r="B205" s="41"/>
      <c r="C205" s="220" t="s">
        <v>365</v>
      </c>
      <c r="D205" s="220" t="s">
        <v>171</v>
      </c>
      <c r="E205" s="221" t="s">
        <v>1353</v>
      </c>
      <c r="F205" s="222" t="s">
        <v>1354</v>
      </c>
      <c r="G205" s="223" t="s">
        <v>361</v>
      </c>
      <c r="H205" s="224">
        <v>3</v>
      </c>
      <c r="I205" s="225"/>
      <c r="J205" s="226">
        <f>ROUND(I205*H205,2)</f>
        <v>0</v>
      </c>
      <c r="K205" s="222" t="s">
        <v>175</v>
      </c>
      <c r="L205" s="46"/>
      <c r="M205" s="227" t="s">
        <v>19</v>
      </c>
      <c r="N205" s="228" t="s">
        <v>43</v>
      </c>
      <c r="O205" s="86"/>
      <c r="P205" s="229">
        <f>O205*H205</f>
        <v>0</v>
      </c>
      <c r="Q205" s="229">
        <v>0.0066</v>
      </c>
      <c r="R205" s="229">
        <f>Q205*H205</f>
        <v>0.019799999999999998</v>
      </c>
      <c r="S205" s="229">
        <v>0</v>
      </c>
      <c r="T205" s="230">
        <f>S205*H205</f>
        <v>0</v>
      </c>
      <c r="U205" s="40"/>
      <c r="V205" s="40"/>
      <c r="W205" s="40"/>
      <c r="X205" s="40"/>
      <c r="Y205" s="40"/>
      <c r="Z205" s="40"/>
      <c r="AA205" s="40"/>
      <c r="AB205" s="40"/>
      <c r="AC205" s="40"/>
      <c r="AD205" s="40"/>
      <c r="AE205" s="40"/>
      <c r="AR205" s="231" t="s">
        <v>176</v>
      </c>
      <c r="AT205" s="231" t="s">
        <v>171</v>
      </c>
      <c r="AU205" s="231" t="s">
        <v>82</v>
      </c>
      <c r="AY205" s="19" t="s">
        <v>169</v>
      </c>
      <c r="BE205" s="232">
        <f>IF(N205="základní",J205,0)</f>
        <v>0</v>
      </c>
      <c r="BF205" s="232">
        <f>IF(N205="snížená",J205,0)</f>
        <v>0</v>
      </c>
      <c r="BG205" s="232">
        <f>IF(N205="zákl. přenesená",J205,0)</f>
        <v>0</v>
      </c>
      <c r="BH205" s="232">
        <f>IF(N205="sníž. přenesená",J205,0)</f>
        <v>0</v>
      </c>
      <c r="BI205" s="232">
        <f>IF(N205="nulová",J205,0)</f>
        <v>0</v>
      </c>
      <c r="BJ205" s="19" t="s">
        <v>80</v>
      </c>
      <c r="BK205" s="232">
        <f>ROUND(I205*H205,2)</f>
        <v>0</v>
      </c>
      <c r="BL205" s="19" t="s">
        <v>176</v>
      </c>
      <c r="BM205" s="231" t="s">
        <v>1355</v>
      </c>
    </row>
    <row r="206" spans="1:47" s="2" customFormat="1" ht="12">
      <c r="A206" s="40"/>
      <c r="B206" s="41"/>
      <c r="C206" s="42"/>
      <c r="D206" s="233" t="s">
        <v>178</v>
      </c>
      <c r="E206" s="42"/>
      <c r="F206" s="234" t="s">
        <v>1356</v>
      </c>
      <c r="G206" s="42"/>
      <c r="H206" s="42"/>
      <c r="I206" s="138"/>
      <c r="J206" s="42"/>
      <c r="K206" s="42"/>
      <c r="L206" s="46"/>
      <c r="M206" s="235"/>
      <c r="N206" s="236"/>
      <c r="O206" s="86"/>
      <c r="P206" s="86"/>
      <c r="Q206" s="86"/>
      <c r="R206" s="86"/>
      <c r="S206" s="86"/>
      <c r="T206" s="87"/>
      <c r="U206" s="40"/>
      <c r="V206" s="40"/>
      <c r="W206" s="40"/>
      <c r="X206" s="40"/>
      <c r="Y206" s="40"/>
      <c r="Z206" s="40"/>
      <c r="AA206" s="40"/>
      <c r="AB206" s="40"/>
      <c r="AC206" s="40"/>
      <c r="AD206" s="40"/>
      <c r="AE206" s="40"/>
      <c r="AT206" s="19" t="s">
        <v>178</v>
      </c>
      <c r="AU206" s="19" t="s">
        <v>82</v>
      </c>
    </row>
    <row r="207" spans="1:51" s="13" customFormat="1" ht="12">
      <c r="A207" s="13"/>
      <c r="B207" s="237"/>
      <c r="C207" s="238"/>
      <c r="D207" s="233" t="s">
        <v>180</v>
      </c>
      <c r="E207" s="239" t="s">
        <v>19</v>
      </c>
      <c r="F207" s="240" t="s">
        <v>1936</v>
      </c>
      <c r="G207" s="238"/>
      <c r="H207" s="241">
        <v>3</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80</v>
      </c>
      <c r="AY207" s="247" t="s">
        <v>169</v>
      </c>
    </row>
    <row r="208" spans="1:65" s="2" customFormat="1" ht="16.5" customHeight="1">
      <c r="A208" s="40"/>
      <c r="B208" s="41"/>
      <c r="C208" s="269" t="s">
        <v>370</v>
      </c>
      <c r="D208" s="269" t="s">
        <v>294</v>
      </c>
      <c r="E208" s="270" t="s">
        <v>1358</v>
      </c>
      <c r="F208" s="271" t="s">
        <v>1359</v>
      </c>
      <c r="G208" s="272" t="s">
        <v>361</v>
      </c>
      <c r="H208" s="273">
        <v>1</v>
      </c>
      <c r="I208" s="274"/>
      <c r="J208" s="275">
        <f>ROUND(I208*H208,2)</f>
        <v>0</v>
      </c>
      <c r="K208" s="271" t="s">
        <v>175</v>
      </c>
      <c r="L208" s="276"/>
      <c r="M208" s="277" t="s">
        <v>19</v>
      </c>
      <c r="N208" s="278" t="s">
        <v>43</v>
      </c>
      <c r="O208" s="86"/>
      <c r="P208" s="229">
        <f>O208*H208</f>
        <v>0</v>
      </c>
      <c r="Q208" s="229">
        <v>0.028</v>
      </c>
      <c r="R208" s="229">
        <f>Q208*H208</f>
        <v>0.028</v>
      </c>
      <c r="S208" s="229">
        <v>0</v>
      </c>
      <c r="T208" s="230">
        <f>S208*H208</f>
        <v>0</v>
      </c>
      <c r="U208" s="40"/>
      <c r="V208" s="40"/>
      <c r="W208" s="40"/>
      <c r="X208" s="40"/>
      <c r="Y208" s="40"/>
      <c r="Z208" s="40"/>
      <c r="AA208" s="40"/>
      <c r="AB208" s="40"/>
      <c r="AC208" s="40"/>
      <c r="AD208" s="40"/>
      <c r="AE208" s="40"/>
      <c r="AR208" s="231" t="s">
        <v>227</v>
      </c>
      <c r="AT208" s="231" t="s">
        <v>294</v>
      </c>
      <c r="AU208" s="231" t="s">
        <v>82</v>
      </c>
      <c r="AY208" s="19" t="s">
        <v>169</v>
      </c>
      <c r="BE208" s="232">
        <f>IF(N208="základní",J208,0)</f>
        <v>0</v>
      </c>
      <c r="BF208" s="232">
        <f>IF(N208="snížená",J208,0)</f>
        <v>0</v>
      </c>
      <c r="BG208" s="232">
        <f>IF(N208="zákl. přenesená",J208,0)</f>
        <v>0</v>
      </c>
      <c r="BH208" s="232">
        <f>IF(N208="sníž. přenesená",J208,0)</f>
        <v>0</v>
      </c>
      <c r="BI208" s="232">
        <f>IF(N208="nulová",J208,0)</f>
        <v>0</v>
      </c>
      <c r="BJ208" s="19" t="s">
        <v>80</v>
      </c>
      <c r="BK208" s="232">
        <f>ROUND(I208*H208,2)</f>
        <v>0</v>
      </c>
      <c r="BL208" s="19" t="s">
        <v>176</v>
      </c>
      <c r="BM208" s="231" t="s">
        <v>1937</v>
      </c>
    </row>
    <row r="209" spans="1:65" s="2" customFormat="1" ht="16.5" customHeight="1">
      <c r="A209" s="40"/>
      <c r="B209" s="41"/>
      <c r="C209" s="269" t="s">
        <v>377</v>
      </c>
      <c r="D209" s="269" t="s">
        <v>294</v>
      </c>
      <c r="E209" s="270" t="s">
        <v>1361</v>
      </c>
      <c r="F209" s="271" t="s">
        <v>1362</v>
      </c>
      <c r="G209" s="272" t="s">
        <v>361</v>
      </c>
      <c r="H209" s="273">
        <v>1</v>
      </c>
      <c r="I209" s="274"/>
      <c r="J209" s="275">
        <f>ROUND(I209*H209,2)</f>
        <v>0</v>
      </c>
      <c r="K209" s="271" t="s">
        <v>175</v>
      </c>
      <c r="L209" s="276"/>
      <c r="M209" s="277" t="s">
        <v>19</v>
      </c>
      <c r="N209" s="278" t="s">
        <v>43</v>
      </c>
      <c r="O209" s="86"/>
      <c r="P209" s="229">
        <f>O209*H209</f>
        <v>0</v>
      </c>
      <c r="Q209" s="229">
        <v>0.04</v>
      </c>
      <c r="R209" s="229">
        <f>Q209*H209</f>
        <v>0.04</v>
      </c>
      <c r="S209" s="229">
        <v>0</v>
      </c>
      <c r="T209" s="230">
        <f>S209*H209</f>
        <v>0</v>
      </c>
      <c r="U209" s="40"/>
      <c r="V209" s="40"/>
      <c r="W209" s="40"/>
      <c r="X209" s="40"/>
      <c r="Y209" s="40"/>
      <c r="Z209" s="40"/>
      <c r="AA209" s="40"/>
      <c r="AB209" s="40"/>
      <c r="AC209" s="40"/>
      <c r="AD209" s="40"/>
      <c r="AE209" s="40"/>
      <c r="AR209" s="231" t="s">
        <v>227</v>
      </c>
      <c r="AT209" s="231" t="s">
        <v>294</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1363</v>
      </c>
    </row>
    <row r="210" spans="1:65" s="2" customFormat="1" ht="16.5" customHeight="1">
      <c r="A210" s="40"/>
      <c r="B210" s="41"/>
      <c r="C210" s="269" t="s">
        <v>382</v>
      </c>
      <c r="D210" s="269" t="s">
        <v>294</v>
      </c>
      <c r="E210" s="270" t="s">
        <v>1364</v>
      </c>
      <c r="F210" s="271" t="s">
        <v>1365</v>
      </c>
      <c r="G210" s="272" t="s">
        <v>361</v>
      </c>
      <c r="H210" s="273">
        <v>1</v>
      </c>
      <c r="I210" s="274"/>
      <c r="J210" s="275">
        <f>ROUND(I210*H210,2)</f>
        <v>0</v>
      </c>
      <c r="K210" s="271" t="s">
        <v>175</v>
      </c>
      <c r="L210" s="276"/>
      <c r="M210" s="277" t="s">
        <v>19</v>
      </c>
      <c r="N210" s="278" t="s">
        <v>43</v>
      </c>
      <c r="O210" s="86"/>
      <c r="P210" s="229">
        <f>O210*H210</f>
        <v>0</v>
      </c>
      <c r="Q210" s="229">
        <v>0.051</v>
      </c>
      <c r="R210" s="229">
        <f>Q210*H210</f>
        <v>0.051</v>
      </c>
      <c r="S210" s="229">
        <v>0</v>
      </c>
      <c r="T210" s="230">
        <f>S210*H210</f>
        <v>0</v>
      </c>
      <c r="U210" s="40"/>
      <c r="V210" s="40"/>
      <c r="W210" s="40"/>
      <c r="X210" s="40"/>
      <c r="Y210" s="40"/>
      <c r="Z210" s="40"/>
      <c r="AA210" s="40"/>
      <c r="AB210" s="40"/>
      <c r="AC210" s="40"/>
      <c r="AD210" s="40"/>
      <c r="AE210" s="40"/>
      <c r="AR210" s="231" t="s">
        <v>227</v>
      </c>
      <c r="AT210" s="231" t="s">
        <v>294</v>
      </c>
      <c r="AU210" s="231" t="s">
        <v>82</v>
      </c>
      <c r="AY210" s="19" t="s">
        <v>169</v>
      </c>
      <c r="BE210" s="232">
        <f>IF(N210="základní",J210,0)</f>
        <v>0</v>
      </c>
      <c r="BF210" s="232">
        <f>IF(N210="snížená",J210,0)</f>
        <v>0</v>
      </c>
      <c r="BG210" s="232">
        <f>IF(N210="zákl. přenesená",J210,0)</f>
        <v>0</v>
      </c>
      <c r="BH210" s="232">
        <f>IF(N210="sníž. přenesená",J210,0)</f>
        <v>0</v>
      </c>
      <c r="BI210" s="232">
        <f>IF(N210="nulová",J210,0)</f>
        <v>0</v>
      </c>
      <c r="BJ210" s="19" t="s">
        <v>80</v>
      </c>
      <c r="BK210" s="232">
        <f>ROUND(I210*H210,2)</f>
        <v>0</v>
      </c>
      <c r="BL210" s="19" t="s">
        <v>176</v>
      </c>
      <c r="BM210" s="231" t="s">
        <v>1366</v>
      </c>
    </row>
    <row r="211" spans="1:65" s="2" customFormat="1" ht="21.75" customHeight="1">
      <c r="A211" s="40"/>
      <c r="B211" s="41"/>
      <c r="C211" s="220" t="s">
        <v>387</v>
      </c>
      <c r="D211" s="220" t="s">
        <v>171</v>
      </c>
      <c r="E211" s="221" t="s">
        <v>1376</v>
      </c>
      <c r="F211" s="222" t="s">
        <v>1377</v>
      </c>
      <c r="G211" s="223" t="s">
        <v>222</v>
      </c>
      <c r="H211" s="224">
        <v>0.972</v>
      </c>
      <c r="I211" s="225"/>
      <c r="J211" s="226">
        <f>ROUND(I211*H211,2)</f>
        <v>0</v>
      </c>
      <c r="K211" s="222" t="s">
        <v>175</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1378</v>
      </c>
    </row>
    <row r="212" spans="1:47" s="2" customFormat="1" ht="12">
      <c r="A212" s="40"/>
      <c r="B212" s="41"/>
      <c r="C212" s="42"/>
      <c r="D212" s="233" t="s">
        <v>178</v>
      </c>
      <c r="E212" s="42"/>
      <c r="F212" s="234" t="s">
        <v>1379</v>
      </c>
      <c r="G212" s="42"/>
      <c r="H212" s="42"/>
      <c r="I212" s="138"/>
      <c r="J212" s="42"/>
      <c r="K212" s="42"/>
      <c r="L212" s="46"/>
      <c r="M212" s="235"/>
      <c r="N212" s="236"/>
      <c r="O212" s="86"/>
      <c r="P212" s="86"/>
      <c r="Q212" s="86"/>
      <c r="R212" s="86"/>
      <c r="S212" s="86"/>
      <c r="T212" s="87"/>
      <c r="U212" s="40"/>
      <c r="V212" s="40"/>
      <c r="W212" s="40"/>
      <c r="X212" s="40"/>
      <c r="Y212" s="40"/>
      <c r="Z212" s="40"/>
      <c r="AA212" s="40"/>
      <c r="AB212" s="40"/>
      <c r="AC212" s="40"/>
      <c r="AD212" s="40"/>
      <c r="AE212" s="40"/>
      <c r="AT212" s="19" t="s">
        <v>178</v>
      </c>
      <c r="AU212" s="19" t="s">
        <v>82</v>
      </c>
    </row>
    <row r="213" spans="1:51" s="13" customFormat="1" ht="12">
      <c r="A213" s="13"/>
      <c r="B213" s="237"/>
      <c r="C213" s="238"/>
      <c r="D213" s="233" t="s">
        <v>180</v>
      </c>
      <c r="E213" s="239" t="s">
        <v>19</v>
      </c>
      <c r="F213" s="240" t="s">
        <v>1938</v>
      </c>
      <c r="G213" s="238"/>
      <c r="H213" s="241">
        <v>0.972</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180</v>
      </c>
      <c r="AU213" s="247" t="s">
        <v>82</v>
      </c>
      <c r="AV213" s="13" t="s">
        <v>82</v>
      </c>
      <c r="AW213" s="13" t="s">
        <v>33</v>
      </c>
      <c r="AX213" s="13" t="s">
        <v>80</v>
      </c>
      <c r="AY213" s="247" t="s">
        <v>169</v>
      </c>
    </row>
    <row r="214" spans="1:65" s="2" customFormat="1" ht="21.75" customHeight="1">
      <c r="A214" s="40"/>
      <c r="B214" s="41"/>
      <c r="C214" s="220" t="s">
        <v>395</v>
      </c>
      <c r="D214" s="220" t="s">
        <v>171</v>
      </c>
      <c r="E214" s="221" t="s">
        <v>1381</v>
      </c>
      <c r="F214" s="222" t="s">
        <v>1382</v>
      </c>
      <c r="G214" s="223" t="s">
        <v>174</v>
      </c>
      <c r="H214" s="224">
        <v>2.16</v>
      </c>
      <c r="I214" s="225"/>
      <c r="J214" s="226">
        <f>ROUND(I214*H214,2)</f>
        <v>0</v>
      </c>
      <c r="K214" s="222" t="s">
        <v>175</v>
      </c>
      <c r="L214" s="46"/>
      <c r="M214" s="227" t="s">
        <v>19</v>
      </c>
      <c r="N214" s="228" t="s">
        <v>43</v>
      </c>
      <c r="O214" s="86"/>
      <c r="P214" s="229">
        <f>O214*H214</f>
        <v>0</v>
      </c>
      <c r="Q214" s="229">
        <v>0.00632</v>
      </c>
      <c r="R214" s="229">
        <f>Q214*H214</f>
        <v>0.0136512</v>
      </c>
      <c r="S214" s="229">
        <v>0</v>
      </c>
      <c r="T214" s="230">
        <f>S214*H214</f>
        <v>0</v>
      </c>
      <c r="U214" s="40"/>
      <c r="V214" s="40"/>
      <c r="W214" s="40"/>
      <c r="X214" s="40"/>
      <c r="Y214" s="40"/>
      <c r="Z214" s="40"/>
      <c r="AA214" s="40"/>
      <c r="AB214" s="40"/>
      <c r="AC214" s="40"/>
      <c r="AD214" s="40"/>
      <c r="AE214" s="40"/>
      <c r="AR214" s="231" t="s">
        <v>176</v>
      </c>
      <c r="AT214" s="231" t="s">
        <v>171</v>
      </c>
      <c r="AU214" s="231" t="s">
        <v>82</v>
      </c>
      <c r="AY214" s="19" t="s">
        <v>169</v>
      </c>
      <c r="BE214" s="232">
        <f>IF(N214="základní",J214,0)</f>
        <v>0</v>
      </c>
      <c r="BF214" s="232">
        <f>IF(N214="snížená",J214,0)</f>
        <v>0</v>
      </c>
      <c r="BG214" s="232">
        <f>IF(N214="zákl. přenesená",J214,0)</f>
        <v>0</v>
      </c>
      <c r="BH214" s="232">
        <f>IF(N214="sníž. přenesená",J214,0)</f>
        <v>0</v>
      </c>
      <c r="BI214" s="232">
        <f>IF(N214="nulová",J214,0)</f>
        <v>0</v>
      </c>
      <c r="BJ214" s="19" t="s">
        <v>80</v>
      </c>
      <c r="BK214" s="232">
        <f>ROUND(I214*H214,2)</f>
        <v>0</v>
      </c>
      <c r="BL214" s="19" t="s">
        <v>176</v>
      </c>
      <c r="BM214" s="231" t="s">
        <v>1383</v>
      </c>
    </row>
    <row r="215" spans="1:51" s="13" customFormat="1" ht="12">
      <c r="A215" s="13"/>
      <c r="B215" s="237"/>
      <c r="C215" s="238"/>
      <c r="D215" s="233" t="s">
        <v>180</v>
      </c>
      <c r="E215" s="239" t="s">
        <v>19</v>
      </c>
      <c r="F215" s="240" t="s">
        <v>1939</v>
      </c>
      <c r="G215" s="238"/>
      <c r="H215" s="241">
        <v>2.16</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180</v>
      </c>
      <c r="AU215" s="247" t="s">
        <v>82</v>
      </c>
      <c r="AV215" s="13" t="s">
        <v>82</v>
      </c>
      <c r="AW215" s="13" t="s">
        <v>33</v>
      </c>
      <c r="AX215" s="13" t="s">
        <v>80</v>
      </c>
      <c r="AY215" s="247" t="s">
        <v>169</v>
      </c>
    </row>
    <row r="216" spans="1:63" s="12" customFormat="1" ht="22.8" customHeight="1">
      <c r="A216" s="12"/>
      <c r="B216" s="204"/>
      <c r="C216" s="205"/>
      <c r="D216" s="206" t="s">
        <v>71</v>
      </c>
      <c r="E216" s="218" t="s">
        <v>227</v>
      </c>
      <c r="F216" s="218" t="s">
        <v>1430</v>
      </c>
      <c r="G216" s="205"/>
      <c r="H216" s="205"/>
      <c r="I216" s="208"/>
      <c r="J216" s="219">
        <f>BK216</f>
        <v>0</v>
      </c>
      <c r="K216" s="205"/>
      <c r="L216" s="210"/>
      <c r="M216" s="211"/>
      <c r="N216" s="212"/>
      <c r="O216" s="212"/>
      <c r="P216" s="213">
        <f>SUM(P217:P250)</f>
        <v>0</v>
      </c>
      <c r="Q216" s="212"/>
      <c r="R216" s="213">
        <f>SUM(R217:R250)</f>
        <v>11.700552</v>
      </c>
      <c r="S216" s="212"/>
      <c r="T216" s="214">
        <f>SUM(T217:T250)</f>
        <v>0</v>
      </c>
      <c r="U216" s="12"/>
      <c r="V216" s="12"/>
      <c r="W216" s="12"/>
      <c r="X216" s="12"/>
      <c r="Y216" s="12"/>
      <c r="Z216" s="12"/>
      <c r="AA216" s="12"/>
      <c r="AB216" s="12"/>
      <c r="AC216" s="12"/>
      <c r="AD216" s="12"/>
      <c r="AE216" s="12"/>
      <c r="AR216" s="215" t="s">
        <v>80</v>
      </c>
      <c r="AT216" s="216" t="s">
        <v>71</v>
      </c>
      <c r="AU216" s="216" t="s">
        <v>80</v>
      </c>
      <c r="AY216" s="215" t="s">
        <v>169</v>
      </c>
      <c r="BK216" s="217">
        <f>SUM(BK217:BK250)</f>
        <v>0</v>
      </c>
    </row>
    <row r="217" spans="1:65" s="2" customFormat="1" ht="16.5" customHeight="1">
      <c r="A217" s="40"/>
      <c r="B217" s="41"/>
      <c r="C217" s="220" t="s">
        <v>400</v>
      </c>
      <c r="D217" s="220" t="s">
        <v>171</v>
      </c>
      <c r="E217" s="221" t="s">
        <v>1645</v>
      </c>
      <c r="F217" s="222" t="s">
        <v>1646</v>
      </c>
      <c r="G217" s="223" t="s">
        <v>361</v>
      </c>
      <c r="H217" s="224">
        <v>2</v>
      </c>
      <c r="I217" s="225"/>
      <c r="J217" s="226">
        <f>ROUND(I217*H217,2)</f>
        <v>0</v>
      </c>
      <c r="K217" s="222" t="s">
        <v>175</v>
      </c>
      <c r="L217" s="46"/>
      <c r="M217" s="227" t="s">
        <v>19</v>
      </c>
      <c r="N217" s="228" t="s">
        <v>43</v>
      </c>
      <c r="O217" s="86"/>
      <c r="P217" s="229">
        <f>O217*H217</f>
        <v>0</v>
      </c>
      <c r="Q217" s="229">
        <v>0</v>
      </c>
      <c r="R217" s="229">
        <f>Q217*H217</f>
        <v>0</v>
      </c>
      <c r="S217" s="229">
        <v>0</v>
      </c>
      <c r="T217" s="230">
        <f>S217*H217</f>
        <v>0</v>
      </c>
      <c r="U217" s="40"/>
      <c r="V217" s="40"/>
      <c r="W217" s="40"/>
      <c r="X217" s="40"/>
      <c r="Y217" s="40"/>
      <c r="Z217" s="40"/>
      <c r="AA217" s="40"/>
      <c r="AB217" s="40"/>
      <c r="AC217" s="40"/>
      <c r="AD217" s="40"/>
      <c r="AE217" s="40"/>
      <c r="AR217" s="231" t="s">
        <v>176</v>
      </c>
      <c r="AT217" s="231" t="s">
        <v>171</v>
      </c>
      <c r="AU217" s="231" t="s">
        <v>82</v>
      </c>
      <c r="AY217" s="19" t="s">
        <v>169</v>
      </c>
      <c r="BE217" s="232">
        <f>IF(N217="základní",J217,0)</f>
        <v>0</v>
      </c>
      <c r="BF217" s="232">
        <f>IF(N217="snížená",J217,0)</f>
        <v>0</v>
      </c>
      <c r="BG217" s="232">
        <f>IF(N217="zákl. přenesená",J217,0)</f>
        <v>0</v>
      </c>
      <c r="BH217" s="232">
        <f>IF(N217="sníž. přenesená",J217,0)</f>
        <v>0</v>
      </c>
      <c r="BI217" s="232">
        <f>IF(N217="nulová",J217,0)</f>
        <v>0</v>
      </c>
      <c r="BJ217" s="19" t="s">
        <v>80</v>
      </c>
      <c r="BK217" s="232">
        <f>ROUND(I217*H217,2)</f>
        <v>0</v>
      </c>
      <c r="BL217" s="19" t="s">
        <v>176</v>
      </c>
      <c r="BM217" s="231" t="s">
        <v>1433</v>
      </c>
    </row>
    <row r="218" spans="1:47" s="2" customFormat="1" ht="12">
      <c r="A218" s="40"/>
      <c r="B218" s="41"/>
      <c r="C218" s="42"/>
      <c r="D218" s="233" t="s">
        <v>178</v>
      </c>
      <c r="E218" s="42"/>
      <c r="F218" s="234" t="s">
        <v>1434</v>
      </c>
      <c r="G218" s="42"/>
      <c r="H218" s="42"/>
      <c r="I218" s="138"/>
      <c r="J218" s="42"/>
      <c r="K218" s="42"/>
      <c r="L218" s="46"/>
      <c r="M218" s="235"/>
      <c r="N218" s="236"/>
      <c r="O218" s="86"/>
      <c r="P218" s="86"/>
      <c r="Q218" s="86"/>
      <c r="R218" s="86"/>
      <c r="S218" s="86"/>
      <c r="T218" s="87"/>
      <c r="U218" s="40"/>
      <c r="V218" s="40"/>
      <c r="W218" s="40"/>
      <c r="X218" s="40"/>
      <c r="Y218" s="40"/>
      <c r="Z218" s="40"/>
      <c r="AA218" s="40"/>
      <c r="AB218" s="40"/>
      <c r="AC218" s="40"/>
      <c r="AD218" s="40"/>
      <c r="AE218" s="40"/>
      <c r="AT218" s="19" t="s">
        <v>178</v>
      </c>
      <c r="AU218" s="19" t="s">
        <v>82</v>
      </c>
    </row>
    <row r="219" spans="1:51" s="13" customFormat="1" ht="12">
      <c r="A219" s="13"/>
      <c r="B219" s="237"/>
      <c r="C219" s="238"/>
      <c r="D219" s="233" t="s">
        <v>180</v>
      </c>
      <c r="E219" s="239" t="s">
        <v>19</v>
      </c>
      <c r="F219" s="240" t="s">
        <v>1940</v>
      </c>
      <c r="G219" s="238"/>
      <c r="H219" s="241">
        <v>2</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33</v>
      </c>
      <c r="AX219" s="13" t="s">
        <v>80</v>
      </c>
      <c r="AY219" s="247" t="s">
        <v>169</v>
      </c>
    </row>
    <row r="220" spans="1:65" s="2" customFormat="1" ht="21.75" customHeight="1">
      <c r="A220" s="40"/>
      <c r="B220" s="41"/>
      <c r="C220" s="220" t="s">
        <v>406</v>
      </c>
      <c r="D220" s="220" t="s">
        <v>171</v>
      </c>
      <c r="E220" s="221" t="s">
        <v>1436</v>
      </c>
      <c r="F220" s="222" t="s">
        <v>1437</v>
      </c>
      <c r="G220" s="223" t="s">
        <v>339</v>
      </c>
      <c r="H220" s="224">
        <v>66.8</v>
      </c>
      <c r="I220" s="225"/>
      <c r="J220" s="226">
        <f>ROUND(I220*H220,2)</f>
        <v>0</v>
      </c>
      <c r="K220" s="222" t="s">
        <v>175</v>
      </c>
      <c r="L220" s="46"/>
      <c r="M220" s="227" t="s">
        <v>19</v>
      </c>
      <c r="N220" s="228" t="s">
        <v>43</v>
      </c>
      <c r="O220" s="86"/>
      <c r="P220" s="229">
        <f>O220*H220</f>
        <v>0</v>
      </c>
      <c r="Q220" s="229">
        <v>8E-05</v>
      </c>
      <c r="R220" s="229">
        <f>Q220*H220</f>
        <v>0.005344</v>
      </c>
      <c r="S220" s="229">
        <v>0</v>
      </c>
      <c r="T220" s="230">
        <f>S220*H220</f>
        <v>0</v>
      </c>
      <c r="U220" s="40"/>
      <c r="V220" s="40"/>
      <c r="W220" s="40"/>
      <c r="X220" s="40"/>
      <c r="Y220" s="40"/>
      <c r="Z220" s="40"/>
      <c r="AA220" s="40"/>
      <c r="AB220" s="40"/>
      <c r="AC220" s="40"/>
      <c r="AD220" s="40"/>
      <c r="AE220" s="40"/>
      <c r="AR220" s="231" t="s">
        <v>176</v>
      </c>
      <c r="AT220" s="231" t="s">
        <v>171</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1438</v>
      </c>
    </row>
    <row r="221" spans="1:47" s="2" customFormat="1" ht="12">
      <c r="A221" s="40"/>
      <c r="B221" s="41"/>
      <c r="C221" s="42"/>
      <c r="D221" s="233" t="s">
        <v>178</v>
      </c>
      <c r="E221" s="42"/>
      <c r="F221" s="234" t="s">
        <v>1439</v>
      </c>
      <c r="G221" s="42"/>
      <c r="H221" s="42"/>
      <c r="I221" s="138"/>
      <c r="J221" s="42"/>
      <c r="K221" s="42"/>
      <c r="L221" s="46"/>
      <c r="M221" s="235"/>
      <c r="N221" s="236"/>
      <c r="O221" s="86"/>
      <c r="P221" s="86"/>
      <c r="Q221" s="86"/>
      <c r="R221" s="86"/>
      <c r="S221" s="86"/>
      <c r="T221" s="87"/>
      <c r="U221" s="40"/>
      <c r="V221" s="40"/>
      <c r="W221" s="40"/>
      <c r="X221" s="40"/>
      <c r="Y221" s="40"/>
      <c r="Z221" s="40"/>
      <c r="AA221" s="40"/>
      <c r="AB221" s="40"/>
      <c r="AC221" s="40"/>
      <c r="AD221" s="40"/>
      <c r="AE221" s="40"/>
      <c r="AT221" s="19" t="s">
        <v>178</v>
      </c>
      <c r="AU221" s="19" t="s">
        <v>82</v>
      </c>
    </row>
    <row r="222" spans="1:65" s="2" customFormat="1" ht="16.5" customHeight="1">
      <c r="A222" s="40"/>
      <c r="B222" s="41"/>
      <c r="C222" s="269" t="s">
        <v>412</v>
      </c>
      <c r="D222" s="269" t="s">
        <v>294</v>
      </c>
      <c r="E222" s="270" t="s">
        <v>1440</v>
      </c>
      <c r="F222" s="271" t="s">
        <v>1441</v>
      </c>
      <c r="G222" s="272" t="s">
        <v>339</v>
      </c>
      <c r="H222" s="273">
        <v>67.802</v>
      </c>
      <c r="I222" s="274"/>
      <c r="J222" s="275">
        <f>ROUND(I222*H222,2)</f>
        <v>0</v>
      </c>
      <c r="K222" s="271" t="s">
        <v>175</v>
      </c>
      <c r="L222" s="276"/>
      <c r="M222" s="277" t="s">
        <v>19</v>
      </c>
      <c r="N222" s="278" t="s">
        <v>43</v>
      </c>
      <c r="O222" s="86"/>
      <c r="P222" s="229">
        <f>O222*H222</f>
        <v>0</v>
      </c>
      <c r="Q222" s="229">
        <v>0.072</v>
      </c>
      <c r="R222" s="229">
        <f>Q222*H222</f>
        <v>4.881744</v>
      </c>
      <c r="S222" s="229">
        <v>0</v>
      </c>
      <c r="T222" s="230">
        <f>S222*H222</f>
        <v>0</v>
      </c>
      <c r="U222" s="40"/>
      <c r="V222" s="40"/>
      <c r="W222" s="40"/>
      <c r="X222" s="40"/>
      <c r="Y222" s="40"/>
      <c r="Z222" s="40"/>
      <c r="AA222" s="40"/>
      <c r="AB222" s="40"/>
      <c r="AC222" s="40"/>
      <c r="AD222" s="40"/>
      <c r="AE222" s="40"/>
      <c r="AR222" s="231" t="s">
        <v>227</v>
      </c>
      <c r="AT222" s="231" t="s">
        <v>294</v>
      </c>
      <c r="AU222" s="231" t="s">
        <v>82</v>
      </c>
      <c r="AY222" s="19" t="s">
        <v>169</v>
      </c>
      <c r="BE222" s="232">
        <f>IF(N222="základní",J222,0)</f>
        <v>0</v>
      </c>
      <c r="BF222" s="232">
        <f>IF(N222="snížená",J222,0)</f>
        <v>0</v>
      </c>
      <c r="BG222" s="232">
        <f>IF(N222="zákl. přenesená",J222,0)</f>
        <v>0</v>
      </c>
      <c r="BH222" s="232">
        <f>IF(N222="sníž. přenesená",J222,0)</f>
        <v>0</v>
      </c>
      <c r="BI222" s="232">
        <f>IF(N222="nulová",J222,0)</f>
        <v>0</v>
      </c>
      <c r="BJ222" s="19" t="s">
        <v>80</v>
      </c>
      <c r="BK222" s="232">
        <f>ROUND(I222*H222,2)</f>
        <v>0</v>
      </c>
      <c r="BL222" s="19" t="s">
        <v>176</v>
      </c>
      <c r="BM222" s="231" t="s">
        <v>1442</v>
      </c>
    </row>
    <row r="223" spans="1:51" s="13" customFormat="1" ht="12">
      <c r="A223" s="13"/>
      <c r="B223" s="237"/>
      <c r="C223" s="238"/>
      <c r="D223" s="233" t="s">
        <v>180</v>
      </c>
      <c r="E223" s="238"/>
      <c r="F223" s="240" t="s">
        <v>1941</v>
      </c>
      <c r="G223" s="238"/>
      <c r="H223" s="241">
        <v>67.802</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180</v>
      </c>
      <c r="AU223" s="247" t="s">
        <v>82</v>
      </c>
      <c r="AV223" s="13" t="s">
        <v>82</v>
      </c>
      <c r="AW223" s="13" t="s">
        <v>4</v>
      </c>
      <c r="AX223" s="13" t="s">
        <v>80</v>
      </c>
      <c r="AY223" s="247" t="s">
        <v>169</v>
      </c>
    </row>
    <row r="224" spans="1:65" s="2" customFormat="1" ht="21.75" customHeight="1">
      <c r="A224" s="40"/>
      <c r="B224" s="41"/>
      <c r="C224" s="220" t="s">
        <v>418</v>
      </c>
      <c r="D224" s="220" t="s">
        <v>171</v>
      </c>
      <c r="E224" s="221" t="s">
        <v>1444</v>
      </c>
      <c r="F224" s="222" t="s">
        <v>1445</v>
      </c>
      <c r="G224" s="223" t="s">
        <v>361</v>
      </c>
      <c r="H224" s="224">
        <v>6</v>
      </c>
      <c r="I224" s="225"/>
      <c r="J224" s="226">
        <f>ROUND(I224*H224,2)</f>
        <v>0</v>
      </c>
      <c r="K224" s="222" t="s">
        <v>175</v>
      </c>
      <c r="L224" s="46"/>
      <c r="M224" s="227" t="s">
        <v>19</v>
      </c>
      <c r="N224" s="228" t="s">
        <v>43</v>
      </c>
      <c r="O224" s="86"/>
      <c r="P224" s="229">
        <f>O224*H224</f>
        <v>0</v>
      </c>
      <c r="Q224" s="229">
        <v>9E-05</v>
      </c>
      <c r="R224" s="229">
        <f>Q224*H224</f>
        <v>0.00054</v>
      </c>
      <c r="S224" s="229">
        <v>0</v>
      </c>
      <c r="T224" s="230">
        <f>S224*H224</f>
        <v>0</v>
      </c>
      <c r="U224" s="40"/>
      <c r="V224" s="40"/>
      <c r="W224" s="40"/>
      <c r="X224" s="40"/>
      <c r="Y224" s="40"/>
      <c r="Z224" s="40"/>
      <c r="AA224" s="40"/>
      <c r="AB224" s="40"/>
      <c r="AC224" s="40"/>
      <c r="AD224" s="40"/>
      <c r="AE224" s="40"/>
      <c r="AR224" s="231" t="s">
        <v>176</v>
      </c>
      <c r="AT224" s="231" t="s">
        <v>171</v>
      </c>
      <c r="AU224" s="231" t="s">
        <v>82</v>
      </c>
      <c r="AY224" s="19" t="s">
        <v>169</v>
      </c>
      <c r="BE224" s="232">
        <f>IF(N224="základní",J224,0)</f>
        <v>0</v>
      </c>
      <c r="BF224" s="232">
        <f>IF(N224="snížená",J224,0)</f>
        <v>0</v>
      </c>
      <c r="BG224" s="232">
        <f>IF(N224="zákl. přenesená",J224,0)</f>
        <v>0</v>
      </c>
      <c r="BH224" s="232">
        <f>IF(N224="sníž. přenesená",J224,0)</f>
        <v>0</v>
      </c>
      <c r="BI224" s="232">
        <f>IF(N224="nulová",J224,0)</f>
        <v>0</v>
      </c>
      <c r="BJ224" s="19" t="s">
        <v>80</v>
      </c>
      <c r="BK224" s="232">
        <f>ROUND(I224*H224,2)</f>
        <v>0</v>
      </c>
      <c r="BL224" s="19" t="s">
        <v>176</v>
      </c>
      <c r="BM224" s="231" t="s">
        <v>1446</v>
      </c>
    </row>
    <row r="225" spans="1:47" s="2" customFormat="1" ht="12">
      <c r="A225" s="40"/>
      <c r="B225" s="41"/>
      <c r="C225" s="42"/>
      <c r="D225" s="233" t="s">
        <v>178</v>
      </c>
      <c r="E225" s="42"/>
      <c r="F225" s="234" t="s">
        <v>1447</v>
      </c>
      <c r="G225" s="42"/>
      <c r="H225" s="42"/>
      <c r="I225" s="138"/>
      <c r="J225" s="42"/>
      <c r="K225" s="42"/>
      <c r="L225" s="46"/>
      <c r="M225" s="235"/>
      <c r="N225" s="236"/>
      <c r="O225" s="86"/>
      <c r="P225" s="86"/>
      <c r="Q225" s="86"/>
      <c r="R225" s="86"/>
      <c r="S225" s="86"/>
      <c r="T225" s="87"/>
      <c r="U225" s="40"/>
      <c r="V225" s="40"/>
      <c r="W225" s="40"/>
      <c r="X225" s="40"/>
      <c r="Y225" s="40"/>
      <c r="Z225" s="40"/>
      <c r="AA225" s="40"/>
      <c r="AB225" s="40"/>
      <c r="AC225" s="40"/>
      <c r="AD225" s="40"/>
      <c r="AE225" s="40"/>
      <c r="AT225" s="19" t="s">
        <v>178</v>
      </c>
      <c r="AU225" s="19" t="s">
        <v>82</v>
      </c>
    </row>
    <row r="226" spans="1:51" s="13" customFormat="1" ht="12">
      <c r="A226" s="13"/>
      <c r="B226" s="237"/>
      <c r="C226" s="238"/>
      <c r="D226" s="233" t="s">
        <v>180</v>
      </c>
      <c r="E226" s="239" t="s">
        <v>19</v>
      </c>
      <c r="F226" s="240" t="s">
        <v>1942</v>
      </c>
      <c r="G226" s="238"/>
      <c r="H226" s="241">
        <v>6</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180</v>
      </c>
      <c r="AU226" s="247" t="s">
        <v>82</v>
      </c>
      <c r="AV226" s="13" t="s">
        <v>82</v>
      </c>
      <c r="AW226" s="13" t="s">
        <v>33</v>
      </c>
      <c r="AX226" s="13" t="s">
        <v>80</v>
      </c>
      <c r="AY226" s="247" t="s">
        <v>169</v>
      </c>
    </row>
    <row r="227" spans="1:65" s="2" customFormat="1" ht="16.5" customHeight="1">
      <c r="A227" s="40"/>
      <c r="B227" s="41"/>
      <c r="C227" s="269" t="s">
        <v>424</v>
      </c>
      <c r="D227" s="269" t="s">
        <v>294</v>
      </c>
      <c r="E227" s="270" t="s">
        <v>1449</v>
      </c>
      <c r="F227" s="271" t="s">
        <v>1450</v>
      </c>
      <c r="G227" s="272" t="s">
        <v>361</v>
      </c>
      <c r="H227" s="273">
        <v>3</v>
      </c>
      <c r="I227" s="274"/>
      <c r="J227" s="275">
        <f>ROUND(I227*H227,2)</f>
        <v>0</v>
      </c>
      <c r="K227" s="271" t="s">
        <v>175</v>
      </c>
      <c r="L227" s="276"/>
      <c r="M227" s="277" t="s">
        <v>19</v>
      </c>
      <c r="N227" s="278" t="s">
        <v>43</v>
      </c>
      <c r="O227" s="86"/>
      <c r="P227" s="229">
        <f>O227*H227</f>
        <v>0</v>
      </c>
      <c r="Q227" s="229">
        <v>0.056</v>
      </c>
      <c r="R227" s="229">
        <f>Q227*H227</f>
        <v>0.168</v>
      </c>
      <c r="S227" s="229">
        <v>0</v>
      </c>
      <c r="T227" s="230">
        <f>S227*H227</f>
        <v>0</v>
      </c>
      <c r="U227" s="40"/>
      <c r="V227" s="40"/>
      <c r="W227" s="40"/>
      <c r="X227" s="40"/>
      <c r="Y227" s="40"/>
      <c r="Z227" s="40"/>
      <c r="AA227" s="40"/>
      <c r="AB227" s="40"/>
      <c r="AC227" s="40"/>
      <c r="AD227" s="40"/>
      <c r="AE227" s="40"/>
      <c r="AR227" s="231" t="s">
        <v>227</v>
      </c>
      <c r="AT227" s="231" t="s">
        <v>294</v>
      </c>
      <c r="AU227" s="231" t="s">
        <v>82</v>
      </c>
      <c r="AY227" s="19" t="s">
        <v>169</v>
      </c>
      <c r="BE227" s="232">
        <f>IF(N227="základní",J227,0)</f>
        <v>0</v>
      </c>
      <c r="BF227" s="232">
        <f>IF(N227="snížená",J227,0)</f>
        <v>0</v>
      </c>
      <c r="BG227" s="232">
        <f>IF(N227="zákl. přenesená",J227,0)</f>
        <v>0</v>
      </c>
      <c r="BH227" s="232">
        <f>IF(N227="sníž. přenesená",J227,0)</f>
        <v>0</v>
      </c>
      <c r="BI227" s="232">
        <f>IF(N227="nulová",J227,0)</f>
        <v>0</v>
      </c>
      <c r="BJ227" s="19" t="s">
        <v>80</v>
      </c>
      <c r="BK227" s="232">
        <f>ROUND(I227*H227,2)</f>
        <v>0</v>
      </c>
      <c r="BL227" s="19" t="s">
        <v>176</v>
      </c>
      <c r="BM227" s="231" t="s">
        <v>1451</v>
      </c>
    </row>
    <row r="228" spans="1:65" s="2" customFormat="1" ht="16.5" customHeight="1">
      <c r="A228" s="40"/>
      <c r="B228" s="41"/>
      <c r="C228" s="269" t="s">
        <v>431</v>
      </c>
      <c r="D228" s="269" t="s">
        <v>294</v>
      </c>
      <c r="E228" s="270" t="s">
        <v>1452</v>
      </c>
      <c r="F228" s="271" t="s">
        <v>1453</v>
      </c>
      <c r="G228" s="272" t="s">
        <v>361</v>
      </c>
      <c r="H228" s="273">
        <v>3</v>
      </c>
      <c r="I228" s="274"/>
      <c r="J228" s="275">
        <f>ROUND(I228*H228,2)</f>
        <v>0</v>
      </c>
      <c r="K228" s="271" t="s">
        <v>175</v>
      </c>
      <c r="L228" s="276"/>
      <c r="M228" s="277" t="s">
        <v>19</v>
      </c>
      <c r="N228" s="278" t="s">
        <v>43</v>
      </c>
      <c r="O228" s="86"/>
      <c r="P228" s="229">
        <f>O228*H228</f>
        <v>0</v>
      </c>
      <c r="Q228" s="229">
        <v>0.045</v>
      </c>
      <c r="R228" s="229">
        <f>Q228*H228</f>
        <v>0.135</v>
      </c>
      <c r="S228" s="229">
        <v>0</v>
      </c>
      <c r="T228" s="230">
        <f>S228*H228</f>
        <v>0</v>
      </c>
      <c r="U228" s="40"/>
      <c r="V228" s="40"/>
      <c r="W228" s="40"/>
      <c r="X228" s="40"/>
      <c r="Y228" s="40"/>
      <c r="Z228" s="40"/>
      <c r="AA228" s="40"/>
      <c r="AB228" s="40"/>
      <c r="AC228" s="40"/>
      <c r="AD228" s="40"/>
      <c r="AE228" s="40"/>
      <c r="AR228" s="231" t="s">
        <v>227</v>
      </c>
      <c r="AT228" s="231" t="s">
        <v>294</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1454</v>
      </c>
    </row>
    <row r="229" spans="1:65" s="2" customFormat="1" ht="21.75" customHeight="1">
      <c r="A229" s="40"/>
      <c r="B229" s="41"/>
      <c r="C229" s="220" t="s">
        <v>435</v>
      </c>
      <c r="D229" s="220" t="s">
        <v>171</v>
      </c>
      <c r="E229" s="221" t="s">
        <v>1460</v>
      </c>
      <c r="F229" s="222" t="s">
        <v>1461</v>
      </c>
      <c r="G229" s="223" t="s">
        <v>361</v>
      </c>
      <c r="H229" s="224">
        <v>2</v>
      </c>
      <c r="I229" s="225"/>
      <c r="J229" s="226">
        <f>ROUND(I229*H229,2)</f>
        <v>0</v>
      </c>
      <c r="K229" s="222" t="s">
        <v>175</v>
      </c>
      <c r="L229" s="46"/>
      <c r="M229" s="227" t="s">
        <v>19</v>
      </c>
      <c r="N229" s="228" t="s">
        <v>43</v>
      </c>
      <c r="O229" s="86"/>
      <c r="P229" s="229">
        <f>O229*H229</f>
        <v>0</v>
      </c>
      <c r="Q229" s="229">
        <v>1E-05</v>
      </c>
      <c r="R229" s="229">
        <f>Q229*H229</f>
        <v>2E-05</v>
      </c>
      <c r="S229" s="229">
        <v>0</v>
      </c>
      <c r="T229" s="230">
        <f>S229*H229</f>
        <v>0</v>
      </c>
      <c r="U229" s="40"/>
      <c r="V229" s="40"/>
      <c r="W229" s="40"/>
      <c r="X229" s="40"/>
      <c r="Y229" s="40"/>
      <c r="Z229" s="40"/>
      <c r="AA229" s="40"/>
      <c r="AB229" s="40"/>
      <c r="AC229" s="40"/>
      <c r="AD229" s="40"/>
      <c r="AE229" s="40"/>
      <c r="AR229" s="231" t="s">
        <v>176</v>
      </c>
      <c r="AT229" s="231" t="s">
        <v>171</v>
      </c>
      <c r="AU229" s="231" t="s">
        <v>82</v>
      </c>
      <c r="AY229" s="19" t="s">
        <v>169</v>
      </c>
      <c r="BE229" s="232">
        <f>IF(N229="základní",J229,0)</f>
        <v>0</v>
      </c>
      <c r="BF229" s="232">
        <f>IF(N229="snížená",J229,0)</f>
        <v>0</v>
      </c>
      <c r="BG229" s="232">
        <f>IF(N229="zákl. přenesená",J229,0)</f>
        <v>0</v>
      </c>
      <c r="BH229" s="232">
        <f>IF(N229="sníž. přenesená",J229,0)</f>
        <v>0</v>
      </c>
      <c r="BI229" s="232">
        <f>IF(N229="nulová",J229,0)</f>
        <v>0</v>
      </c>
      <c r="BJ229" s="19" t="s">
        <v>80</v>
      </c>
      <c r="BK229" s="232">
        <f>ROUND(I229*H229,2)</f>
        <v>0</v>
      </c>
      <c r="BL229" s="19" t="s">
        <v>176</v>
      </c>
      <c r="BM229" s="231" t="s">
        <v>1462</v>
      </c>
    </row>
    <row r="230" spans="1:47" s="2" customFormat="1" ht="12">
      <c r="A230" s="40"/>
      <c r="B230" s="41"/>
      <c r="C230" s="42"/>
      <c r="D230" s="233" t="s">
        <v>178</v>
      </c>
      <c r="E230" s="42"/>
      <c r="F230" s="234" t="s">
        <v>1463</v>
      </c>
      <c r="G230" s="42"/>
      <c r="H230" s="42"/>
      <c r="I230" s="138"/>
      <c r="J230" s="42"/>
      <c r="K230" s="42"/>
      <c r="L230" s="46"/>
      <c r="M230" s="235"/>
      <c r="N230" s="236"/>
      <c r="O230" s="86"/>
      <c r="P230" s="86"/>
      <c r="Q230" s="86"/>
      <c r="R230" s="86"/>
      <c r="S230" s="86"/>
      <c r="T230" s="87"/>
      <c r="U230" s="40"/>
      <c r="V230" s="40"/>
      <c r="W230" s="40"/>
      <c r="X230" s="40"/>
      <c r="Y230" s="40"/>
      <c r="Z230" s="40"/>
      <c r="AA230" s="40"/>
      <c r="AB230" s="40"/>
      <c r="AC230" s="40"/>
      <c r="AD230" s="40"/>
      <c r="AE230" s="40"/>
      <c r="AT230" s="19" t="s">
        <v>178</v>
      </c>
      <c r="AU230" s="19" t="s">
        <v>82</v>
      </c>
    </row>
    <row r="231" spans="1:51" s="13" customFormat="1" ht="12">
      <c r="A231" s="13"/>
      <c r="B231" s="237"/>
      <c r="C231" s="238"/>
      <c r="D231" s="233" t="s">
        <v>180</v>
      </c>
      <c r="E231" s="239" t="s">
        <v>19</v>
      </c>
      <c r="F231" s="240" t="s">
        <v>1943</v>
      </c>
      <c r="G231" s="238"/>
      <c r="H231" s="241">
        <v>2</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180</v>
      </c>
      <c r="AU231" s="247" t="s">
        <v>82</v>
      </c>
      <c r="AV231" s="13" t="s">
        <v>82</v>
      </c>
      <c r="AW231" s="13" t="s">
        <v>33</v>
      </c>
      <c r="AX231" s="13" t="s">
        <v>80</v>
      </c>
      <c r="AY231" s="247" t="s">
        <v>169</v>
      </c>
    </row>
    <row r="232" spans="1:65" s="2" customFormat="1" ht="16.5" customHeight="1">
      <c r="A232" s="40"/>
      <c r="B232" s="41"/>
      <c r="C232" s="269" t="s">
        <v>440</v>
      </c>
      <c r="D232" s="269" t="s">
        <v>294</v>
      </c>
      <c r="E232" s="270" t="s">
        <v>1465</v>
      </c>
      <c r="F232" s="271" t="s">
        <v>1466</v>
      </c>
      <c r="G232" s="272" t="s">
        <v>361</v>
      </c>
      <c r="H232" s="273">
        <v>2</v>
      </c>
      <c r="I232" s="274"/>
      <c r="J232" s="275">
        <f>ROUND(I232*H232,2)</f>
        <v>0</v>
      </c>
      <c r="K232" s="271" t="s">
        <v>19</v>
      </c>
      <c r="L232" s="276"/>
      <c r="M232" s="277" t="s">
        <v>19</v>
      </c>
      <c r="N232" s="278" t="s">
        <v>43</v>
      </c>
      <c r="O232" s="86"/>
      <c r="P232" s="229">
        <f>O232*H232</f>
        <v>0</v>
      </c>
      <c r="Q232" s="229">
        <v>0</v>
      </c>
      <c r="R232" s="229">
        <f>Q232*H232</f>
        <v>0</v>
      </c>
      <c r="S232" s="229">
        <v>0</v>
      </c>
      <c r="T232" s="230">
        <f>S232*H232</f>
        <v>0</v>
      </c>
      <c r="U232" s="40"/>
      <c r="V232" s="40"/>
      <c r="W232" s="40"/>
      <c r="X232" s="40"/>
      <c r="Y232" s="40"/>
      <c r="Z232" s="40"/>
      <c r="AA232" s="40"/>
      <c r="AB232" s="40"/>
      <c r="AC232" s="40"/>
      <c r="AD232" s="40"/>
      <c r="AE232" s="40"/>
      <c r="AR232" s="231" t="s">
        <v>227</v>
      </c>
      <c r="AT232" s="231" t="s">
        <v>294</v>
      </c>
      <c r="AU232" s="231" t="s">
        <v>82</v>
      </c>
      <c r="AY232" s="19" t="s">
        <v>169</v>
      </c>
      <c r="BE232" s="232">
        <f>IF(N232="základní",J232,0)</f>
        <v>0</v>
      </c>
      <c r="BF232" s="232">
        <f>IF(N232="snížená",J232,0)</f>
        <v>0</v>
      </c>
      <c r="BG232" s="232">
        <f>IF(N232="zákl. přenesená",J232,0)</f>
        <v>0</v>
      </c>
      <c r="BH232" s="232">
        <f>IF(N232="sníž. přenesená",J232,0)</f>
        <v>0</v>
      </c>
      <c r="BI232" s="232">
        <f>IF(N232="nulová",J232,0)</f>
        <v>0</v>
      </c>
      <c r="BJ232" s="19" t="s">
        <v>80</v>
      </c>
      <c r="BK232" s="232">
        <f>ROUND(I232*H232,2)</f>
        <v>0</v>
      </c>
      <c r="BL232" s="19" t="s">
        <v>176</v>
      </c>
      <c r="BM232" s="231" t="s">
        <v>1467</v>
      </c>
    </row>
    <row r="233" spans="1:65" s="2" customFormat="1" ht="16.5" customHeight="1">
      <c r="A233" s="40"/>
      <c r="B233" s="41"/>
      <c r="C233" s="220" t="s">
        <v>444</v>
      </c>
      <c r="D233" s="220" t="s">
        <v>171</v>
      </c>
      <c r="E233" s="221" t="s">
        <v>1474</v>
      </c>
      <c r="F233" s="222" t="s">
        <v>1475</v>
      </c>
      <c r="G233" s="223" t="s">
        <v>361</v>
      </c>
      <c r="H233" s="224">
        <v>3</v>
      </c>
      <c r="I233" s="225"/>
      <c r="J233" s="226">
        <f>ROUND(I233*H233,2)</f>
        <v>0</v>
      </c>
      <c r="K233" s="222" t="s">
        <v>19</v>
      </c>
      <c r="L233" s="46"/>
      <c r="M233" s="227" t="s">
        <v>19</v>
      </c>
      <c r="N233" s="228" t="s">
        <v>43</v>
      </c>
      <c r="O233" s="86"/>
      <c r="P233" s="229">
        <f>O233*H233</f>
        <v>0</v>
      </c>
      <c r="Q233" s="229">
        <v>0.00918</v>
      </c>
      <c r="R233" s="229">
        <f>Q233*H233</f>
        <v>0.027540000000000002</v>
      </c>
      <c r="S233" s="229">
        <v>0</v>
      </c>
      <c r="T233" s="230">
        <f>S233*H233</f>
        <v>0</v>
      </c>
      <c r="U233" s="40"/>
      <c r="V233" s="40"/>
      <c r="W233" s="40"/>
      <c r="X233" s="40"/>
      <c r="Y233" s="40"/>
      <c r="Z233" s="40"/>
      <c r="AA233" s="40"/>
      <c r="AB233" s="40"/>
      <c r="AC233" s="40"/>
      <c r="AD233" s="40"/>
      <c r="AE233" s="40"/>
      <c r="AR233" s="231" t="s">
        <v>176</v>
      </c>
      <c r="AT233" s="231" t="s">
        <v>171</v>
      </c>
      <c r="AU233" s="231" t="s">
        <v>82</v>
      </c>
      <c r="AY233" s="19" t="s">
        <v>169</v>
      </c>
      <c r="BE233" s="232">
        <f>IF(N233="základní",J233,0)</f>
        <v>0</v>
      </c>
      <c r="BF233" s="232">
        <f>IF(N233="snížená",J233,0)</f>
        <v>0</v>
      </c>
      <c r="BG233" s="232">
        <f>IF(N233="zákl. přenesená",J233,0)</f>
        <v>0</v>
      </c>
      <c r="BH233" s="232">
        <f>IF(N233="sníž. přenesená",J233,0)</f>
        <v>0</v>
      </c>
      <c r="BI233" s="232">
        <f>IF(N233="nulová",J233,0)</f>
        <v>0</v>
      </c>
      <c r="BJ233" s="19" t="s">
        <v>80</v>
      </c>
      <c r="BK233" s="232">
        <f>ROUND(I233*H233,2)</f>
        <v>0</v>
      </c>
      <c r="BL233" s="19" t="s">
        <v>176</v>
      </c>
      <c r="BM233" s="231" t="s">
        <v>1476</v>
      </c>
    </row>
    <row r="234" spans="1:47" s="2" customFormat="1" ht="12">
      <c r="A234" s="40"/>
      <c r="B234" s="41"/>
      <c r="C234" s="42"/>
      <c r="D234" s="233" t="s">
        <v>178</v>
      </c>
      <c r="E234" s="42"/>
      <c r="F234" s="234" t="s">
        <v>1477</v>
      </c>
      <c r="G234" s="42"/>
      <c r="H234" s="42"/>
      <c r="I234" s="138"/>
      <c r="J234" s="42"/>
      <c r="K234" s="42"/>
      <c r="L234" s="46"/>
      <c r="M234" s="235"/>
      <c r="N234" s="236"/>
      <c r="O234" s="86"/>
      <c r="P234" s="86"/>
      <c r="Q234" s="86"/>
      <c r="R234" s="86"/>
      <c r="S234" s="86"/>
      <c r="T234" s="87"/>
      <c r="U234" s="40"/>
      <c r="V234" s="40"/>
      <c r="W234" s="40"/>
      <c r="X234" s="40"/>
      <c r="Y234" s="40"/>
      <c r="Z234" s="40"/>
      <c r="AA234" s="40"/>
      <c r="AB234" s="40"/>
      <c r="AC234" s="40"/>
      <c r="AD234" s="40"/>
      <c r="AE234" s="40"/>
      <c r="AT234" s="19" t="s">
        <v>178</v>
      </c>
      <c r="AU234" s="19" t="s">
        <v>82</v>
      </c>
    </row>
    <row r="235" spans="1:51" s="13" customFormat="1" ht="12">
      <c r="A235" s="13"/>
      <c r="B235" s="237"/>
      <c r="C235" s="238"/>
      <c r="D235" s="233" t="s">
        <v>180</v>
      </c>
      <c r="E235" s="239" t="s">
        <v>19</v>
      </c>
      <c r="F235" s="240" t="s">
        <v>1936</v>
      </c>
      <c r="G235" s="238"/>
      <c r="H235" s="241">
        <v>3</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180</v>
      </c>
      <c r="AU235" s="247" t="s">
        <v>82</v>
      </c>
      <c r="AV235" s="13" t="s">
        <v>82</v>
      </c>
      <c r="AW235" s="13" t="s">
        <v>33</v>
      </c>
      <c r="AX235" s="13" t="s">
        <v>80</v>
      </c>
      <c r="AY235" s="247" t="s">
        <v>169</v>
      </c>
    </row>
    <row r="236" spans="1:65" s="2" customFormat="1" ht="16.5" customHeight="1">
      <c r="A236" s="40"/>
      <c r="B236" s="41"/>
      <c r="C236" s="269" t="s">
        <v>450</v>
      </c>
      <c r="D236" s="269" t="s">
        <v>294</v>
      </c>
      <c r="E236" s="270" t="s">
        <v>1479</v>
      </c>
      <c r="F236" s="271" t="s">
        <v>1480</v>
      </c>
      <c r="G236" s="272" t="s">
        <v>361</v>
      </c>
      <c r="H236" s="273">
        <v>1</v>
      </c>
      <c r="I236" s="274"/>
      <c r="J236" s="275">
        <f>ROUND(I236*H236,2)</f>
        <v>0</v>
      </c>
      <c r="K236" s="271" t="s">
        <v>175</v>
      </c>
      <c r="L236" s="276"/>
      <c r="M236" s="277" t="s">
        <v>19</v>
      </c>
      <c r="N236" s="278" t="s">
        <v>43</v>
      </c>
      <c r="O236" s="86"/>
      <c r="P236" s="229">
        <f>O236*H236</f>
        <v>0</v>
      </c>
      <c r="Q236" s="229">
        <v>0.254</v>
      </c>
      <c r="R236" s="229">
        <f>Q236*H236</f>
        <v>0.254</v>
      </c>
      <c r="S236" s="229">
        <v>0</v>
      </c>
      <c r="T236" s="230">
        <f>S236*H236</f>
        <v>0</v>
      </c>
      <c r="U236" s="40"/>
      <c r="V236" s="40"/>
      <c r="W236" s="40"/>
      <c r="X236" s="40"/>
      <c r="Y236" s="40"/>
      <c r="Z236" s="40"/>
      <c r="AA236" s="40"/>
      <c r="AB236" s="40"/>
      <c r="AC236" s="40"/>
      <c r="AD236" s="40"/>
      <c r="AE236" s="40"/>
      <c r="AR236" s="231" t="s">
        <v>227</v>
      </c>
      <c r="AT236" s="231" t="s">
        <v>294</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176</v>
      </c>
      <c r="BM236" s="231" t="s">
        <v>1481</v>
      </c>
    </row>
    <row r="237" spans="1:65" s="2" customFormat="1" ht="16.5" customHeight="1">
      <c r="A237" s="40"/>
      <c r="B237" s="41"/>
      <c r="C237" s="269" t="s">
        <v>455</v>
      </c>
      <c r="D237" s="269" t="s">
        <v>294</v>
      </c>
      <c r="E237" s="270" t="s">
        <v>1483</v>
      </c>
      <c r="F237" s="271" t="s">
        <v>1484</v>
      </c>
      <c r="G237" s="272" t="s">
        <v>361</v>
      </c>
      <c r="H237" s="273">
        <v>1</v>
      </c>
      <c r="I237" s="274"/>
      <c r="J237" s="275">
        <f>ROUND(I237*H237,2)</f>
        <v>0</v>
      </c>
      <c r="K237" s="271" t="s">
        <v>175</v>
      </c>
      <c r="L237" s="276"/>
      <c r="M237" s="277" t="s">
        <v>19</v>
      </c>
      <c r="N237" s="278" t="s">
        <v>43</v>
      </c>
      <c r="O237" s="86"/>
      <c r="P237" s="229">
        <f>O237*H237</f>
        <v>0</v>
      </c>
      <c r="Q237" s="229">
        <v>0.506</v>
      </c>
      <c r="R237" s="229">
        <f>Q237*H237</f>
        <v>0.506</v>
      </c>
      <c r="S237" s="229">
        <v>0</v>
      </c>
      <c r="T237" s="230">
        <f>S237*H237</f>
        <v>0</v>
      </c>
      <c r="U237" s="40"/>
      <c r="V237" s="40"/>
      <c r="W237" s="40"/>
      <c r="X237" s="40"/>
      <c r="Y237" s="40"/>
      <c r="Z237" s="40"/>
      <c r="AA237" s="40"/>
      <c r="AB237" s="40"/>
      <c r="AC237" s="40"/>
      <c r="AD237" s="40"/>
      <c r="AE237" s="40"/>
      <c r="AR237" s="231" t="s">
        <v>227</v>
      </c>
      <c r="AT237" s="231" t="s">
        <v>294</v>
      </c>
      <c r="AU237" s="231" t="s">
        <v>82</v>
      </c>
      <c r="AY237" s="19" t="s">
        <v>169</v>
      </c>
      <c r="BE237" s="232">
        <f>IF(N237="základní",J237,0)</f>
        <v>0</v>
      </c>
      <c r="BF237" s="232">
        <f>IF(N237="snížená",J237,0)</f>
        <v>0</v>
      </c>
      <c r="BG237" s="232">
        <f>IF(N237="zákl. přenesená",J237,0)</f>
        <v>0</v>
      </c>
      <c r="BH237" s="232">
        <f>IF(N237="sníž. přenesená",J237,0)</f>
        <v>0</v>
      </c>
      <c r="BI237" s="232">
        <f>IF(N237="nulová",J237,0)</f>
        <v>0</v>
      </c>
      <c r="BJ237" s="19" t="s">
        <v>80</v>
      </c>
      <c r="BK237" s="232">
        <f>ROUND(I237*H237,2)</f>
        <v>0</v>
      </c>
      <c r="BL237" s="19" t="s">
        <v>176</v>
      </c>
      <c r="BM237" s="231" t="s">
        <v>1485</v>
      </c>
    </row>
    <row r="238" spans="1:65" s="2" customFormat="1" ht="16.5" customHeight="1">
      <c r="A238" s="40"/>
      <c r="B238" s="41"/>
      <c r="C238" s="269" t="s">
        <v>461</v>
      </c>
      <c r="D238" s="269" t="s">
        <v>294</v>
      </c>
      <c r="E238" s="270" t="s">
        <v>1487</v>
      </c>
      <c r="F238" s="271" t="s">
        <v>1488</v>
      </c>
      <c r="G238" s="272" t="s">
        <v>361</v>
      </c>
      <c r="H238" s="273">
        <v>1</v>
      </c>
      <c r="I238" s="274"/>
      <c r="J238" s="275">
        <f>ROUND(I238*H238,2)</f>
        <v>0</v>
      </c>
      <c r="K238" s="271" t="s">
        <v>175</v>
      </c>
      <c r="L238" s="276"/>
      <c r="M238" s="277" t="s">
        <v>19</v>
      </c>
      <c r="N238" s="278" t="s">
        <v>43</v>
      </c>
      <c r="O238" s="86"/>
      <c r="P238" s="229">
        <f>O238*H238</f>
        <v>0</v>
      </c>
      <c r="Q238" s="229">
        <v>1.013</v>
      </c>
      <c r="R238" s="229">
        <f>Q238*H238</f>
        <v>1.013</v>
      </c>
      <c r="S238" s="229">
        <v>0</v>
      </c>
      <c r="T238" s="230">
        <f>S238*H238</f>
        <v>0</v>
      </c>
      <c r="U238" s="40"/>
      <c r="V238" s="40"/>
      <c r="W238" s="40"/>
      <c r="X238" s="40"/>
      <c r="Y238" s="40"/>
      <c r="Z238" s="40"/>
      <c r="AA238" s="40"/>
      <c r="AB238" s="40"/>
      <c r="AC238" s="40"/>
      <c r="AD238" s="40"/>
      <c r="AE238" s="40"/>
      <c r="AR238" s="231" t="s">
        <v>227</v>
      </c>
      <c r="AT238" s="231" t="s">
        <v>294</v>
      </c>
      <c r="AU238" s="231" t="s">
        <v>82</v>
      </c>
      <c r="AY238" s="19" t="s">
        <v>169</v>
      </c>
      <c r="BE238" s="232">
        <f>IF(N238="základní",J238,0)</f>
        <v>0</v>
      </c>
      <c r="BF238" s="232">
        <f>IF(N238="snížená",J238,0)</f>
        <v>0</v>
      </c>
      <c r="BG238" s="232">
        <f>IF(N238="zákl. přenesená",J238,0)</f>
        <v>0</v>
      </c>
      <c r="BH238" s="232">
        <f>IF(N238="sníž. přenesená",J238,0)</f>
        <v>0</v>
      </c>
      <c r="BI238" s="232">
        <f>IF(N238="nulová",J238,0)</f>
        <v>0</v>
      </c>
      <c r="BJ238" s="19" t="s">
        <v>80</v>
      </c>
      <c r="BK238" s="232">
        <f>ROUND(I238*H238,2)</f>
        <v>0</v>
      </c>
      <c r="BL238" s="19" t="s">
        <v>176</v>
      </c>
      <c r="BM238" s="231" t="s">
        <v>1489</v>
      </c>
    </row>
    <row r="239" spans="1:65" s="2" customFormat="1" ht="16.5" customHeight="1">
      <c r="A239" s="40"/>
      <c r="B239" s="41"/>
      <c r="C239" s="220" t="s">
        <v>467</v>
      </c>
      <c r="D239" s="220" t="s">
        <v>171</v>
      </c>
      <c r="E239" s="221" t="s">
        <v>1491</v>
      </c>
      <c r="F239" s="222" t="s">
        <v>1492</v>
      </c>
      <c r="G239" s="223" t="s">
        <v>361</v>
      </c>
      <c r="H239" s="224">
        <v>2</v>
      </c>
      <c r="I239" s="225"/>
      <c r="J239" s="226">
        <f>ROUND(I239*H239,2)</f>
        <v>0</v>
      </c>
      <c r="K239" s="222" t="s">
        <v>175</v>
      </c>
      <c r="L239" s="46"/>
      <c r="M239" s="227" t="s">
        <v>19</v>
      </c>
      <c r="N239" s="228" t="s">
        <v>43</v>
      </c>
      <c r="O239" s="86"/>
      <c r="P239" s="229">
        <f>O239*H239</f>
        <v>0</v>
      </c>
      <c r="Q239" s="229">
        <v>0.01147</v>
      </c>
      <c r="R239" s="229">
        <f>Q239*H239</f>
        <v>0.02294</v>
      </c>
      <c r="S239" s="229">
        <v>0</v>
      </c>
      <c r="T239" s="230">
        <f>S239*H239</f>
        <v>0</v>
      </c>
      <c r="U239" s="40"/>
      <c r="V239" s="40"/>
      <c r="W239" s="40"/>
      <c r="X239" s="40"/>
      <c r="Y239" s="40"/>
      <c r="Z239" s="40"/>
      <c r="AA239" s="40"/>
      <c r="AB239" s="40"/>
      <c r="AC239" s="40"/>
      <c r="AD239" s="40"/>
      <c r="AE239" s="40"/>
      <c r="AR239" s="231" t="s">
        <v>176</v>
      </c>
      <c r="AT239" s="231" t="s">
        <v>171</v>
      </c>
      <c r="AU239" s="231" t="s">
        <v>82</v>
      </c>
      <c r="AY239" s="19" t="s">
        <v>169</v>
      </c>
      <c r="BE239" s="232">
        <f>IF(N239="základní",J239,0)</f>
        <v>0</v>
      </c>
      <c r="BF239" s="232">
        <f>IF(N239="snížená",J239,0)</f>
        <v>0</v>
      </c>
      <c r="BG239" s="232">
        <f>IF(N239="zákl. přenesená",J239,0)</f>
        <v>0</v>
      </c>
      <c r="BH239" s="232">
        <f>IF(N239="sníž. přenesená",J239,0)</f>
        <v>0</v>
      </c>
      <c r="BI239" s="232">
        <f>IF(N239="nulová",J239,0)</f>
        <v>0</v>
      </c>
      <c r="BJ239" s="19" t="s">
        <v>80</v>
      </c>
      <c r="BK239" s="232">
        <f>ROUND(I239*H239,2)</f>
        <v>0</v>
      </c>
      <c r="BL239" s="19" t="s">
        <v>176</v>
      </c>
      <c r="BM239" s="231" t="s">
        <v>1493</v>
      </c>
    </row>
    <row r="240" spans="1:47" s="2" customFormat="1" ht="12">
      <c r="A240" s="40"/>
      <c r="B240" s="41"/>
      <c r="C240" s="42"/>
      <c r="D240" s="233" t="s">
        <v>178</v>
      </c>
      <c r="E240" s="42"/>
      <c r="F240" s="234" t="s">
        <v>1477</v>
      </c>
      <c r="G240" s="42"/>
      <c r="H240" s="42"/>
      <c r="I240" s="138"/>
      <c r="J240" s="42"/>
      <c r="K240" s="42"/>
      <c r="L240" s="46"/>
      <c r="M240" s="235"/>
      <c r="N240" s="236"/>
      <c r="O240" s="86"/>
      <c r="P240" s="86"/>
      <c r="Q240" s="86"/>
      <c r="R240" s="86"/>
      <c r="S240" s="86"/>
      <c r="T240" s="87"/>
      <c r="U240" s="40"/>
      <c r="V240" s="40"/>
      <c r="W240" s="40"/>
      <c r="X240" s="40"/>
      <c r="Y240" s="40"/>
      <c r="Z240" s="40"/>
      <c r="AA240" s="40"/>
      <c r="AB240" s="40"/>
      <c r="AC240" s="40"/>
      <c r="AD240" s="40"/>
      <c r="AE240" s="40"/>
      <c r="AT240" s="19" t="s">
        <v>178</v>
      </c>
      <c r="AU240" s="19" t="s">
        <v>82</v>
      </c>
    </row>
    <row r="241" spans="1:65" s="2" customFormat="1" ht="16.5" customHeight="1">
      <c r="A241" s="40"/>
      <c r="B241" s="41"/>
      <c r="C241" s="269" t="s">
        <v>472</v>
      </c>
      <c r="D241" s="269" t="s">
        <v>294</v>
      </c>
      <c r="E241" s="270" t="s">
        <v>1495</v>
      </c>
      <c r="F241" s="271" t="s">
        <v>1496</v>
      </c>
      <c r="G241" s="272" t="s">
        <v>361</v>
      </c>
      <c r="H241" s="273">
        <v>2</v>
      </c>
      <c r="I241" s="274"/>
      <c r="J241" s="275">
        <f>ROUND(I241*H241,2)</f>
        <v>0</v>
      </c>
      <c r="K241" s="271" t="s">
        <v>175</v>
      </c>
      <c r="L241" s="276"/>
      <c r="M241" s="277" t="s">
        <v>19</v>
      </c>
      <c r="N241" s="278" t="s">
        <v>43</v>
      </c>
      <c r="O241" s="86"/>
      <c r="P241" s="229">
        <f>O241*H241</f>
        <v>0</v>
      </c>
      <c r="Q241" s="229">
        <v>0.585</v>
      </c>
      <c r="R241" s="229">
        <f>Q241*H241</f>
        <v>1.17</v>
      </c>
      <c r="S241" s="229">
        <v>0</v>
      </c>
      <c r="T241" s="230">
        <f>S241*H241</f>
        <v>0</v>
      </c>
      <c r="U241" s="40"/>
      <c r="V241" s="40"/>
      <c r="W241" s="40"/>
      <c r="X241" s="40"/>
      <c r="Y241" s="40"/>
      <c r="Z241" s="40"/>
      <c r="AA241" s="40"/>
      <c r="AB241" s="40"/>
      <c r="AC241" s="40"/>
      <c r="AD241" s="40"/>
      <c r="AE241" s="40"/>
      <c r="AR241" s="231" t="s">
        <v>227</v>
      </c>
      <c r="AT241" s="231" t="s">
        <v>294</v>
      </c>
      <c r="AU241" s="231" t="s">
        <v>82</v>
      </c>
      <c r="AY241" s="19" t="s">
        <v>169</v>
      </c>
      <c r="BE241" s="232">
        <f>IF(N241="základní",J241,0)</f>
        <v>0</v>
      </c>
      <c r="BF241" s="232">
        <f>IF(N241="snížená",J241,0)</f>
        <v>0</v>
      </c>
      <c r="BG241" s="232">
        <f>IF(N241="zákl. přenesená",J241,0)</f>
        <v>0</v>
      </c>
      <c r="BH241" s="232">
        <f>IF(N241="sníž. přenesená",J241,0)</f>
        <v>0</v>
      </c>
      <c r="BI241" s="232">
        <f>IF(N241="nulová",J241,0)</f>
        <v>0</v>
      </c>
      <c r="BJ241" s="19" t="s">
        <v>80</v>
      </c>
      <c r="BK241" s="232">
        <f>ROUND(I241*H241,2)</f>
        <v>0</v>
      </c>
      <c r="BL241" s="19" t="s">
        <v>176</v>
      </c>
      <c r="BM241" s="231" t="s">
        <v>1497</v>
      </c>
    </row>
    <row r="242" spans="1:65" s="2" customFormat="1" ht="16.5" customHeight="1">
      <c r="A242" s="40"/>
      <c r="B242" s="41"/>
      <c r="C242" s="269" t="s">
        <v>486</v>
      </c>
      <c r="D242" s="269" t="s">
        <v>294</v>
      </c>
      <c r="E242" s="270" t="s">
        <v>1499</v>
      </c>
      <c r="F242" s="271" t="s">
        <v>1500</v>
      </c>
      <c r="G242" s="272" t="s">
        <v>361</v>
      </c>
      <c r="H242" s="273">
        <v>5</v>
      </c>
      <c r="I242" s="274"/>
      <c r="J242" s="275">
        <f>ROUND(I242*H242,2)</f>
        <v>0</v>
      </c>
      <c r="K242" s="271" t="s">
        <v>175</v>
      </c>
      <c r="L242" s="276"/>
      <c r="M242" s="277" t="s">
        <v>19</v>
      </c>
      <c r="N242" s="278" t="s">
        <v>43</v>
      </c>
      <c r="O242" s="86"/>
      <c r="P242" s="229">
        <f>O242*H242</f>
        <v>0</v>
      </c>
      <c r="Q242" s="229">
        <v>0.002</v>
      </c>
      <c r="R242" s="229">
        <f>Q242*H242</f>
        <v>0.01</v>
      </c>
      <c r="S242" s="229">
        <v>0</v>
      </c>
      <c r="T242" s="230">
        <f>S242*H242</f>
        <v>0</v>
      </c>
      <c r="U242" s="40"/>
      <c r="V242" s="40"/>
      <c r="W242" s="40"/>
      <c r="X242" s="40"/>
      <c r="Y242" s="40"/>
      <c r="Z242" s="40"/>
      <c r="AA242" s="40"/>
      <c r="AB242" s="40"/>
      <c r="AC242" s="40"/>
      <c r="AD242" s="40"/>
      <c r="AE242" s="40"/>
      <c r="AR242" s="231" t="s">
        <v>227</v>
      </c>
      <c r="AT242" s="231" t="s">
        <v>294</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1501</v>
      </c>
    </row>
    <row r="243" spans="1:65" s="2" customFormat="1" ht="16.5" customHeight="1">
      <c r="A243" s="40"/>
      <c r="B243" s="41"/>
      <c r="C243" s="220" t="s">
        <v>493</v>
      </c>
      <c r="D243" s="220" t="s">
        <v>171</v>
      </c>
      <c r="E243" s="221" t="s">
        <v>1503</v>
      </c>
      <c r="F243" s="222" t="s">
        <v>1504</v>
      </c>
      <c r="G243" s="223" t="s">
        <v>361</v>
      </c>
      <c r="H243" s="224">
        <v>2</v>
      </c>
      <c r="I243" s="225"/>
      <c r="J243" s="226">
        <f>ROUND(I243*H243,2)</f>
        <v>0</v>
      </c>
      <c r="K243" s="222" t="s">
        <v>175</v>
      </c>
      <c r="L243" s="46"/>
      <c r="M243" s="227" t="s">
        <v>19</v>
      </c>
      <c r="N243" s="228" t="s">
        <v>43</v>
      </c>
      <c r="O243" s="86"/>
      <c r="P243" s="229">
        <f>O243*H243</f>
        <v>0</v>
      </c>
      <c r="Q243" s="229">
        <v>0.02753</v>
      </c>
      <c r="R243" s="229">
        <f>Q243*H243</f>
        <v>0.05506</v>
      </c>
      <c r="S243" s="229">
        <v>0</v>
      </c>
      <c r="T243" s="230">
        <f>S243*H243</f>
        <v>0</v>
      </c>
      <c r="U243" s="40"/>
      <c r="V243" s="40"/>
      <c r="W243" s="40"/>
      <c r="X243" s="40"/>
      <c r="Y243" s="40"/>
      <c r="Z243" s="40"/>
      <c r="AA243" s="40"/>
      <c r="AB243" s="40"/>
      <c r="AC243" s="40"/>
      <c r="AD243" s="40"/>
      <c r="AE243" s="40"/>
      <c r="AR243" s="231" t="s">
        <v>176</v>
      </c>
      <c r="AT243" s="231" t="s">
        <v>171</v>
      </c>
      <c r="AU243" s="231" t="s">
        <v>82</v>
      </c>
      <c r="AY243" s="19" t="s">
        <v>169</v>
      </c>
      <c r="BE243" s="232">
        <f>IF(N243="základní",J243,0)</f>
        <v>0</v>
      </c>
      <c r="BF243" s="232">
        <f>IF(N243="snížená",J243,0)</f>
        <v>0</v>
      </c>
      <c r="BG243" s="232">
        <f>IF(N243="zákl. přenesená",J243,0)</f>
        <v>0</v>
      </c>
      <c r="BH243" s="232">
        <f>IF(N243="sníž. přenesená",J243,0)</f>
        <v>0</v>
      </c>
      <c r="BI243" s="232">
        <f>IF(N243="nulová",J243,0)</f>
        <v>0</v>
      </c>
      <c r="BJ243" s="19" t="s">
        <v>80</v>
      </c>
      <c r="BK243" s="232">
        <f>ROUND(I243*H243,2)</f>
        <v>0</v>
      </c>
      <c r="BL243" s="19" t="s">
        <v>176</v>
      </c>
      <c r="BM243" s="231" t="s">
        <v>1505</v>
      </c>
    </row>
    <row r="244" spans="1:47" s="2" customFormat="1" ht="12">
      <c r="A244" s="40"/>
      <c r="B244" s="41"/>
      <c r="C244" s="42"/>
      <c r="D244" s="233" t="s">
        <v>178</v>
      </c>
      <c r="E244" s="42"/>
      <c r="F244" s="234" t="s">
        <v>1477</v>
      </c>
      <c r="G244" s="42"/>
      <c r="H244" s="42"/>
      <c r="I244" s="138"/>
      <c r="J244" s="42"/>
      <c r="K244" s="42"/>
      <c r="L244" s="46"/>
      <c r="M244" s="235"/>
      <c r="N244" s="236"/>
      <c r="O244" s="86"/>
      <c r="P244" s="86"/>
      <c r="Q244" s="86"/>
      <c r="R244" s="86"/>
      <c r="S244" s="86"/>
      <c r="T244" s="87"/>
      <c r="U244" s="40"/>
      <c r="V244" s="40"/>
      <c r="W244" s="40"/>
      <c r="X244" s="40"/>
      <c r="Y244" s="40"/>
      <c r="Z244" s="40"/>
      <c r="AA244" s="40"/>
      <c r="AB244" s="40"/>
      <c r="AC244" s="40"/>
      <c r="AD244" s="40"/>
      <c r="AE244" s="40"/>
      <c r="AT244" s="19" t="s">
        <v>178</v>
      </c>
      <c r="AU244" s="19" t="s">
        <v>82</v>
      </c>
    </row>
    <row r="245" spans="1:65" s="2" customFormat="1" ht="16.5" customHeight="1">
      <c r="A245" s="40"/>
      <c r="B245" s="41"/>
      <c r="C245" s="269" t="s">
        <v>499</v>
      </c>
      <c r="D245" s="269" t="s">
        <v>294</v>
      </c>
      <c r="E245" s="270" t="s">
        <v>1507</v>
      </c>
      <c r="F245" s="271" t="s">
        <v>1508</v>
      </c>
      <c r="G245" s="272" t="s">
        <v>361</v>
      </c>
      <c r="H245" s="273">
        <v>2</v>
      </c>
      <c r="I245" s="274"/>
      <c r="J245" s="275">
        <f>ROUND(I245*H245,2)</f>
        <v>0</v>
      </c>
      <c r="K245" s="271" t="s">
        <v>19</v>
      </c>
      <c r="L245" s="276"/>
      <c r="M245" s="277" t="s">
        <v>19</v>
      </c>
      <c r="N245" s="278" t="s">
        <v>43</v>
      </c>
      <c r="O245" s="86"/>
      <c r="P245" s="229">
        <f>O245*H245</f>
        <v>0</v>
      </c>
      <c r="Q245" s="229">
        <v>1.39</v>
      </c>
      <c r="R245" s="229">
        <f>Q245*H245</f>
        <v>2.78</v>
      </c>
      <c r="S245" s="229">
        <v>0</v>
      </c>
      <c r="T245" s="230">
        <f>S245*H245</f>
        <v>0</v>
      </c>
      <c r="U245" s="40"/>
      <c r="V245" s="40"/>
      <c r="W245" s="40"/>
      <c r="X245" s="40"/>
      <c r="Y245" s="40"/>
      <c r="Z245" s="40"/>
      <c r="AA245" s="40"/>
      <c r="AB245" s="40"/>
      <c r="AC245" s="40"/>
      <c r="AD245" s="40"/>
      <c r="AE245" s="40"/>
      <c r="AR245" s="231" t="s">
        <v>227</v>
      </c>
      <c r="AT245" s="231" t="s">
        <v>294</v>
      </c>
      <c r="AU245" s="231" t="s">
        <v>82</v>
      </c>
      <c r="AY245" s="19" t="s">
        <v>169</v>
      </c>
      <c r="BE245" s="232">
        <f>IF(N245="základní",J245,0)</f>
        <v>0</v>
      </c>
      <c r="BF245" s="232">
        <f>IF(N245="snížená",J245,0)</f>
        <v>0</v>
      </c>
      <c r="BG245" s="232">
        <f>IF(N245="zákl. přenesená",J245,0)</f>
        <v>0</v>
      </c>
      <c r="BH245" s="232">
        <f>IF(N245="sníž. přenesená",J245,0)</f>
        <v>0</v>
      </c>
      <c r="BI245" s="232">
        <f>IF(N245="nulová",J245,0)</f>
        <v>0</v>
      </c>
      <c r="BJ245" s="19" t="s">
        <v>80</v>
      </c>
      <c r="BK245" s="232">
        <f>ROUND(I245*H245,2)</f>
        <v>0</v>
      </c>
      <c r="BL245" s="19" t="s">
        <v>176</v>
      </c>
      <c r="BM245" s="231" t="s">
        <v>1509</v>
      </c>
    </row>
    <row r="246" spans="1:65" s="2" customFormat="1" ht="16.5" customHeight="1">
      <c r="A246" s="40"/>
      <c r="B246" s="41"/>
      <c r="C246" s="220" t="s">
        <v>505</v>
      </c>
      <c r="D246" s="220" t="s">
        <v>171</v>
      </c>
      <c r="E246" s="221" t="s">
        <v>1515</v>
      </c>
      <c r="F246" s="222" t="s">
        <v>1516</v>
      </c>
      <c r="G246" s="223" t="s">
        <v>361</v>
      </c>
      <c r="H246" s="224">
        <v>2</v>
      </c>
      <c r="I246" s="225"/>
      <c r="J246" s="226">
        <f>ROUND(I246*H246,2)</f>
        <v>0</v>
      </c>
      <c r="K246" s="222" t="s">
        <v>175</v>
      </c>
      <c r="L246" s="46"/>
      <c r="M246" s="227" t="s">
        <v>19</v>
      </c>
      <c r="N246" s="228" t="s">
        <v>43</v>
      </c>
      <c r="O246" s="86"/>
      <c r="P246" s="229">
        <f>O246*H246</f>
        <v>0</v>
      </c>
      <c r="Q246" s="229">
        <v>0.21734</v>
      </c>
      <c r="R246" s="229">
        <f>Q246*H246</f>
        <v>0.43468</v>
      </c>
      <c r="S246" s="229">
        <v>0</v>
      </c>
      <c r="T246" s="230">
        <f>S246*H246</f>
        <v>0</v>
      </c>
      <c r="U246" s="40"/>
      <c r="V246" s="40"/>
      <c r="W246" s="40"/>
      <c r="X246" s="40"/>
      <c r="Y246" s="40"/>
      <c r="Z246" s="40"/>
      <c r="AA246" s="40"/>
      <c r="AB246" s="40"/>
      <c r="AC246" s="40"/>
      <c r="AD246" s="40"/>
      <c r="AE246" s="40"/>
      <c r="AR246" s="231" t="s">
        <v>176</v>
      </c>
      <c r="AT246" s="231" t="s">
        <v>171</v>
      </c>
      <c r="AU246" s="231" t="s">
        <v>82</v>
      </c>
      <c r="AY246" s="19" t="s">
        <v>169</v>
      </c>
      <c r="BE246" s="232">
        <f>IF(N246="základní",J246,0)</f>
        <v>0</v>
      </c>
      <c r="BF246" s="232">
        <f>IF(N246="snížená",J246,0)</f>
        <v>0</v>
      </c>
      <c r="BG246" s="232">
        <f>IF(N246="zákl. přenesená",J246,0)</f>
        <v>0</v>
      </c>
      <c r="BH246" s="232">
        <f>IF(N246="sníž. přenesená",J246,0)</f>
        <v>0</v>
      </c>
      <c r="BI246" s="232">
        <f>IF(N246="nulová",J246,0)</f>
        <v>0</v>
      </c>
      <c r="BJ246" s="19" t="s">
        <v>80</v>
      </c>
      <c r="BK246" s="232">
        <f>ROUND(I246*H246,2)</f>
        <v>0</v>
      </c>
      <c r="BL246" s="19" t="s">
        <v>176</v>
      </c>
      <c r="BM246" s="231" t="s">
        <v>1517</v>
      </c>
    </row>
    <row r="247" spans="1:47" s="2" customFormat="1" ht="12">
      <c r="A247" s="40"/>
      <c r="B247" s="41"/>
      <c r="C247" s="42"/>
      <c r="D247" s="233" t="s">
        <v>178</v>
      </c>
      <c r="E247" s="42"/>
      <c r="F247" s="234" t="s">
        <v>1518</v>
      </c>
      <c r="G247" s="42"/>
      <c r="H247" s="42"/>
      <c r="I247" s="138"/>
      <c r="J247" s="42"/>
      <c r="K247" s="42"/>
      <c r="L247" s="46"/>
      <c r="M247" s="235"/>
      <c r="N247" s="236"/>
      <c r="O247" s="86"/>
      <c r="P247" s="86"/>
      <c r="Q247" s="86"/>
      <c r="R247" s="86"/>
      <c r="S247" s="86"/>
      <c r="T247" s="87"/>
      <c r="U247" s="40"/>
      <c r="V247" s="40"/>
      <c r="W247" s="40"/>
      <c r="X247" s="40"/>
      <c r="Y247" s="40"/>
      <c r="Z247" s="40"/>
      <c r="AA247" s="40"/>
      <c r="AB247" s="40"/>
      <c r="AC247" s="40"/>
      <c r="AD247" s="40"/>
      <c r="AE247" s="40"/>
      <c r="AT247" s="19" t="s">
        <v>178</v>
      </c>
      <c r="AU247" s="19" t="s">
        <v>82</v>
      </c>
    </row>
    <row r="248" spans="1:65" s="2" customFormat="1" ht="16.5" customHeight="1">
      <c r="A248" s="40"/>
      <c r="B248" s="41"/>
      <c r="C248" s="269" t="s">
        <v>511</v>
      </c>
      <c r="D248" s="269" t="s">
        <v>294</v>
      </c>
      <c r="E248" s="270" t="s">
        <v>1520</v>
      </c>
      <c r="F248" s="271" t="s">
        <v>1521</v>
      </c>
      <c r="G248" s="272" t="s">
        <v>361</v>
      </c>
      <c r="H248" s="273">
        <v>2</v>
      </c>
      <c r="I248" s="274"/>
      <c r="J248" s="275">
        <f>ROUND(I248*H248,2)</f>
        <v>0</v>
      </c>
      <c r="K248" s="271" t="s">
        <v>19</v>
      </c>
      <c r="L248" s="276"/>
      <c r="M248" s="277" t="s">
        <v>19</v>
      </c>
      <c r="N248" s="278" t="s">
        <v>43</v>
      </c>
      <c r="O248" s="86"/>
      <c r="P248" s="229">
        <f>O248*H248</f>
        <v>0</v>
      </c>
      <c r="Q248" s="229">
        <v>0.114</v>
      </c>
      <c r="R248" s="229">
        <f>Q248*H248</f>
        <v>0.228</v>
      </c>
      <c r="S248" s="229">
        <v>0</v>
      </c>
      <c r="T248" s="230">
        <f>S248*H248</f>
        <v>0</v>
      </c>
      <c r="U248" s="40"/>
      <c r="V248" s="40"/>
      <c r="W248" s="40"/>
      <c r="X248" s="40"/>
      <c r="Y248" s="40"/>
      <c r="Z248" s="40"/>
      <c r="AA248" s="40"/>
      <c r="AB248" s="40"/>
      <c r="AC248" s="40"/>
      <c r="AD248" s="40"/>
      <c r="AE248" s="40"/>
      <c r="AR248" s="231" t="s">
        <v>227</v>
      </c>
      <c r="AT248" s="231" t="s">
        <v>294</v>
      </c>
      <c r="AU248" s="231" t="s">
        <v>82</v>
      </c>
      <c r="AY248" s="19" t="s">
        <v>169</v>
      </c>
      <c r="BE248" s="232">
        <f>IF(N248="základní",J248,0)</f>
        <v>0</v>
      </c>
      <c r="BF248" s="232">
        <f>IF(N248="snížená",J248,0)</f>
        <v>0</v>
      </c>
      <c r="BG248" s="232">
        <f>IF(N248="zákl. přenesená",J248,0)</f>
        <v>0</v>
      </c>
      <c r="BH248" s="232">
        <f>IF(N248="sníž. přenesená",J248,0)</f>
        <v>0</v>
      </c>
      <c r="BI248" s="232">
        <f>IF(N248="nulová",J248,0)</f>
        <v>0</v>
      </c>
      <c r="BJ248" s="19" t="s">
        <v>80</v>
      </c>
      <c r="BK248" s="232">
        <f>ROUND(I248*H248,2)</f>
        <v>0</v>
      </c>
      <c r="BL248" s="19" t="s">
        <v>176</v>
      </c>
      <c r="BM248" s="231" t="s">
        <v>1522</v>
      </c>
    </row>
    <row r="249" spans="1:65" s="2" customFormat="1" ht="16.5" customHeight="1">
      <c r="A249" s="40"/>
      <c r="B249" s="41"/>
      <c r="C249" s="220" t="s">
        <v>515</v>
      </c>
      <c r="D249" s="220" t="s">
        <v>171</v>
      </c>
      <c r="E249" s="221" t="s">
        <v>1524</v>
      </c>
      <c r="F249" s="222" t="s">
        <v>1525</v>
      </c>
      <c r="G249" s="223" t="s">
        <v>339</v>
      </c>
      <c r="H249" s="224">
        <v>66.8</v>
      </c>
      <c r="I249" s="225"/>
      <c r="J249" s="226">
        <f>ROUND(I249*H249,2)</f>
        <v>0</v>
      </c>
      <c r="K249" s="222" t="s">
        <v>175</v>
      </c>
      <c r="L249" s="46"/>
      <c r="M249" s="227" t="s">
        <v>19</v>
      </c>
      <c r="N249" s="228" t="s">
        <v>43</v>
      </c>
      <c r="O249" s="86"/>
      <c r="P249" s="229">
        <f>O249*H249</f>
        <v>0</v>
      </c>
      <c r="Q249" s="229">
        <v>0.00013</v>
      </c>
      <c r="R249" s="229">
        <f>Q249*H249</f>
        <v>0.008683999999999999</v>
      </c>
      <c r="S249" s="229">
        <v>0</v>
      </c>
      <c r="T249" s="230">
        <f>S249*H249</f>
        <v>0</v>
      </c>
      <c r="U249" s="40"/>
      <c r="V249" s="40"/>
      <c r="W249" s="40"/>
      <c r="X249" s="40"/>
      <c r="Y249" s="40"/>
      <c r="Z249" s="40"/>
      <c r="AA249" s="40"/>
      <c r="AB249" s="40"/>
      <c r="AC249" s="40"/>
      <c r="AD249" s="40"/>
      <c r="AE249" s="40"/>
      <c r="AR249" s="231" t="s">
        <v>176</v>
      </c>
      <c r="AT249" s="231" t="s">
        <v>171</v>
      </c>
      <c r="AU249" s="231" t="s">
        <v>82</v>
      </c>
      <c r="AY249" s="19" t="s">
        <v>169</v>
      </c>
      <c r="BE249" s="232">
        <f>IF(N249="základní",J249,0)</f>
        <v>0</v>
      </c>
      <c r="BF249" s="232">
        <f>IF(N249="snížená",J249,0)</f>
        <v>0</v>
      </c>
      <c r="BG249" s="232">
        <f>IF(N249="zákl. přenesená",J249,0)</f>
        <v>0</v>
      </c>
      <c r="BH249" s="232">
        <f>IF(N249="sníž. přenesená",J249,0)</f>
        <v>0</v>
      </c>
      <c r="BI249" s="232">
        <f>IF(N249="nulová",J249,0)</f>
        <v>0</v>
      </c>
      <c r="BJ249" s="19" t="s">
        <v>80</v>
      </c>
      <c r="BK249" s="232">
        <f>ROUND(I249*H249,2)</f>
        <v>0</v>
      </c>
      <c r="BL249" s="19" t="s">
        <v>176</v>
      </c>
      <c r="BM249" s="231" t="s">
        <v>1526</v>
      </c>
    </row>
    <row r="250" spans="1:65" s="2" customFormat="1" ht="16.5" customHeight="1">
      <c r="A250" s="40"/>
      <c r="B250" s="41"/>
      <c r="C250" s="220" t="s">
        <v>519</v>
      </c>
      <c r="D250" s="220" t="s">
        <v>171</v>
      </c>
      <c r="E250" s="221" t="s">
        <v>1944</v>
      </c>
      <c r="F250" s="222" t="s">
        <v>1945</v>
      </c>
      <c r="G250" s="223" t="s">
        <v>361</v>
      </c>
      <c r="H250" s="224">
        <v>2</v>
      </c>
      <c r="I250" s="225"/>
      <c r="J250" s="226">
        <f>ROUND(I250*H250,2)</f>
        <v>0</v>
      </c>
      <c r="K250" s="222" t="s">
        <v>19</v>
      </c>
      <c r="L250" s="46"/>
      <c r="M250" s="227" t="s">
        <v>19</v>
      </c>
      <c r="N250" s="228" t="s">
        <v>43</v>
      </c>
      <c r="O250" s="86"/>
      <c r="P250" s="229">
        <f>O250*H250</f>
        <v>0</v>
      </c>
      <c r="Q250" s="229">
        <v>0</v>
      </c>
      <c r="R250" s="229">
        <f>Q250*H250</f>
        <v>0</v>
      </c>
      <c r="S250" s="229">
        <v>0</v>
      </c>
      <c r="T250" s="230">
        <f>S250*H250</f>
        <v>0</v>
      </c>
      <c r="U250" s="40"/>
      <c r="V250" s="40"/>
      <c r="W250" s="40"/>
      <c r="X250" s="40"/>
      <c r="Y250" s="40"/>
      <c r="Z250" s="40"/>
      <c r="AA250" s="40"/>
      <c r="AB250" s="40"/>
      <c r="AC250" s="40"/>
      <c r="AD250" s="40"/>
      <c r="AE250" s="40"/>
      <c r="AR250" s="231" t="s">
        <v>176</v>
      </c>
      <c r="AT250" s="231" t="s">
        <v>171</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1653</v>
      </c>
    </row>
    <row r="251" spans="1:63" s="12" customFormat="1" ht="22.8" customHeight="1">
      <c r="A251" s="12"/>
      <c r="B251" s="204"/>
      <c r="C251" s="205"/>
      <c r="D251" s="206" t="s">
        <v>71</v>
      </c>
      <c r="E251" s="218" t="s">
        <v>236</v>
      </c>
      <c r="F251" s="218" t="s">
        <v>1527</v>
      </c>
      <c r="G251" s="205"/>
      <c r="H251" s="205"/>
      <c r="I251" s="208"/>
      <c r="J251" s="219">
        <f>BK251</f>
        <v>0</v>
      </c>
      <c r="K251" s="205"/>
      <c r="L251" s="210"/>
      <c r="M251" s="211"/>
      <c r="N251" s="212"/>
      <c r="O251" s="212"/>
      <c r="P251" s="213">
        <f>SUM(P252:P254)</f>
        <v>0</v>
      </c>
      <c r="Q251" s="212"/>
      <c r="R251" s="213">
        <f>SUM(R252:R254)</f>
        <v>0.0016128</v>
      </c>
      <c r="S251" s="212"/>
      <c r="T251" s="214">
        <f>SUM(T252:T254)</f>
        <v>0.12047999999999999</v>
      </c>
      <c r="U251" s="12"/>
      <c r="V251" s="12"/>
      <c r="W251" s="12"/>
      <c r="X251" s="12"/>
      <c r="Y251" s="12"/>
      <c r="Z251" s="12"/>
      <c r="AA251" s="12"/>
      <c r="AB251" s="12"/>
      <c r="AC251" s="12"/>
      <c r="AD251" s="12"/>
      <c r="AE251" s="12"/>
      <c r="AR251" s="215" t="s">
        <v>80</v>
      </c>
      <c r="AT251" s="216" t="s">
        <v>71</v>
      </c>
      <c r="AU251" s="216" t="s">
        <v>80</v>
      </c>
      <c r="AY251" s="215" t="s">
        <v>169</v>
      </c>
      <c r="BK251" s="217">
        <f>SUM(BK252:BK254)</f>
        <v>0</v>
      </c>
    </row>
    <row r="252" spans="1:65" s="2" customFormat="1" ht="21.75" customHeight="1">
      <c r="A252" s="40"/>
      <c r="B252" s="41"/>
      <c r="C252" s="220" t="s">
        <v>528</v>
      </c>
      <c r="D252" s="220" t="s">
        <v>171</v>
      </c>
      <c r="E252" s="221" t="s">
        <v>1656</v>
      </c>
      <c r="F252" s="222" t="s">
        <v>1657</v>
      </c>
      <c r="G252" s="223" t="s">
        <v>339</v>
      </c>
      <c r="H252" s="224">
        <v>0.24</v>
      </c>
      <c r="I252" s="225"/>
      <c r="J252" s="226">
        <f>ROUND(I252*H252,2)</f>
        <v>0</v>
      </c>
      <c r="K252" s="222" t="s">
        <v>175</v>
      </c>
      <c r="L252" s="46"/>
      <c r="M252" s="227" t="s">
        <v>19</v>
      </c>
      <c r="N252" s="228" t="s">
        <v>43</v>
      </c>
      <c r="O252" s="86"/>
      <c r="P252" s="229">
        <f>O252*H252</f>
        <v>0</v>
      </c>
      <c r="Q252" s="229">
        <v>0.00672</v>
      </c>
      <c r="R252" s="229">
        <f>Q252*H252</f>
        <v>0.0016128</v>
      </c>
      <c r="S252" s="229">
        <v>0.502</v>
      </c>
      <c r="T252" s="230">
        <f>S252*H252</f>
        <v>0.12047999999999999</v>
      </c>
      <c r="U252" s="40"/>
      <c r="V252" s="40"/>
      <c r="W252" s="40"/>
      <c r="X252" s="40"/>
      <c r="Y252" s="40"/>
      <c r="Z252" s="40"/>
      <c r="AA252" s="40"/>
      <c r="AB252" s="40"/>
      <c r="AC252" s="40"/>
      <c r="AD252" s="40"/>
      <c r="AE252" s="40"/>
      <c r="AR252" s="231" t="s">
        <v>176</v>
      </c>
      <c r="AT252" s="231" t="s">
        <v>171</v>
      </c>
      <c r="AU252" s="231" t="s">
        <v>82</v>
      </c>
      <c r="AY252" s="19" t="s">
        <v>169</v>
      </c>
      <c r="BE252" s="232">
        <f>IF(N252="základní",J252,0)</f>
        <v>0</v>
      </c>
      <c r="BF252" s="232">
        <f>IF(N252="snížená",J252,0)</f>
        <v>0</v>
      </c>
      <c r="BG252" s="232">
        <f>IF(N252="zákl. přenesená",J252,0)</f>
        <v>0</v>
      </c>
      <c r="BH252" s="232">
        <f>IF(N252="sníž. přenesená",J252,0)</f>
        <v>0</v>
      </c>
      <c r="BI252" s="232">
        <f>IF(N252="nulová",J252,0)</f>
        <v>0</v>
      </c>
      <c r="BJ252" s="19" t="s">
        <v>80</v>
      </c>
      <c r="BK252" s="232">
        <f>ROUND(I252*H252,2)</f>
        <v>0</v>
      </c>
      <c r="BL252" s="19" t="s">
        <v>176</v>
      </c>
      <c r="BM252" s="231" t="s">
        <v>1658</v>
      </c>
    </row>
    <row r="253" spans="1:47" s="2" customFormat="1" ht="12">
      <c r="A253" s="40"/>
      <c r="B253" s="41"/>
      <c r="C253" s="42"/>
      <c r="D253" s="233" t="s">
        <v>178</v>
      </c>
      <c r="E253" s="42"/>
      <c r="F253" s="234" t="s">
        <v>1659</v>
      </c>
      <c r="G253" s="42"/>
      <c r="H253" s="42"/>
      <c r="I253" s="138"/>
      <c r="J253" s="42"/>
      <c r="K253" s="42"/>
      <c r="L253" s="46"/>
      <c r="M253" s="235"/>
      <c r="N253" s="236"/>
      <c r="O253" s="86"/>
      <c r="P253" s="86"/>
      <c r="Q253" s="86"/>
      <c r="R253" s="86"/>
      <c r="S253" s="86"/>
      <c r="T253" s="87"/>
      <c r="U253" s="40"/>
      <c r="V253" s="40"/>
      <c r="W253" s="40"/>
      <c r="X253" s="40"/>
      <c r="Y253" s="40"/>
      <c r="Z253" s="40"/>
      <c r="AA253" s="40"/>
      <c r="AB253" s="40"/>
      <c r="AC253" s="40"/>
      <c r="AD253" s="40"/>
      <c r="AE253" s="40"/>
      <c r="AT253" s="19" t="s">
        <v>178</v>
      </c>
      <c r="AU253" s="19" t="s">
        <v>82</v>
      </c>
    </row>
    <row r="254" spans="1:51" s="13" customFormat="1" ht="12">
      <c r="A254" s="13"/>
      <c r="B254" s="237"/>
      <c r="C254" s="238"/>
      <c r="D254" s="233" t="s">
        <v>180</v>
      </c>
      <c r="E254" s="239" t="s">
        <v>19</v>
      </c>
      <c r="F254" s="240" t="s">
        <v>1946</v>
      </c>
      <c r="G254" s="238"/>
      <c r="H254" s="241">
        <v>0.24</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80</v>
      </c>
      <c r="AY254" s="247" t="s">
        <v>169</v>
      </c>
    </row>
    <row r="255" spans="1:63" s="12" customFormat="1" ht="22.8" customHeight="1">
      <c r="A255" s="12"/>
      <c r="B255" s="204"/>
      <c r="C255" s="205"/>
      <c r="D255" s="206" t="s">
        <v>71</v>
      </c>
      <c r="E255" s="218" t="s">
        <v>526</v>
      </c>
      <c r="F255" s="218" t="s">
        <v>527</v>
      </c>
      <c r="G255" s="205"/>
      <c r="H255" s="205"/>
      <c r="I255" s="208"/>
      <c r="J255" s="219">
        <f>BK255</f>
        <v>0</v>
      </c>
      <c r="K255" s="205"/>
      <c r="L255" s="210"/>
      <c r="M255" s="211"/>
      <c r="N255" s="212"/>
      <c r="O255" s="212"/>
      <c r="P255" s="213">
        <f>SUM(P256:P262)</f>
        <v>0</v>
      </c>
      <c r="Q255" s="212"/>
      <c r="R255" s="213">
        <f>SUM(R256:R262)</f>
        <v>0</v>
      </c>
      <c r="S255" s="212"/>
      <c r="T255" s="214">
        <f>SUM(T256:T262)</f>
        <v>0</v>
      </c>
      <c r="U255" s="12"/>
      <c r="V255" s="12"/>
      <c r="W255" s="12"/>
      <c r="X255" s="12"/>
      <c r="Y255" s="12"/>
      <c r="Z255" s="12"/>
      <c r="AA255" s="12"/>
      <c r="AB255" s="12"/>
      <c r="AC255" s="12"/>
      <c r="AD255" s="12"/>
      <c r="AE255" s="12"/>
      <c r="AR255" s="215" t="s">
        <v>80</v>
      </c>
      <c r="AT255" s="216" t="s">
        <v>71</v>
      </c>
      <c r="AU255" s="216" t="s">
        <v>80</v>
      </c>
      <c r="AY255" s="215" t="s">
        <v>169</v>
      </c>
      <c r="BK255" s="217">
        <f>SUM(BK256:BK262)</f>
        <v>0</v>
      </c>
    </row>
    <row r="256" spans="1:65" s="2" customFormat="1" ht="16.5" customHeight="1">
      <c r="A256" s="40"/>
      <c r="B256" s="41"/>
      <c r="C256" s="220" t="s">
        <v>535</v>
      </c>
      <c r="D256" s="220" t="s">
        <v>171</v>
      </c>
      <c r="E256" s="221" t="s">
        <v>1539</v>
      </c>
      <c r="F256" s="222" t="s">
        <v>1540</v>
      </c>
      <c r="G256" s="223" t="s">
        <v>297</v>
      </c>
      <c r="H256" s="224">
        <v>0.12</v>
      </c>
      <c r="I256" s="225"/>
      <c r="J256" s="226">
        <f>ROUND(I256*H256,2)</f>
        <v>0</v>
      </c>
      <c r="K256" s="222" t="s">
        <v>175</v>
      </c>
      <c r="L256" s="46"/>
      <c r="M256" s="227" t="s">
        <v>19</v>
      </c>
      <c r="N256" s="228" t="s">
        <v>43</v>
      </c>
      <c r="O256" s="86"/>
      <c r="P256" s="229">
        <f>O256*H256</f>
        <v>0</v>
      </c>
      <c r="Q256" s="229">
        <v>0</v>
      </c>
      <c r="R256" s="229">
        <f>Q256*H256</f>
        <v>0</v>
      </c>
      <c r="S256" s="229">
        <v>0</v>
      </c>
      <c r="T256" s="230">
        <f>S256*H256</f>
        <v>0</v>
      </c>
      <c r="U256" s="40"/>
      <c r="V256" s="40"/>
      <c r="W256" s="40"/>
      <c r="X256" s="40"/>
      <c r="Y256" s="40"/>
      <c r="Z256" s="40"/>
      <c r="AA256" s="40"/>
      <c r="AB256" s="40"/>
      <c r="AC256" s="40"/>
      <c r="AD256" s="40"/>
      <c r="AE256" s="40"/>
      <c r="AR256" s="231" t="s">
        <v>176</v>
      </c>
      <c r="AT256" s="231" t="s">
        <v>171</v>
      </c>
      <c r="AU256" s="231" t="s">
        <v>82</v>
      </c>
      <c r="AY256" s="19" t="s">
        <v>169</v>
      </c>
      <c r="BE256" s="232">
        <f>IF(N256="základní",J256,0)</f>
        <v>0</v>
      </c>
      <c r="BF256" s="232">
        <f>IF(N256="snížená",J256,0)</f>
        <v>0</v>
      </c>
      <c r="BG256" s="232">
        <f>IF(N256="zákl. přenesená",J256,0)</f>
        <v>0</v>
      </c>
      <c r="BH256" s="232">
        <f>IF(N256="sníž. přenesená",J256,0)</f>
        <v>0</v>
      </c>
      <c r="BI256" s="232">
        <f>IF(N256="nulová",J256,0)</f>
        <v>0</v>
      </c>
      <c r="BJ256" s="19" t="s">
        <v>80</v>
      </c>
      <c r="BK256" s="232">
        <f>ROUND(I256*H256,2)</f>
        <v>0</v>
      </c>
      <c r="BL256" s="19" t="s">
        <v>176</v>
      </c>
      <c r="BM256" s="231" t="s">
        <v>1947</v>
      </c>
    </row>
    <row r="257" spans="1:47" s="2" customFormat="1" ht="12">
      <c r="A257" s="40"/>
      <c r="B257" s="41"/>
      <c r="C257" s="42"/>
      <c r="D257" s="233" t="s">
        <v>178</v>
      </c>
      <c r="E257" s="42"/>
      <c r="F257" s="234" t="s">
        <v>1542</v>
      </c>
      <c r="G257" s="42"/>
      <c r="H257" s="42"/>
      <c r="I257" s="138"/>
      <c r="J257" s="42"/>
      <c r="K257" s="42"/>
      <c r="L257" s="46"/>
      <c r="M257" s="235"/>
      <c r="N257" s="236"/>
      <c r="O257" s="86"/>
      <c r="P257" s="86"/>
      <c r="Q257" s="86"/>
      <c r="R257" s="86"/>
      <c r="S257" s="86"/>
      <c r="T257" s="87"/>
      <c r="U257" s="40"/>
      <c r="V257" s="40"/>
      <c r="W257" s="40"/>
      <c r="X257" s="40"/>
      <c r="Y257" s="40"/>
      <c r="Z257" s="40"/>
      <c r="AA257" s="40"/>
      <c r="AB257" s="40"/>
      <c r="AC257" s="40"/>
      <c r="AD257" s="40"/>
      <c r="AE257" s="40"/>
      <c r="AT257" s="19" t="s">
        <v>178</v>
      </c>
      <c r="AU257" s="19" t="s">
        <v>82</v>
      </c>
    </row>
    <row r="258" spans="1:65" s="2" customFormat="1" ht="21.75" customHeight="1">
      <c r="A258" s="40"/>
      <c r="B258" s="41"/>
      <c r="C258" s="220" t="s">
        <v>540</v>
      </c>
      <c r="D258" s="220" t="s">
        <v>171</v>
      </c>
      <c r="E258" s="221" t="s">
        <v>1546</v>
      </c>
      <c r="F258" s="222" t="s">
        <v>1547</v>
      </c>
      <c r="G258" s="223" t="s">
        <v>297</v>
      </c>
      <c r="H258" s="224">
        <v>1.44</v>
      </c>
      <c r="I258" s="225"/>
      <c r="J258" s="226">
        <f>ROUND(I258*H258,2)</f>
        <v>0</v>
      </c>
      <c r="K258" s="222" t="s">
        <v>175</v>
      </c>
      <c r="L258" s="46"/>
      <c r="M258" s="227" t="s">
        <v>19</v>
      </c>
      <c r="N258" s="228" t="s">
        <v>43</v>
      </c>
      <c r="O258" s="86"/>
      <c r="P258" s="229">
        <f>O258*H258</f>
        <v>0</v>
      </c>
      <c r="Q258" s="229">
        <v>0</v>
      </c>
      <c r="R258" s="229">
        <f>Q258*H258</f>
        <v>0</v>
      </c>
      <c r="S258" s="229">
        <v>0</v>
      </c>
      <c r="T258" s="230">
        <f>S258*H258</f>
        <v>0</v>
      </c>
      <c r="U258" s="40"/>
      <c r="V258" s="40"/>
      <c r="W258" s="40"/>
      <c r="X258" s="40"/>
      <c r="Y258" s="40"/>
      <c r="Z258" s="40"/>
      <c r="AA258" s="40"/>
      <c r="AB258" s="40"/>
      <c r="AC258" s="40"/>
      <c r="AD258" s="40"/>
      <c r="AE258" s="40"/>
      <c r="AR258" s="231" t="s">
        <v>176</v>
      </c>
      <c r="AT258" s="231" t="s">
        <v>171</v>
      </c>
      <c r="AU258" s="231" t="s">
        <v>82</v>
      </c>
      <c r="AY258" s="19" t="s">
        <v>169</v>
      </c>
      <c r="BE258" s="232">
        <f>IF(N258="základní",J258,0)</f>
        <v>0</v>
      </c>
      <c r="BF258" s="232">
        <f>IF(N258="snížená",J258,0)</f>
        <v>0</v>
      </c>
      <c r="BG258" s="232">
        <f>IF(N258="zákl. přenesená",J258,0)</f>
        <v>0</v>
      </c>
      <c r="BH258" s="232">
        <f>IF(N258="sníž. přenesená",J258,0)</f>
        <v>0</v>
      </c>
      <c r="BI258" s="232">
        <f>IF(N258="nulová",J258,0)</f>
        <v>0</v>
      </c>
      <c r="BJ258" s="19" t="s">
        <v>80</v>
      </c>
      <c r="BK258" s="232">
        <f>ROUND(I258*H258,2)</f>
        <v>0</v>
      </c>
      <c r="BL258" s="19" t="s">
        <v>176</v>
      </c>
      <c r="BM258" s="231" t="s">
        <v>1948</v>
      </c>
    </row>
    <row r="259" spans="1:47" s="2" customFormat="1" ht="12">
      <c r="A259" s="40"/>
      <c r="B259" s="41"/>
      <c r="C259" s="42"/>
      <c r="D259" s="233" t="s">
        <v>178</v>
      </c>
      <c r="E259" s="42"/>
      <c r="F259" s="234" t="s">
        <v>1542</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9" t="s">
        <v>178</v>
      </c>
      <c r="AU259" s="19" t="s">
        <v>82</v>
      </c>
    </row>
    <row r="260" spans="1:51" s="13" customFormat="1" ht="12">
      <c r="A260" s="13"/>
      <c r="B260" s="237"/>
      <c r="C260" s="238"/>
      <c r="D260" s="233" t="s">
        <v>180</v>
      </c>
      <c r="E260" s="238"/>
      <c r="F260" s="240" t="s">
        <v>1949</v>
      </c>
      <c r="G260" s="238"/>
      <c r="H260" s="241">
        <v>1.44</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4</v>
      </c>
      <c r="AX260" s="13" t="s">
        <v>80</v>
      </c>
      <c r="AY260" s="247" t="s">
        <v>169</v>
      </c>
    </row>
    <row r="261" spans="1:65" s="2" customFormat="1" ht="21.75" customHeight="1">
      <c r="A261" s="40"/>
      <c r="B261" s="41"/>
      <c r="C261" s="220" t="s">
        <v>547</v>
      </c>
      <c r="D261" s="220" t="s">
        <v>171</v>
      </c>
      <c r="E261" s="221" t="s">
        <v>1551</v>
      </c>
      <c r="F261" s="222" t="s">
        <v>553</v>
      </c>
      <c r="G261" s="223" t="s">
        <v>297</v>
      </c>
      <c r="H261" s="224">
        <v>0.12</v>
      </c>
      <c r="I261" s="225"/>
      <c r="J261" s="226">
        <f>ROUND(I261*H261,2)</f>
        <v>0</v>
      </c>
      <c r="K261" s="222" t="s">
        <v>19</v>
      </c>
      <c r="L261" s="46"/>
      <c r="M261" s="227" t="s">
        <v>19</v>
      </c>
      <c r="N261" s="228" t="s">
        <v>43</v>
      </c>
      <c r="O261" s="86"/>
      <c r="P261" s="229">
        <f>O261*H261</f>
        <v>0</v>
      </c>
      <c r="Q261" s="229">
        <v>0</v>
      </c>
      <c r="R261" s="229">
        <f>Q261*H261</f>
        <v>0</v>
      </c>
      <c r="S261" s="229">
        <v>0</v>
      </c>
      <c r="T261" s="230">
        <f>S261*H261</f>
        <v>0</v>
      </c>
      <c r="U261" s="40"/>
      <c r="V261" s="40"/>
      <c r="W261" s="40"/>
      <c r="X261" s="40"/>
      <c r="Y261" s="40"/>
      <c r="Z261" s="40"/>
      <c r="AA261" s="40"/>
      <c r="AB261" s="40"/>
      <c r="AC261" s="40"/>
      <c r="AD261" s="40"/>
      <c r="AE261" s="40"/>
      <c r="AR261" s="231" t="s">
        <v>176</v>
      </c>
      <c r="AT261" s="231" t="s">
        <v>171</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1950</v>
      </c>
    </row>
    <row r="262" spans="1:47" s="2" customFormat="1" ht="12">
      <c r="A262" s="40"/>
      <c r="B262" s="41"/>
      <c r="C262" s="42"/>
      <c r="D262" s="233" t="s">
        <v>178</v>
      </c>
      <c r="E262" s="42"/>
      <c r="F262" s="234" t="s">
        <v>1553</v>
      </c>
      <c r="G262" s="42"/>
      <c r="H262" s="42"/>
      <c r="I262" s="138"/>
      <c r="J262" s="42"/>
      <c r="K262" s="42"/>
      <c r="L262" s="46"/>
      <c r="M262" s="235"/>
      <c r="N262" s="236"/>
      <c r="O262" s="86"/>
      <c r="P262" s="86"/>
      <c r="Q262" s="86"/>
      <c r="R262" s="86"/>
      <c r="S262" s="86"/>
      <c r="T262" s="87"/>
      <c r="U262" s="40"/>
      <c r="V262" s="40"/>
      <c r="W262" s="40"/>
      <c r="X262" s="40"/>
      <c r="Y262" s="40"/>
      <c r="Z262" s="40"/>
      <c r="AA262" s="40"/>
      <c r="AB262" s="40"/>
      <c r="AC262" s="40"/>
      <c r="AD262" s="40"/>
      <c r="AE262" s="40"/>
      <c r="AT262" s="19" t="s">
        <v>178</v>
      </c>
      <c r="AU262" s="19" t="s">
        <v>82</v>
      </c>
    </row>
    <row r="263" spans="1:63" s="12" customFormat="1" ht="22.8" customHeight="1">
      <c r="A263" s="12"/>
      <c r="B263" s="204"/>
      <c r="C263" s="205"/>
      <c r="D263" s="206" t="s">
        <v>71</v>
      </c>
      <c r="E263" s="218" t="s">
        <v>563</v>
      </c>
      <c r="F263" s="218" t="s">
        <v>564</v>
      </c>
      <c r="G263" s="205"/>
      <c r="H263" s="205"/>
      <c r="I263" s="208"/>
      <c r="J263" s="219">
        <f>BK263</f>
        <v>0</v>
      </c>
      <c r="K263" s="205"/>
      <c r="L263" s="210"/>
      <c r="M263" s="211"/>
      <c r="N263" s="212"/>
      <c r="O263" s="212"/>
      <c r="P263" s="213">
        <f>SUM(P264:P265)</f>
        <v>0</v>
      </c>
      <c r="Q263" s="212"/>
      <c r="R263" s="213">
        <f>SUM(R264:R265)</f>
        <v>0</v>
      </c>
      <c r="S263" s="212"/>
      <c r="T263" s="214">
        <f>SUM(T264:T265)</f>
        <v>0</v>
      </c>
      <c r="U263" s="12"/>
      <c r="V263" s="12"/>
      <c r="W263" s="12"/>
      <c r="X263" s="12"/>
      <c r="Y263" s="12"/>
      <c r="Z263" s="12"/>
      <c r="AA263" s="12"/>
      <c r="AB263" s="12"/>
      <c r="AC263" s="12"/>
      <c r="AD263" s="12"/>
      <c r="AE263" s="12"/>
      <c r="AR263" s="215" t="s">
        <v>80</v>
      </c>
      <c r="AT263" s="216" t="s">
        <v>71</v>
      </c>
      <c r="AU263" s="216" t="s">
        <v>80</v>
      </c>
      <c r="AY263" s="215" t="s">
        <v>169</v>
      </c>
      <c r="BK263" s="217">
        <f>SUM(BK264:BK265)</f>
        <v>0</v>
      </c>
    </row>
    <row r="264" spans="1:65" s="2" customFormat="1" ht="21.75" customHeight="1">
      <c r="A264" s="40"/>
      <c r="B264" s="41"/>
      <c r="C264" s="220" t="s">
        <v>551</v>
      </c>
      <c r="D264" s="220" t="s">
        <v>171</v>
      </c>
      <c r="E264" s="221" t="s">
        <v>1576</v>
      </c>
      <c r="F264" s="222" t="s">
        <v>1577</v>
      </c>
      <c r="G264" s="223" t="s">
        <v>297</v>
      </c>
      <c r="H264" s="224">
        <v>17.107</v>
      </c>
      <c r="I264" s="225"/>
      <c r="J264" s="226">
        <f>ROUND(I264*H264,2)</f>
        <v>0</v>
      </c>
      <c r="K264" s="222" t="s">
        <v>175</v>
      </c>
      <c r="L264" s="46"/>
      <c r="M264" s="227" t="s">
        <v>19</v>
      </c>
      <c r="N264" s="228" t="s">
        <v>43</v>
      </c>
      <c r="O264" s="86"/>
      <c r="P264" s="229">
        <f>O264*H264</f>
        <v>0</v>
      </c>
      <c r="Q264" s="229">
        <v>0</v>
      </c>
      <c r="R264" s="229">
        <f>Q264*H264</f>
        <v>0</v>
      </c>
      <c r="S264" s="229">
        <v>0</v>
      </c>
      <c r="T264" s="230">
        <f>S264*H264</f>
        <v>0</v>
      </c>
      <c r="U264" s="40"/>
      <c r="V264" s="40"/>
      <c r="W264" s="40"/>
      <c r="X264" s="40"/>
      <c r="Y264" s="40"/>
      <c r="Z264" s="40"/>
      <c r="AA264" s="40"/>
      <c r="AB264" s="40"/>
      <c r="AC264" s="40"/>
      <c r="AD264" s="40"/>
      <c r="AE264" s="40"/>
      <c r="AR264" s="231" t="s">
        <v>176</v>
      </c>
      <c r="AT264" s="231" t="s">
        <v>171</v>
      </c>
      <c r="AU264" s="231" t="s">
        <v>82</v>
      </c>
      <c r="AY264" s="19" t="s">
        <v>169</v>
      </c>
      <c r="BE264" s="232">
        <f>IF(N264="základní",J264,0)</f>
        <v>0</v>
      </c>
      <c r="BF264" s="232">
        <f>IF(N264="snížená",J264,0)</f>
        <v>0</v>
      </c>
      <c r="BG264" s="232">
        <f>IF(N264="zákl. přenesená",J264,0)</f>
        <v>0</v>
      </c>
      <c r="BH264" s="232">
        <f>IF(N264="sníž. přenesená",J264,0)</f>
        <v>0</v>
      </c>
      <c r="BI264" s="232">
        <f>IF(N264="nulová",J264,0)</f>
        <v>0</v>
      </c>
      <c r="BJ264" s="19" t="s">
        <v>80</v>
      </c>
      <c r="BK264" s="232">
        <f>ROUND(I264*H264,2)</f>
        <v>0</v>
      </c>
      <c r="BL264" s="19" t="s">
        <v>176</v>
      </c>
      <c r="BM264" s="231" t="s">
        <v>1578</v>
      </c>
    </row>
    <row r="265" spans="1:47" s="2" customFormat="1" ht="12">
      <c r="A265" s="40"/>
      <c r="B265" s="41"/>
      <c r="C265" s="42"/>
      <c r="D265" s="233" t="s">
        <v>178</v>
      </c>
      <c r="E265" s="42"/>
      <c r="F265" s="234" t="s">
        <v>1579</v>
      </c>
      <c r="G265" s="42"/>
      <c r="H265" s="42"/>
      <c r="I265" s="138"/>
      <c r="J265" s="42"/>
      <c r="K265" s="42"/>
      <c r="L265" s="46"/>
      <c r="M265" s="279"/>
      <c r="N265" s="280"/>
      <c r="O265" s="281"/>
      <c r="P265" s="281"/>
      <c r="Q265" s="281"/>
      <c r="R265" s="281"/>
      <c r="S265" s="281"/>
      <c r="T265" s="282"/>
      <c r="U265" s="40"/>
      <c r="V265" s="40"/>
      <c r="W265" s="40"/>
      <c r="X265" s="40"/>
      <c r="Y265" s="40"/>
      <c r="Z265" s="40"/>
      <c r="AA265" s="40"/>
      <c r="AB265" s="40"/>
      <c r="AC265" s="40"/>
      <c r="AD265" s="40"/>
      <c r="AE265" s="40"/>
      <c r="AT265" s="19" t="s">
        <v>178</v>
      </c>
      <c r="AU265" s="19" t="s">
        <v>82</v>
      </c>
    </row>
    <row r="266" spans="1:31" s="2" customFormat="1" ht="6.95" customHeight="1">
      <c r="A266" s="40"/>
      <c r="B266" s="61"/>
      <c r="C266" s="62"/>
      <c r="D266" s="62"/>
      <c r="E266" s="62"/>
      <c r="F266" s="62"/>
      <c r="G266" s="62"/>
      <c r="H266" s="62"/>
      <c r="I266" s="168"/>
      <c r="J266" s="62"/>
      <c r="K266" s="62"/>
      <c r="L266" s="46"/>
      <c r="M266" s="40"/>
      <c r="O266" s="40"/>
      <c r="P266" s="40"/>
      <c r="Q266" s="40"/>
      <c r="R266" s="40"/>
      <c r="S266" s="40"/>
      <c r="T266" s="40"/>
      <c r="U266" s="40"/>
      <c r="V266" s="40"/>
      <c r="W266" s="40"/>
      <c r="X266" s="40"/>
      <c r="Y266" s="40"/>
      <c r="Z266" s="40"/>
      <c r="AA266" s="40"/>
      <c r="AB266" s="40"/>
      <c r="AC266" s="40"/>
      <c r="AD266" s="40"/>
      <c r="AE266" s="40"/>
    </row>
  </sheetData>
  <sheetProtection password="CC35" sheet="1" objects="1" scenarios="1" formatColumns="0" formatRows="0" autoFilter="0"/>
  <autoFilter ref="C86:K26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118</v>
      </c>
      <c r="AZ2" s="283" t="s">
        <v>1192</v>
      </c>
      <c r="BA2" s="283" t="s">
        <v>1193</v>
      </c>
      <c r="BB2" s="283" t="s">
        <v>222</v>
      </c>
      <c r="BC2" s="283" t="s">
        <v>1951</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1952</v>
      </c>
      <c r="BD3" s="283" t="s">
        <v>82</v>
      </c>
    </row>
    <row r="4" spans="2:56" s="1" customFormat="1" ht="24.95" customHeight="1">
      <c r="B4" s="22"/>
      <c r="D4" s="134" t="s">
        <v>140</v>
      </c>
      <c r="I4" s="130"/>
      <c r="L4" s="22"/>
      <c r="M4" s="135" t="s">
        <v>10</v>
      </c>
      <c r="AT4" s="19" t="s">
        <v>4</v>
      </c>
      <c r="AZ4" s="283" t="s">
        <v>1198</v>
      </c>
      <c r="BA4" s="283" t="s">
        <v>1199</v>
      </c>
      <c r="BB4" s="283" t="s">
        <v>222</v>
      </c>
      <c r="BC4" s="283" t="s">
        <v>1953</v>
      </c>
      <c r="BD4" s="283" t="s">
        <v>82</v>
      </c>
    </row>
    <row r="5" spans="2:56" s="1" customFormat="1" ht="6.95" customHeight="1">
      <c r="B5" s="22"/>
      <c r="I5" s="130"/>
      <c r="L5" s="22"/>
      <c r="AZ5" s="283" t="s">
        <v>49</v>
      </c>
      <c r="BA5" s="283" t="s">
        <v>1201</v>
      </c>
      <c r="BB5" s="283" t="s">
        <v>222</v>
      </c>
      <c r="BC5" s="283" t="s">
        <v>1954</v>
      </c>
      <c r="BD5" s="283" t="s">
        <v>82</v>
      </c>
    </row>
    <row r="6" spans="2:56" s="1" customFormat="1" ht="12" customHeight="1">
      <c r="B6" s="22"/>
      <c r="D6" s="136" t="s">
        <v>16</v>
      </c>
      <c r="I6" s="130"/>
      <c r="L6" s="22"/>
      <c r="AZ6" s="283" t="s">
        <v>1203</v>
      </c>
      <c r="BA6" s="283" t="s">
        <v>1204</v>
      </c>
      <c r="BB6" s="283" t="s">
        <v>222</v>
      </c>
      <c r="BC6" s="283" t="s">
        <v>1955</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1956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102</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ROUND((SUM(BE88:BE321)),2)</f>
        <v>0</v>
      </c>
      <c r="G33" s="40"/>
      <c r="H33" s="40"/>
      <c r="I33" s="157">
        <v>0.21</v>
      </c>
      <c r="J33" s="156">
        <f>ROUND(((SUM(BE88:BE321))*I33),2)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ROUND((SUM(BF88:BF321)),2)</f>
        <v>0</v>
      </c>
      <c r="G34" s="40"/>
      <c r="H34" s="40"/>
      <c r="I34" s="157">
        <v>0.15</v>
      </c>
      <c r="J34" s="156">
        <f>ROUND(((SUM(BF88:BF321))*I34),2)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ROUND((SUM(BG88:BG321)),2)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ROUND((SUM(BH88:BH321)),2)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ROUND((SUM(BI88:BI321)),2)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301.4 - Přepojení septiku</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J217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645</v>
      </c>
      <c r="E63" s="188"/>
      <c r="F63" s="188"/>
      <c r="G63" s="188"/>
      <c r="H63" s="188"/>
      <c r="I63" s="189"/>
      <c r="J63" s="190">
        <f>J222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150</v>
      </c>
      <c r="E64" s="188"/>
      <c r="F64" s="188"/>
      <c r="G64" s="188"/>
      <c r="H64" s="188"/>
      <c r="I64" s="189"/>
      <c r="J64" s="190">
        <f>J237</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1207</v>
      </c>
      <c r="E65" s="188"/>
      <c r="F65" s="188"/>
      <c r="G65" s="188"/>
      <c r="H65" s="188"/>
      <c r="I65" s="189"/>
      <c r="J65" s="190">
        <f>J250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1208</v>
      </c>
      <c r="E66" s="188"/>
      <c r="F66" s="188"/>
      <c r="G66" s="188"/>
      <c r="H66" s="188"/>
      <c r="I66" s="189"/>
      <c r="J66" s="190">
        <f>J293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152</v>
      </c>
      <c r="E67" s="188"/>
      <c r="F67" s="188"/>
      <c r="G67" s="188"/>
      <c r="H67" s="188"/>
      <c r="I67" s="189"/>
      <c r="J67" s="190">
        <f>J307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153</v>
      </c>
      <c r="E68" s="188"/>
      <c r="F68" s="188"/>
      <c r="G68" s="188"/>
      <c r="H68" s="188"/>
      <c r="I68" s="189"/>
      <c r="J68" s="190">
        <f>J319</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154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Revitalizace veřejného prostranství panelového sídliště Březiny IV. etapa</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141</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SO 301.4 - Přepojení septiku</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Březiny</v>
      </c>
      <c r="G82" s="42"/>
      <c r="H82" s="42"/>
      <c r="I82" s="142" t="s">
        <v>23</v>
      </c>
      <c r="J82" s="74" t="str">
        <f>IF(J12="","",J12)</f>
        <v>15. 4. 2019</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E15</f>
        <v>Statutární město Děčín</v>
      </c>
      <c r="G84" s="42"/>
      <c r="H84" s="42"/>
      <c r="I84" s="142" t="s">
        <v>31</v>
      </c>
      <c r="J84" s="38" t="str">
        <f>E21</f>
        <v>AZ Consult spol. s r.o.</v>
      </c>
      <c r="K84" s="42"/>
      <c r="L84" s="139"/>
      <c r="S84" s="40"/>
      <c r="T84" s="40"/>
      <c r="U84" s="40"/>
      <c r="V84" s="40"/>
      <c r="W84" s="40"/>
      <c r="X84" s="40"/>
      <c r="Y84" s="40"/>
      <c r="Z84" s="40"/>
      <c r="AA84" s="40"/>
      <c r="AB84" s="40"/>
      <c r="AC84" s="40"/>
      <c r="AD84" s="40"/>
      <c r="AE84" s="40"/>
    </row>
    <row r="85" spans="1:31" s="2" customFormat="1" ht="15.15" customHeight="1">
      <c r="A85" s="40"/>
      <c r="B85" s="41"/>
      <c r="C85" s="34" t="s">
        <v>29</v>
      </c>
      <c r="D85" s="42"/>
      <c r="E85" s="42"/>
      <c r="F85" s="29" t="str">
        <f>IF(E18="","",E18)</f>
        <v>Vyplň údaj</v>
      </c>
      <c r="G85" s="42"/>
      <c r="H85" s="42"/>
      <c r="I85" s="142" t="s">
        <v>34</v>
      </c>
      <c r="J85" s="38" t="str">
        <f>E24</f>
        <v>Lucie Wojčiková</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155</v>
      </c>
      <c r="D87" s="195" t="s">
        <v>57</v>
      </c>
      <c r="E87" s="195" t="s">
        <v>53</v>
      </c>
      <c r="F87" s="195" t="s">
        <v>54</v>
      </c>
      <c r="G87" s="195" t="s">
        <v>156</v>
      </c>
      <c r="H87" s="195" t="s">
        <v>157</v>
      </c>
      <c r="I87" s="196" t="s">
        <v>158</v>
      </c>
      <c r="J87" s="195" t="s">
        <v>145</v>
      </c>
      <c r="K87" s="197" t="s">
        <v>159</v>
      </c>
      <c r="L87" s="198"/>
      <c r="M87" s="94" t="s">
        <v>19</v>
      </c>
      <c r="N87" s="95" t="s">
        <v>42</v>
      </c>
      <c r="O87" s="95" t="s">
        <v>160</v>
      </c>
      <c r="P87" s="95" t="s">
        <v>161</v>
      </c>
      <c r="Q87" s="95" t="s">
        <v>162</v>
      </c>
      <c r="R87" s="95" t="s">
        <v>163</v>
      </c>
      <c r="S87" s="95" t="s">
        <v>164</v>
      </c>
      <c r="T87" s="96" t="s">
        <v>165</v>
      </c>
      <c r="U87" s="192"/>
      <c r="V87" s="192"/>
      <c r="W87" s="192"/>
      <c r="X87" s="192"/>
      <c r="Y87" s="192"/>
      <c r="Z87" s="192"/>
      <c r="AA87" s="192"/>
      <c r="AB87" s="192"/>
      <c r="AC87" s="192"/>
      <c r="AD87" s="192"/>
      <c r="AE87" s="192"/>
    </row>
    <row r="88" spans="1:63" s="2" customFormat="1" ht="22.8" customHeight="1">
      <c r="A88" s="40"/>
      <c r="B88" s="41"/>
      <c r="C88" s="101" t="s">
        <v>166</v>
      </c>
      <c r="D88" s="42"/>
      <c r="E88" s="42"/>
      <c r="F88" s="42"/>
      <c r="G88" s="42"/>
      <c r="H88" s="42"/>
      <c r="I88" s="138"/>
      <c r="J88" s="199">
        <f>BK88</f>
        <v>0</v>
      </c>
      <c r="K88" s="42"/>
      <c r="L88" s="46"/>
      <c r="M88" s="97"/>
      <c r="N88" s="200"/>
      <c r="O88" s="98"/>
      <c r="P88" s="201">
        <f>P89</f>
        <v>0</v>
      </c>
      <c r="Q88" s="98"/>
      <c r="R88" s="201">
        <f>R89</f>
        <v>24.706726839999998</v>
      </c>
      <c r="S88" s="98"/>
      <c r="T88" s="202">
        <f>T89</f>
        <v>151.32</v>
      </c>
      <c r="U88" s="40"/>
      <c r="V88" s="40"/>
      <c r="W88" s="40"/>
      <c r="X88" s="40"/>
      <c r="Y88" s="40"/>
      <c r="Z88" s="40"/>
      <c r="AA88" s="40"/>
      <c r="AB88" s="40"/>
      <c r="AC88" s="40"/>
      <c r="AD88" s="40"/>
      <c r="AE88" s="40"/>
      <c r="AT88" s="19" t="s">
        <v>71</v>
      </c>
      <c r="AU88" s="19" t="s">
        <v>146</v>
      </c>
      <c r="BK88" s="203">
        <f>BK89</f>
        <v>0</v>
      </c>
    </row>
    <row r="89" spans="1:63" s="12" customFormat="1" ht="25.9" customHeight="1">
      <c r="A89" s="12"/>
      <c r="B89" s="204"/>
      <c r="C89" s="205"/>
      <c r="D89" s="206" t="s">
        <v>71</v>
      </c>
      <c r="E89" s="207" t="s">
        <v>167</v>
      </c>
      <c r="F89" s="207" t="s">
        <v>168</v>
      </c>
      <c r="G89" s="205"/>
      <c r="H89" s="205"/>
      <c r="I89" s="208"/>
      <c r="J89" s="209">
        <f>BK89</f>
        <v>0</v>
      </c>
      <c r="K89" s="205"/>
      <c r="L89" s="210"/>
      <c r="M89" s="211"/>
      <c r="N89" s="212"/>
      <c r="O89" s="212"/>
      <c r="P89" s="213">
        <f>P90+P217+P222+P237+P250+P293+P307+P319</f>
        <v>0</v>
      </c>
      <c r="Q89" s="212"/>
      <c r="R89" s="213">
        <f>R90+R217+R222+R237+R250+R293+R307+R319</f>
        <v>24.706726839999998</v>
      </c>
      <c r="S89" s="212"/>
      <c r="T89" s="214">
        <f>T90+T217+T222+T237+T250+T293+T307+T319</f>
        <v>151.32</v>
      </c>
      <c r="U89" s="12"/>
      <c r="V89" s="12"/>
      <c r="W89" s="12"/>
      <c r="X89" s="12"/>
      <c r="Y89" s="12"/>
      <c r="Z89" s="12"/>
      <c r="AA89" s="12"/>
      <c r="AB89" s="12"/>
      <c r="AC89" s="12"/>
      <c r="AD89" s="12"/>
      <c r="AE89" s="12"/>
      <c r="AR89" s="215" t="s">
        <v>80</v>
      </c>
      <c r="AT89" s="216" t="s">
        <v>71</v>
      </c>
      <c r="AU89" s="216" t="s">
        <v>72</v>
      </c>
      <c r="AY89" s="215" t="s">
        <v>169</v>
      </c>
      <c r="BK89" s="217">
        <f>BK90+BK217+BK222+BK237+BK250+BK293+BK307+BK319</f>
        <v>0</v>
      </c>
    </row>
    <row r="90" spans="1:63" s="12" customFormat="1" ht="22.8" customHeight="1">
      <c r="A90" s="12"/>
      <c r="B90" s="204"/>
      <c r="C90" s="205"/>
      <c r="D90" s="206" t="s">
        <v>71</v>
      </c>
      <c r="E90" s="218" t="s">
        <v>80</v>
      </c>
      <c r="F90" s="218" t="s">
        <v>170</v>
      </c>
      <c r="G90" s="205"/>
      <c r="H90" s="205"/>
      <c r="I90" s="208"/>
      <c r="J90" s="219">
        <f>BK90</f>
        <v>0</v>
      </c>
      <c r="K90" s="205"/>
      <c r="L90" s="210"/>
      <c r="M90" s="211"/>
      <c r="N90" s="212"/>
      <c r="O90" s="212"/>
      <c r="P90" s="213">
        <f>SUM(P91:P216)</f>
        <v>0</v>
      </c>
      <c r="Q90" s="212"/>
      <c r="R90" s="213">
        <f>SUM(R91:R216)</f>
        <v>6.11225804</v>
      </c>
      <c r="S90" s="212"/>
      <c r="T90" s="214">
        <f>SUM(T91:T216)</f>
        <v>0</v>
      </c>
      <c r="U90" s="12"/>
      <c r="V90" s="12"/>
      <c r="W90" s="12"/>
      <c r="X90" s="12"/>
      <c r="Y90" s="12"/>
      <c r="Z90" s="12"/>
      <c r="AA90" s="12"/>
      <c r="AB90" s="12"/>
      <c r="AC90" s="12"/>
      <c r="AD90" s="12"/>
      <c r="AE90" s="12"/>
      <c r="AR90" s="215" t="s">
        <v>80</v>
      </c>
      <c r="AT90" s="216" t="s">
        <v>71</v>
      </c>
      <c r="AU90" s="216" t="s">
        <v>80</v>
      </c>
      <c r="AY90" s="215" t="s">
        <v>169</v>
      </c>
      <c r="BK90" s="217">
        <f>SUM(BK91:BK216)</f>
        <v>0</v>
      </c>
    </row>
    <row r="91" spans="1:65" s="2" customFormat="1" ht="16.5" customHeight="1">
      <c r="A91" s="40"/>
      <c r="B91" s="41"/>
      <c r="C91" s="220" t="s">
        <v>80</v>
      </c>
      <c r="D91" s="220" t="s">
        <v>171</v>
      </c>
      <c r="E91" s="221" t="s">
        <v>1896</v>
      </c>
      <c r="F91" s="222" t="s">
        <v>1897</v>
      </c>
      <c r="G91" s="223" t="s">
        <v>1898</v>
      </c>
      <c r="H91" s="224">
        <v>1</v>
      </c>
      <c r="I91" s="225"/>
      <c r="J91" s="226">
        <f>ROUND(I91*H91,2)</f>
        <v>0</v>
      </c>
      <c r="K91" s="222" t="s">
        <v>19</v>
      </c>
      <c r="L91" s="46"/>
      <c r="M91" s="227" t="s">
        <v>19</v>
      </c>
      <c r="N91" s="228" t="s">
        <v>43</v>
      </c>
      <c r="O91" s="86"/>
      <c r="P91" s="229">
        <f>O91*H91</f>
        <v>0</v>
      </c>
      <c r="Q91" s="229">
        <v>0.00732</v>
      </c>
      <c r="R91" s="229">
        <f>Q91*H91</f>
        <v>0.00732</v>
      </c>
      <c r="S91" s="229">
        <v>0</v>
      </c>
      <c r="T91" s="230">
        <f>S91*H91</f>
        <v>0</v>
      </c>
      <c r="U91" s="40"/>
      <c r="V91" s="40"/>
      <c r="W91" s="40"/>
      <c r="X91" s="40"/>
      <c r="Y91" s="40"/>
      <c r="Z91" s="40"/>
      <c r="AA91" s="40"/>
      <c r="AB91" s="40"/>
      <c r="AC91" s="40"/>
      <c r="AD91" s="40"/>
      <c r="AE91" s="40"/>
      <c r="AR91" s="231" t="s">
        <v>176</v>
      </c>
      <c r="AT91" s="231" t="s">
        <v>171</v>
      </c>
      <c r="AU91" s="231" t="s">
        <v>82</v>
      </c>
      <c r="AY91" s="19" t="s">
        <v>169</v>
      </c>
      <c r="BE91" s="232">
        <f>IF(N91="základní",J91,0)</f>
        <v>0</v>
      </c>
      <c r="BF91" s="232">
        <f>IF(N91="snížená",J91,0)</f>
        <v>0</v>
      </c>
      <c r="BG91" s="232">
        <f>IF(N91="zákl. přenesená",J91,0)</f>
        <v>0</v>
      </c>
      <c r="BH91" s="232">
        <f>IF(N91="sníž. přenesená",J91,0)</f>
        <v>0</v>
      </c>
      <c r="BI91" s="232">
        <f>IF(N91="nulová",J91,0)</f>
        <v>0</v>
      </c>
      <c r="BJ91" s="19" t="s">
        <v>80</v>
      </c>
      <c r="BK91" s="232">
        <f>ROUND(I91*H91,2)</f>
        <v>0</v>
      </c>
      <c r="BL91" s="19" t="s">
        <v>176</v>
      </c>
      <c r="BM91" s="231" t="s">
        <v>1899</v>
      </c>
    </row>
    <row r="92" spans="1:65" s="2" customFormat="1" ht="44.25" customHeight="1">
      <c r="A92" s="40"/>
      <c r="B92" s="41"/>
      <c r="C92" s="220" t="s">
        <v>82</v>
      </c>
      <c r="D92" s="220" t="s">
        <v>171</v>
      </c>
      <c r="E92" s="221" t="s">
        <v>1900</v>
      </c>
      <c r="F92" s="222" t="s">
        <v>1901</v>
      </c>
      <c r="G92" s="223" t="s">
        <v>339</v>
      </c>
      <c r="H92" s="224">
        <v>23.01</v>
      </c>
      <c r="I92" s="225"/>
      <c r="J92" s="226">
        <f>ROUND(I92*H92,2)</f>
        <v>0</v>
      </c>
      <c r="K92" s="222" t="s">
        <v>175</v>
      </c>
      <c r="L92" s="46"/>
      <c r="M92" s="227" t="s">
        <v>19</v>
      </c>
      <c r="N92" s="228" t="s">
        <v>43</v>
      </c>
      <c r="O92" s="86"/>
      <c r="P92" s="229">
        <f>O92*H92</f>
        <v>0</v>
      </c>
      <c r="Q92" s="229">
        <v>0.00868</v>
      </c>
      <c r="R92" s="229">
        <f>Q92*H92</f>
        <v>0.1997268</v>
      </c>
      <c r="S92" s="229">
        <v>0</v>
      </c>
      <c r="T92" s="230">
        <f>S92*H92</f>
        <v>0</v>
      </c>
      <c r="U92" s="40"/>
      <c r="V92" s="40"/>
      <c r="W92" s="40"/>
      <c r="X92" s="40"/>
      <c r="Y92" s="40"/>
      <c r="Z92" s="40"/>
      <c r="AA92" s="40"/>
      <c r="AB92" s="40"/>
      <c r="AC92" s="40"/>
      <c r="AD92" s="40"/>
      <c r="AE92" s="40"/>
      <c r="AR92" s="231" t="s">
        <v>176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176</v>
      </c>
      <c r="BM92" s="231" t="s">
        <v>1238</v>
      </c>
    </row>
    <row r="93" spans="1:47" s="2" customFormat="1" ht="12">
      <c r="A93" s="40"/>
      <c r="B93" s="41"/>
      <c r="C93" s="42"/>
      <c r="D93" s="233" t="s">
        <v>178</v>
      </c>
      <c r="E93" s="42"/>
      <c r="F93" s="234" t="s">
        <v>1239</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178</v>
      </c>
      <c r="AU93" s="19" t="s">
        <v>82</v>
      </c>
    </row>
    <row r="94" spans="1:51" s="13" customFormat="1" ht="12">
      <c r="A94" s="13"/>
      <c r="B94" s="237"/>
      <c r="C94" s="238"/>
      <c r="D94" s="233" t="s">
        <v>180</v>
      </c>
      <c r="E94" s="239" t="s">
        <v>19</v>
      </c>
      <c r="F94" s="240" t="s">
        <v>1902</v>
      </c>
      <c r="G94" s="238"/>
      <c r="H94" s="241">
        <v>3</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180</v>
      </c>
      <c r="AU94" s="247" t="s">
        <v>82</v>
      </c>
      <c r="AV94" s="13" t="s">
        <v>82</v>
      </c>
      <c r="AW94" s="13" t="s">
        <v>33</v>
      </c>
      <c r="AX94" s="13" t="s">
        <v>72</v>
      </c>
      <c r="AY94" s="247" t="s">
        <v>169</v>
      </c>
    </row>
    <row r="95" spans="1:51" s="13" customFormat="1" ht="12">
      <c r="A95" s="13"/>
      <c r="B95" s="237"/>
      <c r="C95" s="238"/>
      <c r="D95" s="233" t="s">
        <v>180</v>
      </c>
      <c r="E95" s="239" t="s">
        <v>19</v>
      </c>
      <c r="F95" s="240" t="s">
        <v>1957</v>
      </c>
      <c r="G95" s="238"/>
      <c r="H95" s="241">
        <v>20.01</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72</v>
      </c>
      <c r="AY95" s="247" t="s">
        <v>169</v>
      </c>
    </row>
    <row r="96" spans="1:51" s="15" customFormat="1" ht="12">
      <c r="A96" s="15"/>
      <c r="B96" s="258"/>
      <c r="C96" s="259"/>
      <c r="D96" s="233" t="s">
        <v>180</v>
      </c>
      <c r="E96" s="260" t="s">
        <v>19</v>
      </c>
      <c r="F96" s="261" t="s">
        <v>191</v>
      </c>
      <c r="G96" s="259"/>
      <c r="H96" s="262">
        <v>23.01</v>
      </c>
      <c r="I96" s="263"/>
      <c r="J96" s="259"/>
      <c r="K96" s="259"/>
      <c r="L96" s="264"/>
      <c r="M96" s="265"/>
      <c r="N96" s="266"/>
      <c r="O96" s="266"/>
      <c r="P96" s="266"/>
      <c r="Q96" s="266"/>
      <c r="R96" s="266"/>
      <c r="S96" s="266"/>
      <c r="T96" s="267"/>
      <c r="U96" s="15"/>
      <c r="V96" s="15"/>
      <c r="W96" s="15"/>
      <c r="X96" s="15"/>
      <c r="Y96" s="15"/>
      <c r="Z96" s="15"/>
      <c r="AA96" s="15"/>
      <c r="AB96" s="15"/>
      <c r="AC96" s="15"/>
      <c r="AD96" s="15"/>
      <c r="AE96" s="15"/>
      <c r="AT96" s="268" t="s">
        <v>180</v>
      </c>
      <c r="AU96" s="268" t="s">
        <v>82</v>
      </c>
      <c r="AV96" s="15" t="s">
        <v>176</v>
      </c>
      <c r="AW96" s="15" t="s">
        <v>33</v>
      </c>
      <c r="AX96" s="15" t="s">
        <v>80</v>
      </c>
      <c r="AY96" s="268" t="s">
        <v>169</v>
      </c>
    </row>
    <row r="97" spans="1:65" s="2" customFormat="1" ht="44.25" customHeight="1">
      <c r="A97" s="40"/>
      <c r="B97" s="41"/>
      <c r="C97" s="220" t="s">
        <v>192</v>
      </c>
      <c r="D97" s="220" t="s">
        <v>171</v>
      </c>
      <c r="E97" s="221" t="s">
        <v>1688</v>
      </c>
      <c r="F97" s="222" t="s">
        <v>1689</v>
      </c>
      <c r="G97" s="223" t="s">
        <v>339</v>
      </c>
      <c r="H97" s="224">
        <v>61.9</v>
      </c>
      <c r="I97" s="225"/>
      <c r="J97" s="226">
        <f>ROUND(I97*H97,2)</f>
        <v>0</v>
      </c>
      <c r="K97" s="222" t="s">
        <v>175</v>
      </c>
      <c r="L97" s="46"/>
      <c r="M97" s="227" t="s">
        <v>19</v>
      </c>
      <c r="N97" s="228" t="s">
        <v>43</v>
      </c>
      <c r="O97" s="86"/>
      <c r="P97" s="229">
        <f>O97*H97</f>
        <v>0</v>
      </c>
      <c r="Q97" s="229">
        <v>0.01269</v>
      </c>
      <c r="R97" s="229">
        <f>Q97*H97</f>
        <v>0.785511</v>
      </c>
      <c r="S97" s="229">
        <v>0</v>
      </c>
      <c r="T97" s="230">
        <f>S97*H97</f>
        <v>0</v>
      </c>
      <c r="U97" s="40"/>
      <c r="V97" s="40"/>
      <c r="W97" s="40"/>
      <c r="X97" s="40"/>
      <c r="Y97" s="40"/>
      <c r="Z97" s="40"/>
      <c r="AA97" s="40"/>
      <c r="AB97" s="40"/>
      <c r="AC97" s="40"/>
      <c r="AD97" s="40"/>
      <c r="AE97" s="40"/>
      <c r="AR97" s="231" t="s">
        <v>176</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176</v>
      </c>
      <c r="BM97" s="231" t="s">
        <v>1958</v>
      </c>
    </row>
    <row r="98" spans="1:47" s="2" customFormat="1" ht="12">
      <c r="A98" s="40"/>
      <c r="B98" s="41"/>
      <c r="C98" s="42"/>
      <c r="D98" s="233" t="s">
        <v>178</v>
      </c>
      <c r="E98" s="42"/>
      <c r="F98" s="234" t="s">
        <v>1239</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9" t="s">
        <v>178</v>
      </c>
      <c r="AU98" s="19" t="s">
        <v>82</v>
      </c>
    </row>
    <row r="99" spans="1:51" s="13" customFormat="1" ht="12">
      <c r="A99" s="13"/>
      <c r="B99" s="237"/>
      <c r="C99" s="238"/>
      <c r="D99" s="233" t="s">
        <v>180</v>
      </c>
      <c r="E99" s="239" t="s">
        <v>19</v>
      </c>
      <c r="F99" s="240" t="s">
        <v>1691</v>
      </c>
      <c r="G99" s="238"/>
      <c r="H99" s="241">
        <v>1.5</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3" customFormat="1" ht="12">
      <c r="A100" s="13"/>
      <c r="B100" s="237"/>
      <c r="C100" s="238"/>
      <c r="D100" s="233" t="s">
        <v>180</v>
      </c>
      <c r="E100" s="239" t="s">
        <v>19</v>
      </c>
      <c r="F100" s="240" t="s">
        <v>1959</v>
      </c>
      <c r="G100" s="238"/>
      <c r="H100" s="241">
        <v>60.4</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180</v>
      </c>
      <c r="AU100" s="247" t="s">
        <v>82</v>
      </c>
      <c r="AV100" s="13" t="s">
        <v>82</v>
      </c>
      <c r="AW100" s="13" t="s">
        <v>33</v>
      </c>
      <c r="AX100" s="13" t="s">
        <v>72</v>
      </c>
      <c r="AY100" s="247" t="s">
        <v>169</v>
      </c>
    </row>
    <row r="101" spans="1:51" s="15" customFormat="1" ht="12">
      <c r="A101" s="15"/>
      <c r="B101" s="258"/>
      <c r="C101" s="259"/>
      <c r="D101" s="233" t="s">
        <v>180</v>
      </c>
      <c r="E101" s="260" t="s">
        <v>19</v>
      </c>
      <c r="F101" s="261" t="s">
        <v>191</v>
      </c>
      <c r="G101" s="259"/>
      <c r="H101" s="262">
        <v>61.9</v>
      </c>
      <c r="I101" s="263"/>
      <c r="J101" s="259"/>
      <c r="K101" s="259"/>
      <c r="L101" s="264"/>
      <c r="M101" s="265"/>
      <c r="N101" s="266"/>
      <c r="O101" s="266"/>
      <c r="P101" s="266"/>
      <c r="Q101" s="266"/>
      <c r="R101" s="266"/>
      <c r="S101" s="266"/>
      <c r="T101" s="267"/>
      <c r="U101" s="15"/>
      <c r="V101" s="15"/>
      <c r="W101" s="15"/>
      <c r="X101" s="15"/>
      <c r="Y101" s="15"/>
      <c r="Z101" s="15"/>
      <c r="AA101" s="15"/>
      <c r="AB101" s="15"/>
      <c r="AC101" s="15"/>
      <c r="AD101" s="15"/>
      <c r="AE101" s="15"/>
      <c r="AT101" s="268" t="s">
        <v>180</v>
      </c>
      <c r="AU101" s="268" t="s">
        <v>82</v>
      </c>
      <c r="AV101" s="15" t="s">
        <v>176</v>
      </c>
      <c r="AW101" s="15" t="s">
        <v>33</v>
      </c>
      <c r="AX101" s="15" t="s">
        <v>80</v>
      </c>
      <c r="AY101" s="268" t="s">
        <v>169</v>
      </c>
    </row>
    <row r="102" spans="1:65" s="2" customFormat="1" ht="44.25" customHeight="1">
      <c r="A102" s="40"/>
      <c r="B102" s="41"/>
      <c r="C102" s="220" t="s">
        <v>176</v>
      </c>
      <c r="D102" s="220" t="s">
        <v>171</v>
      </c>
      <c r="E102" s="221" t="s">
        <v>1242</v>
      </c>
      <c r="F102" s="222" t="s">
        <v>1243</v>
      </c>
      <c r="G102" s="223" t="s">
        <v>339</v>
      </c>
      <c r="H102" s="224">
        <v>99.79</v>
      </c>
      <c r="I102" s="225"/>
      <c r="J102" s="226">
        <f>ROUND(I102*H102,2)</f>
        <v>0</v>
      </c>
      <c r="K102" s="222" t="s">
        <v>175</v>
      </c>
      <c r="L102" s="46"/>
      <c r="M102" s="227" t="s">
        <v>19</v>
      </c>
      <c r="N102" s="228" t="s">
        <v>43</v>
      </c>
      <c r="O102" s="86"/>
      <c r="P102" s="229">
        <f>O102*H102</f>
        <v>0</v>
      </c>
      <c r="Q102" s="229">
        <v>0.0369</v>
      </c>
      <c r="R102" s="229">
        <f>Q102*H102</f>
        <v>3.6822510000000004</v>
      </c>
      <c r="S102" s="229">
        <v>0</v>
      </c>
      <c r="T102" s="230">
        <f>S102*H102</f>
        <v>0</v>
      </c>
      <c r="U102" s="40"/>
      <c r="V102" s="40"/>
      <c r="W102" s="40"/>
      <c r="X102" s="40"/>
      <c r="Y102" s="40"/>
      <c r="Z102" s="40"/>
      <c r="AA102" s="40"/>
      <c r="AB102" s="40"/>
      <c r="AC102" s="40"/>
      <c r="AD102" s="40"/>
      <c r="AE102" s="40"/>
      <c r="AR102" s="231" t="s">
        <v>176</v>
      </c>
      <c r="AT102" s="231" t="s">
        <v>171</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176</v>
      </c>
      <c r="BM102" s="231" t="s">
        <v>1244</v>
      </c>
    </row>
    <row r="103" spans="1:47" s="2" customFormat="1" ht="12">
      <c r="A103" s="40"/>
      <c r="B103" s="41"/>
      <c r="C103" s="42"/>
      <c r="D103" s="233" t="s">
        <v>178</v>
      </c>
      <c r="E103" s="42"/>
      <c r="F103" s="234" t="s">
        <v>1239</v>
      </c>
      <c r="G103" s="42"/>
      <c r="H103" s="42"/>
      <c r="I103" s="138"/>
      <c r="J103" s="42"/>
      <c r="K103" s="42"/>
      <c r="L103" s="46"/>
      <c r="M103" s="235"/>
      <c r="N103" s="236"/>
      <c r="O103" s="86"/>
      <c r="P103" s="86"/>
      <c r="Q103" s="86"/>
      <c r="R103" s="86"/>
      <c r="S103" s="86"/>
      <c r="T103" s="87"/>
      <c r="U103" s="40"/>
      <c r="V103" s="40"/>
      <c r="W103" s="40"/>
      <c r="X103" s="40"/>
      <c r="Y103" s="40"/>
      <c r="Z103" s="40"/>
      <c r="AA103" s="40"/>
      <c r="AB103" s="40"/>
      <c r="AC103" s="40"/>
      <c r="AD103" s="40"/>
      <c r="AE103" s="40"/>
      <c r="AT103" s="19" t="s">
        <v>178</v>
      </c>
      <c r="AU103" s="19" t="s">
        <v>82</v>
      </c>
    </row>
    <row r="104" spans="1:51" s="13" customFormat="1" ht="12">
      <c r="A104" s="13"/>
      <c r="B104" s="237"/>
      <c r="C104" s="238"/>
      <c r="D104" s="233" t="s">
        <v>180</v>
      </c>
      <c r="E104" s="239" t="s">
        <v>19</v>
      </c>
      <c r="F104" s="240" t="s">
        <v>1960</v>
      </c>
      <c r="G104" s="238"/>
      <c r="H104" s="241">
        <v>4.5</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180</v>
      </c>
      <c r="AU104" s="247" t="s">
        <v>82</v>
      </c>
      <c r="AV104" s="13" t="s">
        <v>82</v>
      </c>
      <c r="AW104" s="13" t="s">
        <v>33</v>
      </c>
      <c r="AX104" s="13" t="s">
        <v>72</v>
      </c>
      <c r="AY104" s="247" t="s">
        <v>169</v>
      </c>
    </row>
    <row r="105" spans="1:51" s="13" customFormat="1" ht="12">
      <c r="A105" s="13"/>
      <c r="B105" s="237"/>
      <c r="C105" s="238"/>
      <c r="D105" s="233" t="s">
        <v>180</v>
      </c>
      <c r="E105" s="239" t="s">
        <v>19</v>
      </c>
      <c r="F105" s="240" t="s">
        <v>1905</v>
      </c>
      <c r="G105" s="238"/>
      <c r="H105" s="241">
        <v>6</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72</v>
      </c>
      <c r="AY105" s="247" t="s">
        <v>169</v>
      </c>
    </row>
    <row r="106" spans="1:51" s="13" customFormat="1" ht="12">
      <c r="A106" s="13"/>
      <c r="B106" s="237"/>
      <c r="C106" s="238"/>
      <c r="D106" s="233" t="s">
        <v>180</v>
      </c>
      <c r="E106" s="239" t="s">
        <v>19</v>
      </c>
      <c r="F106" s="240" t="s">
        <v>1961</v>
      </c>
      <c r="G106" s="238"/>
      <c r="H106" s="241">
        <v>9</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72</v>
      </c>
      <c r="AY106" s="247" t="s">
        <v>169</v>
      </c>
    </row>
    <row r="107" spans="1:51" s="13" customFormat="1" ht="12">
      <c r="A107" s="13"/>
      <c r="B107" s="237"/>
      <c r="C107" s="238"/>
      <c r="D107" s="233" t="s">
        <v>180</v>
      </c>
      <c r="E107" s="239" t="s">
        <v>19</v>
      </c>
      <c r="F107" s="240" t="s">
        <v>1962</v>
      </c>
      <c r="G107" s="238"/>
      <c r="H107" s="241">
        <v>42.47</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180</v>
      </c>
      <c r="AU107" s="247" t="s">
        <v>82</v>
      </c>
      <c r="AV107" s="13" t="s">
        <v>82</v>
      </c>
      <c r="AW107" s="13" t="s">
        <v>33</v>
      </c>
      <c r="AX107" s="13" t="s">
        <v>72</v>
      </c>
      <c r="AY107" s="247" t="s">
        <v>169</v>
      </c>
    </row>
    <row r="108" spans="1:51" s="13" customFormat="1" ht="12">
      <c r="A108" s="13"/>
      <c r="B108" s="237"/>
      <c r="C108" s="238"/>
      <c r="D108" s="233" t="s">
        <v>180</v>
      </c>
      <c r="E108" s="239" t="s">
        <v>19</v>
      </c>
      <c r="F108" s="240" t="s">
        <v>1963</v>
      </c>
      <c r="G108" s="238"/>
      <c r="H108" s="241">
        <v>37.82</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72</v>
      </c>
      <c r="AY108" s="247" t="s">
        <v>169</v>
      </c>
    </row>
    <row r="109" spans="1:51" s="15" customFormat="1" ht="12">
      <c r="A109" s="15"/>
      <c r="B109" s="258"/>
      <c r="C109" s="259"/>
      <c r="D109" s="233" t="s">
        <v>180</v>
      </c>
      <c r="E109" s="260" t="s">
        <v>19</v>
      </c>
      <c r="F109" s="261" t="s">
        <v>191</v>
      </c>
      <c r="G109" s="259"/>
      <c r="H109" s="262">
        <v>99.79</v>
      </c>
      <c r="I109" s="263"/>
      <c r="J109" s="259"/>
      <c r="K109" s="259"/>
      <c r="L109" s="264"/>
      <c r="M109" s="265"/>
      <c r="N109" s="266"/>
      <c r="O109" s="266"/>
      <c r="P109" s="266"/>
      <c r="Q109" s="266"/>
      <c r="R109" s="266"/>
      <c r="S109" s="266"/>
      <c r="T109" s="267"/>
      <c r="U109" s="15"/>
      <c r="V109" s="15"/>
      <c r="W109" s="15"/>
      <c r="X109" s="15"/>
      <c r="Y109" s="15"/>
      <c r="Z109" s="15"/>
      <c r="AA109" s="15"/>
      <c r="AB109" s="15"/>
      <c r="AC109" s="15"/>
      <c r="AD109" s="15"/>
      <c r="AE109" s="15"/>
      <c r="AT109" s="268" t="s">
        <v>180</v>
      </c>
      <c r="AU109" s="268" t="s">
        <v>82</v>
      </c>
      <c r="AV109" s="15" t="s">
        <v>176</v>
      </c>
      <c r="AW109" s="15" t="s">
        <v>33</v>
      </c>
      <c r="AX109" s="15" t="s">
        <v>80</v>
      </c>
      <c r="AY109" s="268" t="s">
        <v>169</v>
      </c>
    </row>
    <row r="110" spans="1:65" s="2" customFormat="1" ht="21.75" customHeight="1">
      <c r="A110" s="40"/>
      <c r="B110" s="41"/>
      <c r="C110" s="220" t="s">
        <v>206</v>
      </c>
      <c r="D110" s="220" t="s">
        <v>171</v>
      </c>
      <c r="E110" s="221" t="s">
        <v>220</v>
      </c>
      <c r="F110" s="222" t="s">
        <v>221</v>
      </c>
      <c r="G110" s="223" t="s">
        <v>222</v>
      </c>
      <c r="H110" s="224">
        <v>11.324</v>
      </c>
      <c r="I110" s="225"/>
      <c r="J110" s="226">
        <f>ROUND(I110*H110,2)</f>
        <v>0</v>
      </c>
      <c r="K110" s="222" t="s">
        <v>175</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176</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176</v>
      </c>
      <c r="BM110" s="231" t="s">
        <v>1964</v>
      </c>
    </row>
    <row r="111" spans="1:47" s="2" customFormat="1" ht="12">
      <c r="A111" s="40"/>
      <c r="B111" s="41"/>
      <c r="C111" s="42"/>
      <c r="D111" s="233" t="s">
        <v>178</v>
      </c>
      <c r="E111" s="42"/>
      <c r="F111" s="234" t="s">
        <v>224</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178</v>
      </c>
      <c r="AU111" s="19" t="s">
        <v>82</v>
      </c>
    </row>
    <row r="112" spans="1:51" s="13" customFormat="1" ht="12">
      <c r="A112" s="13"/>
      <c r="B112" s="237"/>
      <c r="C112" s="238"/>
      <c r="D112" s="233" t="s">
        <v>180</v>
      </c>
      <c r="E112" s="239" t="s">
        <v>19</v>
      </c>
      <c r="F112" s="240" t="s">
        <v>1965</v>
      </c>
      <c r="G112" s="238"/>
      <c r="H112" s="241">
        <v>11.324</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80</v>
      </c>
      <c r="AY112" s="247" t="s">
        <v>169</v>
      </c>
    </row>
    <row r="113" spans="1:65" s="2" customFormat="1" ht="21.75" customHeight="1">
      <c r="A113" s="40"/>
      <c r="B113" s="41"/>
      <c r="C113" s="220" t="s">
        <v>210</v>
      </c>
      <c r="D113" s="220" t="s">
        <v>171</v>
      </c>
      <c r="E113" s="221" t="s">
        <v>1249</v>
      </c>
      <c r="F113" s="222" t="s">
        <v>1250</v>
      </c>
      <c r="G113" s="223" t="s">
        <v>222</v>
      </c>
      <c r="H113" s="224">
        <v>41.151</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1251</v>
      </c>
    </row>
    <row r="114" spans="1:47" s="2" customFormat="1" ht="12">
      <c r="A114" s="40"/>
      <c r="B114" s="41"/>
      <c r="C114" s="42"/>
      <c r="D114" s="233" t="s">
        <v>178</v>
      </c>
      <c r="E114" s="42"/>
      <c r="F114" s="234" t="s">
        <v>1252</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9" t="s">
        <v>178</v>
      </c>
      <c r="AU114" s="19" t="s">
        <v>82</v>
      </c>
    </row>
    <row r="115" spans="1:51" s="13" customFormat="1" ht="12">
      <c r="A115" s="13"/>
      <c r="B115" s="237"/>
      <c r="C115" s="238"/>
      <c r="D115" s="233" t="s">
        <v>180</v>
      </c>
      <c r="E115" s="239" t="s">
        <v>19</v>
      </c>
      <c r="F115" s="240" t="s">
        <v>1253</v>
      </c>
      <c r="G115" s="238"/>
      <c r="H115" s="241">
        <v>41.151</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180</v>
      </c>
      <c r="AU115" s="247" t="s">
        <v>82</v>
      </c>
      <c r="AV115" s="13" t="s">
        <v>82</v>
      </c>
      <c r="AW115" s="13" t="s">
        <v>33</v>
      </c>
      <c r="AX115" s="13" t="s">
        <v>72</v>
      </c>
      <c r="AY115" s="247" t="s">
        <v>169</v>
      </c>
    </row>
    <row r="116" spans="1:51" s="15" customFormat="1" ht="12">
      <c r="A116" s="15"/>
      <c r="B116" s="258"/>
      <c r="C116" s="259"/>
      <c r="D116" s="233" t="s">
        <v>180</v>
      </c>
      <c r="E116" s="260" t="s">
        <v>19</v>
      </c>
      <c r="F116" s="261" t="s">
        <v>191</v>
      </c>
      <c r="G116" s="259"/>
      <c r="H116" s="262">
        <v>41.151</v>
      </c>
      <c r="I116" s="263"/>
      <c r="J116" s="259"/>
      <c r="K116" s="259"/>
      <c r="L116" s="264"/>
      <c r="M116" s="265"/>
      <c r="N116" s="266"/>
      <c r="O116" s="266"/>
      <c r="P116" s="266"/>
      <c r="Q116" s="266"/>
      <c r="R116" s="266"/>
      <c r="S116" s="266"/>
      <c r="T116" s="267"/>
      <c r="U116" s="15"/>
      <c r="V116" s="15"/>
      <c r="W116" s="15"/>
      <c r="X116" s="15"/>
      <c r="Y116" s="15"/>
      <c r="Z116" s="15"/>
      <c r="AA116" s="15"/>
      <c r="AB116" s="15"/>
      <c r="AC116" s="15"/>
      <c r="AD116" s="15"/>
      <c r="AE116" s="15"/>
      <c r="AT116" s="268" t="s">
        <v>180</v>
      </c>
      <c r="AU116" s="268" t="s">
        <v>82</v>
      </c>
      <c r="AV116" s="15" t="s">
        <v>176</v>
      </c>
      <c r="AW116" s="15" t="s">
        <v>33</v>
      </c>
      <c r="AX116" s="15" t="s">
        <v>80</v>
      </c>
      <c r="AY116" s="268" t="s">
        <v>169</v>
      </c>
    </row>
    <row r="117" spans="1:65" s="2" customFormat="1" ht="21.75" customHeight="1">
      <c r="A117" s="40"/>
      <c r="B117" s="41"/>
      <c r="C117" s="220" t="s">
        <v>219</v>
      </c>
      <c r="D117" s="220" t="s">
        <v>171</v>
      </c>
      <c r="E117" s="221" t="s">
        <v>1254</v>
      </c>
      <c r="F117" s="222" t="s">
        <v>1255</v>
      </c>
      <c r="G117" s="223" t="s">
        <v>222</v>
      </c>
      <c r="H117" s="224">
        <v>123.452</v>
      </c>
      <c r="I117" s="225"/>
      <c r="J117" s="226">
        <f>ROUND(I117*H117,2)</f>
        <v>0</v>
      </c>
      <c r="K117" s="222" t="s">
        <v>175</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176</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176</v>
      </c>
      <c r="BM117" s="231" t="s">
        <v>1256</v>
      </c>
    </row>
    <row r="118" spans="1:47" s="2" customFormat="1" ht="12">
      <c r="A118" s="40"/>
      <c r="B118" s="41"/>
      <c r="C118" s="42"/>
      <c r="D118" s="233" t="s">
        <v>178</v>
      </c>
      <c r="E118" s="42"/>
      <c r="F118" s="234" t="s">
        <v>1257</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178</v>
      </c>
      <c r="AU118" s="19" t="s">
        <v>82</v>
      </c>
    </row>
    <row r="119" spans="1:51" s="13" customFormat="1" ht="12">
      <c r="A119" s="13"/>
      <c r="B119" s="237"/>
      <c r="C119" s="238"/>
      <c r="D119" s="233" t="s">
        <v>180</v>
      </c>
      <c r="E119" s="239" t="s">
        <v>19</v>
      </c>
      <c r="F119" s="240" t="s">
        <v>1258</v>
      </c>
      <c r="G119" s="238"/>
      <c r="H119" s="241">
        <v>123.452</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80</v>
      </c>
      <c r="AY119" s="247" t="s">
        <v>169</v>
      </c>
    </row>
    <row r="120" spans="1:65" s="2" customFormat="1" ht="21.75" customHeight="1">
      <c r="A120" s="40"/>
      <c r="B120" s="41"/>
      <c r="C120" s="220" t="s">
        <v>227</v>
      </c>
      <c r="D120" s="220" t="s">
        <v>171</v>
      </c>
      <c r="E120" s="221" t="s">
        <v>1259</v>
      </c>
      <c r="F120" s="222" t="s">
        <v>1260</v>
      </c>
      <c r="G120" s="223" t="s">
        <v>222</v>
      </c>
      <c r="H120" s="224">
        <v>164.602</v>
      </c>
      <c r="I120" s="225"/>
      <c r="J120" s="226">
        <f>ROUND(I120*H120,2)</f>
        <v>0</v>
      </c>
      <c r="K120" s="222" t="s">
        <v>175</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176</v>
      </c>
      <c r="AT120" s="231" t="s">
        <v>171</v>
      </c>
      <c r="AU120" s="231" t="s">
        <v>82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176</v>
      </c>
      <c r="BM120" s="231" t="s">
        <v>1261</v>
      </c>
    </row>
    <row r="121" spans="1:47" s="2" customFormat="1" ht="12">
      <c r="A121" s="40"/>
      <c r="B121" s="41"/>
      <c r="C121" s="42"/>
      <c r="D121" s="233" t="s">
        <v>178</v>
      </c>
      <c r="E121" s="42"/>
      <c r="F121" s="234" t="s">
        <v>1257</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178</v>
      </c>
      <c r="AU121" s="19" t="s">
        <v>82</v>
      </c>
    </row>
    <row r="122" spans="1:51" s="13" customFormat="1" ht="12">
      <c r="A122" s="13"/>
      <c r="B122" s="237"/>
      <c r="C122" s="238"/>
      <c r="D122" s="233" t="s">
        <v>180</v>
      </c>
      <c r="E122" s="239" t="s">
        <v>19</v>
      </c>
      <c r="F122" s="240" t="s">
        <v>1262</v>
      </c>
      <c r="G122" s="238"/>
      <c r="H122" s="241">
        <v>164.602</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180</v>
      </c>
      <c r="AU122" s="247" t="s">
        <v>82</v>
      </c>
      <c r="AV122" s="13" t="s">
        <v>82</v>
      </c>
      <c r="AW122" s="13" t="s">
        <v>33</v>
      </c>
      <c r="AX122" s="13" t="s">
        <v>80</v>
      </c>
      <c r="AY122" s="247" t="s">
        <v>169</v>
      </c>
    </row>
    <row r="123" spans="1:65" s="2" customFormat="1" ht="21.75" customHeight="1">
      <c r="A123" s="40"/>
      <c r="B123" s="41"/>
      <c r="C123" s="220" t="s">
        <v>236</v>
      </c>
      <c r="D123" s="220" t="s">
        <v>171</v>
      </c>
      <c r="E123" s="221" t="s">
        <v>1263</v>
      </c>
      <c r="F123" s="222" t="s">
        <v>1264</v>
      </c>
      <c r="G123" s="223" t="s">
        <v>222</v>
      </c>
      <c r="H123" s="224">
        <v>32.92</v>
      </c>
      <c r="I123" s="225"/>
      <c r="J123" s="226">
        <f>ROUND(I123*H123,2)</f>
        <v>0</v>
      </c>
      <c r="K123" s="222" t="s">
        <v>175</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176</v>
      </c>
      <c r="AT123" s="231" t="s">
        <v>171</v>
      </c>
      <c r="AU123" s="231" t="s">
        <v>82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176</v>
      </c>
      <c r="BM123" s="231" t="s">
        <v>1265</v>
      </c>
    </row>
    <row r="124" spans="1:47" s="2" customFormat="1" ht="12">
      <c r="A124" s="40"/>
      <c r="B124" s="41"/>
      <c r="C124" s="42"/>
      <c r="D124" s="233" t="s">
        <v>178</v>
      </c>
      <c r="E124" s="42"/>
      <c r="F124" s="234" t="s">
        <v>1257</v>
      </c>
      <c r="G124" s="42"/>
      <c r="H124" s="42"/>
      <c r="I124" s="138"/>
      <c r="J124" s="42"/>
      <c r="K124" s="42"/>
      <c r="L124" s="46"/>
      <c r="M124" s="235"/>
      <c r="N124" s="236"/>
      <c r="O124" s="86"/>
      <c r="P124" s="86"/>
      <c r="Q124" s="86"/>
      <c r="R124" s="86"/>
      <c r="S124" s="86"/>
      <c r="T124" s="87"/>
      <c r="U124" s="40"/>
      <c r="V124" s="40"/>
      <c r="W124" s="40"/>
      <c r="X124" s="40"/>
      <c r="Y124" s="40"/>
      <c r="Z124" s="40"/>
      <c r="AA124" s="40"/>
      <c r="AB124" s="40"/>
      <c r="AC124" s="40"/>
      <c r="AD124" s="40"/>
      <c r="AE124" s="40"/>
      <c r="AT124" s="19" t="s">
        <v>178</v>
      </c>
      <c r="AU124" s="19" t="s">
        <v>82</v>
      </c>
    </row>
    <row r="125" spans="1:51" s="13" customFormat="1" ht="12">
      <c r="A125" s="13"/>
      <c r="B125" s="237"/>
      <c r="C125" s="238"/>
      <c r="D125" s="233" t="s">
        <v>180</v>
      </c>
      <c r="E125" s="239" t="s">
        <v>19</v>
      </c>
      <c r="F125" s="240" t="s">
        <v>1266</v>
      </c>
      <c r="G125" s="238"/>
      <c r="H125" s="241">
        <v>32.92</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180</v>
      </c>
      <c r="AU125" s="247" t="s">
        <v>82</v>
      </c>
      <c r="AV125" s="13" t="s">
        <v>82</v>
      </c>
      <c r="AW125" s="13" t="s">
        <v>33</v>
      </c>
      <c r="AX125" s="13" t="s">
        <v>80</v>
      </c>
      <c r="AY125" s="247" t="s">
        <v>169</v>
      </c>
    </row>
    <row r="126" spans="1:65" s="2" customFormat="1" ht="21.75" customHeight="1">
      <c r="A126" s="40"/>
      <c r="B126" s="41"/>
      <c r="C126" s="220" t="s">
        <v>244</v>
      </c>
      <c r="D126" s="220" t="s">
        <v>171</v>
      </c>
      <c r="E126" s="221" t="s">
        <v>1267</v>
      </c>
      <c r="F126" s="222" t="s">
        <v>1268</v>
      </c>
      <c r="G126" s="223" t="s">
        <v>222</v>
      </c>
      <c r="H126" s="224">
        <v>123.452</v>
      </c>
      <c r="I126" s="225"/>
      <c r="J126" s="226">
        <f>ROUND(I126*H126,2)</f>
        <v>0</v>
      </c>
      <c r="K126" s="222" t="s">
        <v>175</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176</v>
      </c>
      <c r="AT126" s="231" t="s">
        <v>171</v>
      </c>
      <c r="AU126" s="231" t="s">
        <v>82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176</v>
      </c>
      <c r="BM126" s="231" t="s">
        <v>1269</v>
      </c>
    </row>
    <row r="127" spans="1:47" s="2" customFormat="1" ht="12">
      <c r="A127" s="40"/>
      <c r="B127" s="41"/>
      <c r="C127" s="42"/>
      <c r="D127" s="233" t="s">
        <v>178</v>
      </c>
      <c r="E127" s="42"/>
      <c r="F127" s="234" t="s">
        <v>1257</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9" t="s">
        <v>178</v>
      </c>
      <c r="AU127" s="19" t="s">
        <v>82</v>
      </c>
    </row>
    <row r="128" spans="1:51" s="13" customFormat="1" ht="12">
      <c r="A128" s="13"/>
      <c r="B128" s="237"/>
      <c r="C128" s="238"/>
      <c r="D128" s="233" t="s">
        <v>180</v>
      </c>
      <c r="E128" s="239" t="s">
        <v>19</v>
      </c>
      <c r="F128" s="240" t="s">
        <v>1966</v>
      </c>
      <c r="G128" s="238"/>
      <c r="H128" s="241">
        <v>208.514</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3" customFormat="1" ht="12">
      <c r="A129" s="13"/>
      <c r="B129" s="237"/>
      <c r="C129" s="238"/>
      <c r="D129" s="233" t="s">
        <v>180</v>
      </c>
      <c r="E129" s="239" t="s">
        <v>19</v>
      </c>
      <c r="F129" s="240" t="s">
        <v>1967</v>
      </c>
      <c r="G129" s="238"/>
      <c r="H129" s="241">
        <v>192.27</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180</v>
      </c>
      <c r="AU129" s="247" t="s">
        <v>82</v>
      </c>
      <c r="AV129" s="13" t="s">
        <v>82</v>
      </c>
      <c r="AW129" s="13" t="s">
        <v>33</v>
      </c>
      <c r="AX129" s="13" t="s">
        <v>72</v>
      </c>
      <c r="AY129" s="247" t="s">
        <v>169</v>
      </c>
    </row>
    <row r="130" spans="1:51" s="14" customFormat="1" ht="12">
      <c r="A130" s="14"/>
      <c r="B130" s="248"/>
      <c r="C130" s="249"/>
      <c r="D130" s="233" t="s">
        <v>180</v>
      </c>
      <c r="E130" s="250" t="s">
        <v>19</v>
      </c>
      <c r="F130" s="251" t="s">
        <v>1273</v>
      </c>
      <c r="G130" s="249"/>
      <c r="H130" s="250" t="s">
        <v>19</v>
      </c>
      <c r="I130" s="252"/>
      <c r="J130" s="249"/>
      <c r="K130" s="249"/>
      <c r="L130" s="253"/>
      <c r="M130" s="254"/>
      <c r="N130" s="255"/>
      <c r="O130" s="255"/>
      <c r="P130" s="255"/>
      <c r="Q130" s="255"/>
      <c r="R130" s="255"/>
      <c r="S130" s="255"/>
      <c r="T130" s="256"/>
      <c r="U130" s="14"/>
      <c r="V130" s="14"/>
      <c r="W130" s="14"/>
      <c r="X130" s="14"/>
      <c r="Y130" s="14"/>
      <c r="Z130" s="14"/>
      <c r="AA130" s="14"/>
      <c r="AB130" s="14"/>
      <c r="AC130" s="14"/>
      <c r="AD130" s="14"/>
      <c r="AE130" s="14"/>
      <c r="AT130" s="257" t="s">
        <v>180</v>
      </c>
      <c r="AU130" s="257" t="s">
        <v>82</v>
      </c>
      <c r="AV130" s="14" t="s">
        <v>80</v>
      </c>
      <c r="AW130" s="14" t="s">
        <v>33</v>
      </c>
      <c r="AX130" s="14" t="s">
        <v>72</v>
      </c>
      <c r="AY130" s="257" t="s">
        <v>169</v>
      </c>
    </row>
    <row r="131" spans="1:51" s="13" customFormat="1" ht="12">
      <c r="A131" s="13"/>
      <c r="B131" s="237"/>
      <c r="C131" s="238"/>
      <c r="D131" s="233" t="s">
        <v>180</v>
      </c>
      <c r="E131" s="239" t="s">
        <v>19</v>
      </c>
      <c r="F131" s="240" t="s">
        <v>1696</v>
      </c>
      <c r="G131" s="238"/>
      <c r="H131" s="241">
        <v>16.575</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180</v>
      </c>
      <c r="AU131" s="247" t="s">
        <v>82</v>
      </c>
      <c r="AV131" s="13" t="s">
        <v>82</v>
      </c>
      <c r="AW131" s="13" t="s">
        <v>33</v>
      </c>
      <c r="AX131" s="13" t="s">
        <v>72</v>
      </c>
      <c r="AY131" s="247" t="s">
        <v>169</v>
      </c>
    </row>
    <row r="132" spans="1:51" s="13" customFormat="1" ht="12">
      <c r="A132" s="13"/>
      <c r="B132" s="237"/>
      <c r="C132" s="238"/>
      <c r="D132" s="233" t="s">
        <v>180</v>
      </c>
      <c r="E132" s="239" t="s">
        <v>19</v>
      </c>
      <c r="F132" s="240" t="s">
        <v>1697</v>
      </c>
      <c r="G132" s="238"/>
      <c r="H132" s="241">
        <v>6.563</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33</v>
      </c>
      <c r="AX132" s="13" t="s">
        <v>72</v>
      </c>
      <c r="AY132" s="247" t="s">
        <v>169</v>
      </c>
    </row>
    <row r="133" spans="1:51" s="14" customFormat="1" ht="12">
      <c r="A133" s="14"/>
      <c r="B133" s="248"/>
      <c r="C133" s="249"/>
      <c r="D133" s="233" t="s">
        <v>180</v>
      </c>
      <c r="E133" s="250" t="s">
        <v>19</v>
      </c>
      <c r="F133" s="251" t="s">
        <v>1276</v>
      </c>
      <c r="G133" s="249"/>
      <c r="H133" s="250" t="s">
        <v>19</v>
      </c>
      <c r="I133" s="252"/>
      <c r="J133" s="249"/>
      <c r="K133" s="249"/>
      <c r="L133" s="253"/>
      <c r="M133" s="254"/>
      <c r="N133" s="255"/>
      <c r="O133" s="255"/>
      <c r="P133" s="255"/>
      <c r="Q133" s="255"/>
      <c r="R133" s="255"/>
      <c r="S133" s="255"/>
      <c r="T133" s="256"/>
      <c r="U133" s="14"/>
      <c r="V133" s="14"/>
      <c r="W133" s="14"/>
      <c r="X133" s="14"/>
      <c r="Y133" s="14"/>
      <c r="Z133" s="14"/>
      <c r="AA133" s="14"/>
      <c r="AB133" s="14"/>
      <c r="AC133" s="14"/>
      <c r="AD133" s="14"/>
      <c r="AE133" s="14"/>
      <c r="AT133" s="257" t="s">
        <v>180</v>
      </c>
      <c r="AU133" s="257" t="s">
        <v>82</v>
      </c>
      <c r="AV133" s="14" t="s">
        <v>80</v>
      </c>
      <c r="AW133" s="14" t="s">
        <v>33</v>
      </c>
      <c r="AX133" s="14" t="s">
        <v>72</v>
      </c>
      <c r="AY133" s="257" t="s">
        <v>169</v>
      </c>
    </row>
    <row r="134" spans="1:51" s="13" customFormat="1" ht="12">
      <c r="A134" s="13"/>
      <c r="B134" s="237"/>
      <c r="C134" s="238"/>
      <c r="D134" s="233" t="s">
        <v>180</v>
      </c>
      <c r="E134" s="239" t="s">
        <v>19</v>
      </c>
      <c r="F134" s="240" t="s">
        <v>1968</v>
      </c>
      <c r="G134" s="238"/>
      <c r="H134" s="241">
        <v>-1.092</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180</v>
      </c>
      <c r="AU134" s="247" t="s">
        <v>82</v>
      </c>
      <c r="AV134" s="13" t="s">
        <v>82</v>
      </c>
      <c r="AW134" s="13" t="s">
        <v>33</v>
      </c>
      <c r="AX134" s="13" t="s">
        <v>72</v>
      </c>
      <c r="AY134" s="247" t="s">
        <v>169</v>
      </c>
    </row>
    <row r="135" spans="1:51" s="13" customFormat="1" ht="12">
      <c r="A135" s="13"/>
      <c r="B135" s="237"/>
      <c r="C135" s="238"/>
      <c r="D135" s="233" t="s">
        <v>180</v>
      </c>
      <c r="E135" s="239" t="s">
        <v>19</v>
      </c>
      <c r="F135" s="240" t="s">
        <v>1969</v>
      </c>
      <c r="G135" s="238"/>
      <c r="H135" s="241">
        <v>-11.324</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33</v>
      </c>
      <c r="AX135" s="13" t="s">
        <v>72</v>
      </c>
      <c r="AY135" s="247" t="s">
        <v>169</v>
      </c>
    </row>
    <row r="136" spans="1:51" s="16" customFormat="1" ht="12">
      <c r="A136" s="16"/>
      <c r="B136" s="284"/>
      <c r="C136" s="285"/>
      <c r="D136" s="233" t="s">
        <v>180</v>
      </c>
      <c r="E136" s="286" t="s">
        <v>49</v>
      </c>
      <c r="F136" s="287" t="s">
        <v>1280</v>
      </c>
      <c r="G136" s="285"/>
      <c r="H136" s="288">
        <v>411.506</v>
      </c>
      <c r="I136" s="289"/>
      <c r="J136" s="285"/>
      <c r="K136" s="285"/>
      <c r="L136" s="290"/>
      <c r="M136" s="291"/>
      <c r="N136" s="292"/>
      <c r="O136" s="292"/>
      <c r="P136" s="292"/>
      <c r="Q136" s="292"/>
      <c r="R136" s="292"/>
      <c r="S136" s="292"/>
      <c r="T136" s="293"/>
      <c r="U136" s="16"/>
      <c r="V136" s="16"/>
      <c r="W136" s="16"/>
      <c r="X136" s="16"/>
      <c r="Y136" s="16"/>
      <c r="Z136" s="16"/>
      <c r="AA136" s="16"/>
      <c r="AB136" s="16"/>
      <c r="AC136" s="16"/>
      <c r="AD136" s="16"/>
      <c r="AE136" s="16"/>
      <c r="AT136" s="294" t="s">
        <v>180</v>
      </c>
      <c r="AU136" s="294" t="s">
        <v>82</v>
      </c>
      <c r="AV136" s="16" t="s">
        <v>192</v>
      </c>
      <c r="AW136" s="16" t="s">
        <v>33</v>
      </c>
      <c r="AX136" s="16" t="s">
        <v>72</v>
      </c>
      <c r="AY136" s="294" t="s">
        <v>169</v>
      </c>
    </row>
    <row r="137" spans="1:51" s="13" customFormat="1" ht="12">
      <c r="A137" s="13"/>
      <c r="B137" s="237"/>
      <c r="C137" s="238"/>
      <c r="D137" s="233" t="s">
        <v>180</v>
      </c>
      <c r="E137" s="239" t="s">
        <v>19</v>
      </c>
      <c r="F137" s="240" t="s">
        <v>1258</v>
      </c>
      <c r="G137" s="238"/>
      <c r="H137" s="241">
        <v>123.452</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80</v>
      </c>
      <c r="AY137" s="247" t="s">
        <v>169</v>
      </c>
    </row>
    <row r="138" spans="1:65" s="2" customFormat="1" ht="21.75" customHeight="1">
      <c r="A138" s="40"/>
      <c r="B138" s="41"/>
      <c r="C138" s="220" t="s">
        <v>249</v>
      </c>
      <c r="D138" s="220" t="s">
        <v>171</v>
      </c>
      <c r="E138" s="221" t="s">
        <v>1281</v>
      </c>
      <c r="F138" s="222" t="s">
        <v>1282</v>
      </c>
      <c r="G138" s="223" t="s">
        <v>222</v>
      </c>
      <c r="H138" s="224">
        <v>24.69</v>
      </c>
      <c r="I138" s="225"/>
      <c r="J138" s="226">
        <f>ROUND(I138*H138,2)</f>
        <v>0</v>
      </c>
      <c r="K138" s="222" t="s">
        <v>175</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176</v>
      </c>
      <c r="AT138" s="231" t="s">
        <v>171</v>
      </c>
      <c r="AU138" s="231" t="s">
        <v>82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176</v>
      </c>
      <c r="BM138" s="231" t="s">
        <v>1283</v>
      </c>
    </row>
    <row r="139" spans="1:47" s="2" customFormat="1" ht="12">
      <c r="A139" s="40"/>
      <c r="B139" s="41"/>
      <c r="C139" s="42"/>
      <c r="D139" s="233" t="s">
        <v>178</v>
      </c>
      <c r="E139" s="42"/>
      <c r="F139" s="234" t="s">
        <v>1257</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9" t="s">
        <v>178</v>
      </c>
      <c r="AU139" s="19" t="s">
        <v>82</v>
      </c>
    </row>
    <row r="140" spans="1:51" s="13" customFormat="1" ht="12">
      <c r="A140" s="13"/>
      <c r="B140" s="237"/>
      <c r="C140" s="238"/>
      <c r="D140" s="233" t="s">
        <v>180</v>
      </c>
      <c r="E140" s="239" t="s">
        <v>19</v>
      </c>
      <c r="F140" s="240" t="s">
        <v>1284</v>
      </c>
      <c r="G140" s="238"/>
      <c r="H140" s="241">
        <v>24.69</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180</v>
      </c>
      <c r="AU140" s="247" t="s">
        <v>82</v>
      </c>
      <c r="AV140" s="13" t="s">
        <v>82</v>
      </c>
      <c r="AW140" s="13" t="s">
        <v>33</v>
      </c>
      <c r="AX140" s="13" t="s">
        <v>80</v>
      </c>
      <c r="AY140" s="247" t="s">
        <v>169</v>
      </c>
    </row>
    <row r="141" spans="1:65" s="2" customFormat="1" ht="21.75" customHeight="1">
      <c r="A141" s="40"/>
      <c r="B141" s="41"/>
      <c r="C141" s="220" t="s">
        <v>254</v>
      </c>
      <c r="D141" s="220" t="s">
        <v>171</v>
      </c>
      <c r="E141" s="221" t="s">
        <v>1837</v>
      </c>
      <c r="F141" s="222" t="s">
        <v>1838</v>
      </c>
      <c r="G141" s="223" t="s">
        <v>174</v>
      </c>
      <c r="H141" s="224">
        <v>196.716</v>
      </c>
      <c r="I141" s="225"/>
      <c r="J141" s="226">
        <f>ROUND(I141*H141,2)</f>
        <v>0</v>
      </c>
      <c r="K141" s="222" t="s">
        <v>175</v>
      </c>
      <c r="L141" s="46"/>
      <c r="M141" s="227" t="s">
        <v>19</v>
      </c>
      <c r="N141" s="228" t="s">
        <v>43</v>
      </c>
      <c r="O141" s="86"/>
      <c r="P141" s="229">
        <f>O141*H141</f>
        <v>0</v>
      </c>
      <c r="Q141" s="229">
        <v>0.00084</v>
      </c>
      <c r="R141" s="229">
        <f>Q141*H141</f>
        <v>0.16524144000000002</v>
      </c>
      <c r="S141" s="229">
        <v>0</v>
      </c>
      <c r="T141" s="230">
        <f>S141*H141</f>
        <v>0</v>
      </c>
      <c r="U141" s="40"/>
      <c r="V141" s="40"/>
      <c r="W141" s="40"/>
      <c r="X141" s="40"/>
      <c r="Y141" s="40"/>
      <c r="Z141" s="40"/>
      <c r="AA141" s="40"/>
      <c r="AB141" s="40"/>
      <c r="AC141" s="40"/>
      <c r="AD141" s="40"/>
      <c r="AE141" s="40"/>
      <c r="AR141" s="231" t="s">
        <v>176</v>
      </c>
      <c r="AT141" s="231" t="s">
        <v>171</v>
      </c>
      <c r="AU141" s="231" t="s">
        <v>82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176</v>
      </c>
      <c r="BM141" s="231" t="s">
        <v>1970</v>
      </c>
    </row>
    <row r="142" spans="1:47" s="2" customFormat="1" ht="12">
      <c r="A142" s="40"/>
      <c r="B142" s="41"/>
      <c r="C142" s="42"/>
      <c r="D142" s="233" t="s">
        <v>178</v>
      </c>
      <c r="E142" s="42"/>
      <c r="F142" s="234" t="s">
        <v>1288</v>
      </c>
      <c r="G142" s="42"/>
      <c r="H142" s="42"/>
      <c r="I142" s="138"/>
      <c r="J142" s="42"/>
      <c r="K142" s="42"/>
      <c r="L142" s="46"/>
      <c r="M142" s="235"/>
      <c r="N142" s="236"/>
      <c r="O142" s="86"/>
      <c r="P142" s="86"/>
      <c r="Q142" s="86"/>
      <c r="R142" s="86"/>
      <c r="S142" s="86"/>
      <c r="T142" s="87"/>
      <c r="U142" s="40"/>
      <c r="V142" s="40"/>
      <c r="W142" s="40"/>
      <c r="X142" s="40"/>
      <c r="Y142" s="40"/>
      <c r="Z142" s="40"/>
      <c r="AA142" s="40"/>
      <c r="AB142" s="40"/>
      <c r="AC142" s="40"/>
      <c r="AD142" s="40"/>
      <c r="AE142" s="40"/>
      <c r="AT142" s="19" t="s">
        <v>178</v>
      </c>
      <c r="AU142" s="19" t="s">
        <v>82</v>
      </c>
    </row>
    <row r="143" spans="1:51" s="13" customFormat="1" ht="12">
      <c r="A143" s="13"/>
      <c r="B143" s="237"/>
      <c r="C143" s="238"/>
      <c r="D143" s="233" t="s">
        <v>180</v>
      </c>
      <c r="E143" s="239" t="s">
        <v>19</v>
      </c>
      <c r="F143" s="240" t="s">
        <v>1971</v>
      </c>
      <c r="G143" s="238"/>
      <c r="H143" s="241">
        <v>84.196</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180</v>
      </c>
      <c r="AU143" s="247" t="s">
        <v>82</v>
      </c>
      <c r="AV143" s="13" t="s">
        <v>82</v>
      </c>
      <c r="AW143" s="13" t="s">
        <v>33</v>
      </c>
      <c r="AX143" s="13" t="s">
        <v>72</v>
      </c>
      <c r="AY143" s="247" t="s">
        <v>169</v>
      </c>
    </row>
    <row r="144" spans="1:51" s="13" customFormat="1" ht="12">
      <c r="A144" s="13"/>
      <c r="B144" s="237"/>
      <c r="C144" s="238"/>
      <c r="D144" s="233" t="s">
        <v>180</v>
      </c>
      <c r="E144" s="239" t="s">
        <v>19</v>
      </c>
      <c r="F144" s="240" t="s">
        <v>1972</v>
      </c>
      <c r="G144" s="238"/>
      <c r="H144" s="241">
        <v>112.52</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180</v>
      </c>
      <c r="AU144" s="247" t="s">
        <v>82</v>
      </c>
      <c r="AV144" s="13" t="s">
        <v>82</v>
      </c>
      <c r="AW144" s="13" t="s">
        <v>33</v>
      </c>
      <c r="AX144" s="13" t="s">
        <v>72</v>
      </c>
      <c r="AY144" s="247" t="s">
        <v>169</v>
      </c>
    </row>
    <row r="145" spans="1:51" s="15" customFormat="1" ht="12">
      <c r="A145" s="15"/>
      <c r="B145" s="258"/>
      <c r="C145" s="259"/>
      <c r="D145" s="233" t="s">
        <v>180</v>
      </c>
      <c r="E145" s="260" t="s">
        <v>19</v>
      </c>
      <c r="F145" s="261" t="s">
        <v>191</v>
      </c>
      <c r="G145" s="259"/>
      <c r="H145" s="262">
        <v>196.716</v>
      </c>
      <c r="I145" s="263"/>
      <c r="J145" s="259"/>
      <c r="K145" s="259"/>
      <c r="L145" s="264"/>
      <c r="M145" s="265"/>
      <c r="N145" s="266"/>
      <c r="O145" s="266"/>
      <c r="P145" s="266"/>
      <c r="Q145" s="266"/>
      <c r="R145" s="266"/>
      <c r="S145" s="266"/>
      <c r="T145" s="267"/>
      <c r="U145" s="15"/>
      <c r="V145" s="15"/>
      <c r="W145" s="15"/>
      <c r="X145" s="15"/>
      <c r="Y145" s="15"/>
      <c r="Z145" s="15"/>
      <c r="AA145" s="15"/>
      <c r="AB145" s="15"/>
      <c r="AC145" s="15"/>
      <c r="AD145" s="15"/>
      <c r="AE145" s="15"/>
      <c r="AT145" s="268" t="s">
        <v>180</v>
      </c>
      <c r="AU145" s="268" t="s">
        <v>82</v>
      </c>
      <c r="AV145" s="15" t="s">
        <v>176</v>
      </c>
      <c r="AW145" s="15" t="s">
        <v>33</v>
      </c>
      <c r="AX145" s="15" t="s">
        <v>80</v>
      </c>
      <c r="AY145" s="268" t="s">
        <v>169</v>
      </c>
    </row>
    <row r="146" spans="1:65" s="2" customFormat="1" ht="21.75" customHeight="1">
      <c r="A146" s="40"/>
      <c r="B146" s="41"/>
      <c r="C146" s="220" t="s">
        <v>259</v>
      </c>
      <c r="D146" s="220" t="s">
        <v>171</v>
      </c>
      <c r="E146" s="221" t="s">
        <v>1285</v>
      </c>
      <c r="F146" s="222" t="s">
        <v>1286</v>
      </c>
      <c r="G146" s="223" t="s">
        <v>174</v>
      </c>
      <c r="H146" s="224">
        <v>224.128</v>
      </c>
      <c r="I146" s="225"/>
      <c r="J146" s="226">
        <f>ROUND(I146*H146,2)</f>
        <v>0</v>
      </c>
      <c r="K146" s="222" t="s">
        <v>175</v>
      </c>
      <c r="L146" s="46"/>
      <c r="M146" s="227" t="s">
        <v>19</v>
      </c>
      <c r="N146" s="228" t="s">
        <v>43</v>
      </c>
      <c r="O146" s="86"/>
      <c r="P146" s="229">
        <f>O146*H146</f>
        <v>0</v>
      </c>
      <c r="Q146" s="229">
        <v>0.00085</v>
      </c>
      <c r="R146" s="229">
        <f>Q146*H146</f>
        <v>0.19050879999999998</v>
      </c>
      <c r="S146" s="229">
        <v>0</v>
      </c>
      <c r="T146" s="230">
        <f>S146*H146</f>
        <v>0</v>
      </c>
      <c r="U146" s="40"/>
      <c r="V146" s="40"/>
      <c r="W146" s="40"/>
      <c r="X146" s="40"/>
      <c r="Y146" s="40"/>
      <c r="Z146" s="40"/>
      <c r="AA146" s="40"/>
      <c r="AB146" s="40"/>
      <c r="AC146" s="40"/>
      <c r="AD146" s="40"/>
      <c r="AE146" s="40"/>
      <c r="AR146" s="231" t="s">
        <v>176</v>
      </c>
      <c r="AT146" s="231" t="s">
        <v>171</v>
      </c>
      <c r="AU146" s="231" t="s">
        <v>82</v>
      </c>
      <c r="AY146" s="19" t="s">
        <v>169</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176</v>
      </c>
      <c r="BM146" s="231" t="s">
        <v>1287</v>
      </c>
    </row>
    <row r="147" spans="1:47" s="2" customFormat="1" ht="12">
      <c r="A147" s="40"/>
      <c r="B147" s="41"/>
      <c r="C147" s="42"/>
      <c r="D147" s="233" t="s">
        <v>178</v>
      </c>
      <c r="E147" s="42"/>
      <c r="F147" s="234" t="s">
        <v>1288</v>
      </c>
      <c r="G147" s="42"/>
      <c r="H147" s="42"/>
      <c r="I147" s="138"/>
      <c r="J147" s="42"/>
      <c r="K147" s="42"/>
      <c r="L147" s="46"/>
      <c r="M147" s="235"/>
      <c r="N147" s="236"/>
      <c r="O147" s="86"/>
      <c r="P147" s="86"/>
      <c r="Q147" s="86"/>
      <c r="R147" s="86"/>
      <c r="S147" s="86"/>
      <c r="T147" s="87"/>
      <c r="U147" s="40"/>
      <c r="V147" s="40"/>
      <c r="W147" s="40"/>
      <c r="X147" s="40"/>
      <c r="Y147" s="40"/>
      <c r="Z147" s="40"/>
      <c r="AA147" s="40"/>
      <c r="AB147" s="40"/>
      <c r="AC147" s="40"/>
      <c r="AD147" s="40"/>
      <c r="AE147" s="40"/>
      <c r="AT147" s="19" t="s">
        <v>178</v>
      </c>
      <c r="AU147" s="19" t="s">
        <v>82</v>
      </c>
    </row>
    <row r="148" spans="1:51" s="13" customFormat="1" ht="12">
      <c r="A148" s="13"/>
      <c r="B148" s="237"/>
      <c r="C148" s="238"/>
      <c r="D148" s="233" t="s">
        <v>180</v>
      </c>
      <c r="E148" s="239" t="s">
        <v>19</v>
      </c>
      <c r="F148" s="240" t="s">
        <v>1973</v>
      </c>
      <c r="G148" s="238"/>
      <c r="H148" s="241">
        <v>224.128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72</v>
      </c>
      <c r="AY148" s="247" t="s">
        <v>169</v>
      </c>
    </row>
    <row r="149" spans="1:51" s="15" customFormat="1" ht="12">
      <c r="A149" s="15"/>
      <c r="B149" s="258"/>
      <c r="C149" s="259"/>
      <c r="D149" s="233" t="s">
        <v>180</v>
      </c>
      <c r="E149" s="260" t="s">
        <v>19</v>
      </c>
      <c r="F149" s="261" t="s">
        <v>191</v>
      </c>
      <c r="G149" s="259"/>
      <c r="H149" s="262">
        <v>224.128</v>
      </c>
      <c r="I149" s="263"/>
      <c r="J149" s="259"/>
      <c r="K149" s="259"/>
      <c r="L149" s="264"/>
      <c r="M149" s="265"/>
      <c r="N149" s="266"/>
      <c r="O149" s="266"/>
      <c r="P149" s="266"/>
      <c r="Q149" s="266"/>
      <c r="R149" s="266"/>
      <c r="S149" s="266"/>
      <c r="T149" s="267"/>
      <c r="U149" s="15"/>
      <c r="V149" s="15"/>
      <c r="W149" s="15"/>
      <c r="X149" s="15"/>
      <c r="Y149" s="15"/>
      <c r="Z149" s="15"/>
      <c r="AA149" s="15"/>
      <c r="AB149" s="15"/>
      <c r="AC149" s="15"/>
      <c r="AD149" s="15"/>
      <c r="AE149" s="15"/>
      <c r="AT149" s="268" t="s">
        <v>180</v>
      </c>
      <c r="AU149" s="268" t="s">
        <v>82</v>
      </c>
      <c r="AV149" s="15" t="s">
        <v>176</v>
      </c>
      <c r="AW149" s="15" t="s">
        <v>33</v>
      </c>
      <c r="AX149" s="15" t="s">
        <v>80</v>
      </c>
      <c r="AY149" s="268" t="s">
        <v>169</v>
      </c>
    </row>
    <row r="150" spans="1:65" s="2" customFormat="1" ht="21.75" customHeight="1">
      <c r="A150" s="40"/>
      <c r="B150" s="41"/>
      <c r="C150" s="220" t="s">
        <v>267</v>
      </c>
      <c r="D150" s="220" t="s">
        <v>171</v>
      </c>
      <c r="E150" s="221" t="s">
        <v>1840</v>
      </c>
      <c r="F150" s="222" t="s">
        <v>1841</v>
      </c>
      <c r="G150" s="223" t="s">
        <v>174</v>
      </c>
      <c r="H150" s="224">
        <v>196.716</v>
      </c>
      <c r="I150" s="225"/>
      <c r="J150" s="226">
        <f>ROUND(I150*H150,2)</f>
        <v>0</v>
      </c>
      <c r="K150" s="222" t="s">
        <v>175</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176</v>
      </c>
      <c r="AT150" s="231" t="s">
        <v>171</v>
      </c>
      <c r="AU150" s="231" t="s">
        <v>82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176</v>
      </c>
      <c r="BM150" s="231" t="s">
        <v>1974</v>
      </c>
    </row>
    <row r="151" spans="1:65" s="2" customFormat="1" ht="21.75" customHeight="1">
      <c r="A151" s="40"/>
      <c r="B151" s="41"/>
      <c r="C151" s="220" t="s">
        <v>8</v>
      </c>
      <c r="D151" s="220" t="s">
        <v>171</v>
      </c>
      <c r="E151" s="221" t="s">
        <v>1292</v>
      </c>
      <c r="F151" s="222" t="s">
        <v>1293</v>
      </c>
      <c r="G151" s="223" t="s">
        <v>174</v>
      </c>
      <c r="H151" s="224">
        <v>224.128</v>
      </c>
      <c r="I151" s="225"/>
      <c r="J151" s="226">
        <f>ROUND(I151*H151,2)</f>
        <v>0</v>
      </c>
      <c r="K151" s="222" t="s">
        <v>175</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176</v>
      </c>
      <c r="AT151" s="231" t="s">
        <v>171</v>
      </c>
      <c r="AU151" s="231" t="s">
        <v>82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176</v>
      </c>
      <c r="BM151" s="231" t="s">
        <v>1294</v>
      </c>
    </row>
    <row r="152" spans="1:65" s="2" customFormat="1" ht="21.75" customHeight="1">
      <c r="A152" s="40"/>
      <c r="B152" s="41"/>
      <c r="C152" s="220" t="s">
        <v>279</v>
      </c>
      <c r="D152" s="220" t="s">
        <v>171</v>
      </c>
      <c r="E152" s="221" t="s">
        <v>1606</v>
      </c>
      <c r="F152" s="222" t="s">
        <v>1607</v>
      </c>
      <c r="G152" s="223" t="s">
        <v>222</v>
      </c>
      <c r="H152" s="224">
        <v>411.506</v>
      </c>
      <c r="I152" s="225"/>
      <c r="J152" s="226">
        <f>ROUND(I152*H152,2)</f>
        <v>0</v>
      </c>
      <c r="K152" s="222" t="s">
        <v>175</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176</v>
      </c>
      <c r="AT152" s="231" t="s">
        <v>171</v>
      </c>
      <c r="AU152" s="231" t="s">
        <v>82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176</v>
      </c>
      <c r="BM152" s="231" t="s">
        <v>1608</v>
      </c>
    </row>
    <row r="153" spans="1:47" s="2" customFormat="1" ht="12">
      <c r="A153" s="40"/>
      <c r="B153" s="41"/>
      <c r="C153" s="42"/>
      <c r="D153" s="233" t="s">
        <v>178</v>
      </c>
      <c r="E153" s="42"/>
      <c r="F153" s="234" t="s">
        <v>1298</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9" t="s">
        <v>178</v>
      </c>
      <c r="AU153" s="19" t="s">
        <v>82</v>
      </c>
    </row>
    <row r="154" spans="1:47" s="2" customFormat="1" ht="12">
      <c r="A154" s="40"/>
      <c r="B154" s="41"/>
      <c r="C154" s="42"/>
      <c r="D154" s="233" t="s">
        <v>1299</v>
      </c>
      <c r="E154" s="42"/>
      <c r="F154" s="234" t="s">
        <v>1609</v>
      </c>
      <c r="G154" s="42"/>
      <c r="H154" s="42"/>
      <c r="I154" s="138"/>
      <c r="J154" s="42"/>
      <c r="K154" s="42"/>
      <c r="L154" s="46"/>
      <c r="M154" s="235"/>
      <c r="N154" s="236"/>
      <c r="O154" s="86"/>
      <c r="P154" s="86"/>
      <c r="Q154" s="86"/>
      <c r="R154" s="86"/>
      <c r="S154" s="86"/>
      <c r="T154" s="87"/>
      <c r="U154" s="40"/>
      <c r="V154" s="40"/>
      <c r="W154" s="40"/>
      <c r="X154" s="40"/>
      <c r="Y154" s="40"/>
      <c r="Z154" s="40"/>
      <c r="AA154" s="40"/>
      <c r="AB154" s="40"/>
      <c r="AC154" s="40"/>
      <c r="AD154" s="40"/>
      <c r="AE154" s="40"/>
      <c r="AT154" s="19" t="s">
        <v>1299</v>
      </c>
      <c r="AU154" s="19" t="s">
        <v>82</v>
      </c>
    </row>
    <row r="155" spans="1:51" s="13" customFormat="1" ht="12">
      <c r="A155" s="13"/>
      <c r="B155" s="237"/>
      <c r="C155" s="238"/>
      <c r="D155" s="233" t="s">
        <v>180</v>
      </c>
      <c r="E155" s="239" t="s">
        <v>19</v>
      </c>
      <c r="F155" s="240" t="s">
        <v>49</v>
      </c>
      <c r="G155" s="238"/>
      <c r="H155" s="241">
        <v>411.506</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180</v>
      </c>
      <c r="AU155" s="247" t="s">
        <v>82</v>
      </c>
      <c r="AV155" s="13" t="s">
        <v>82</v>
      </c>
      <c r="AW155" s="13" t="s">
        <v>33</v>
      </c>
      <c r="AX155" s="13" t="s">
        <v>80</v>
      </c>
      <c r="AY155" s="247" t="s">
        <v>169</v>
      </c>
    </row>
    <row r="156" spans="1:65" s="2" customFormat="1" ht="21.75" customHeight="1">
      <c r="A156" s="40"/>
      <c r="B156" s="41"/>
      <c r="C156" s="220" t="s">
        <v>286</v>
      </c>
      <c r="D156" s="220" t="s">
        <v>171</v>
      </c>
      <c r="E156" s="221" t="s">
        <v>260</v>
      </c>
      <c r="F156" s="222" t="s">
        <v>261</v>
      </c>
      <c r="G156" s="223" t="s">
        <v>222</v>
      </c>
      <c r="H156" s="224">
        <v>422.862</v>
      </c>
      <c r="I156" s="225"/>
      <c r="J156" s="226">
        <f>ROUND(I156*H156,2)</f>
        <v>0</v>
      </c>
      <c r="K156" s="222" t="s">
        <v>175</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176</v>
      </c>
      <c r="AT156" s="231" t="s">
        <v>171</v>
      </c>
      <c r="AU156" s="231" t="s">
        <v>82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176</v>
      </c>
      <c r="BM156" s="231" t="s">
        <v>1301</v>
      </c>
    </row>
    <row r="157" spans="1:47" s="2" customFormat="1" ht="12">
      <c r="A157" s="40"/>
      <c r="B157" s="41"/>
      <c r="C157" s="42"/>
      <c r="D157" s="233" t="s">
        <v>178</v>
      </c>
      <c r="E157" s="42"/>
      <c r="F157" s="234" t="s">
        <v>263</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9" t="s">
        <v>178</v>
      </c>
      <c r="AU157" s="19" t="s">
        <v>82</v>
      </c>
    </row>
    <row r="158" spans="1:51" s="13" customFormat="1" ht="12">
      <c r="A158" s="13"/>
      <c r="B158" s="237"/>
      <c r="C158" s="238"/>
      <c r="D158" s="233" t="s">
        <v>180</v>
      </c>
      <c r="E158" s="239" t="s">
        <v>19</v>
      </c>
      <c r="F158" s="240" t="s">
        <v>1302</v>
      </c>
      <c r="G158" s="238"/>
      <c r="H158" s="241">
        <v>107.493</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180</v>
      </c>
      <c r="AU158" s="247" t="s">
        <v>82</v>
      </c>
      <c r="AV158" s="13" t="s">
        <v>82</v>
      </c>
      <c r="AW158" s="13" t="s">
        <v>33</v>
      </c>
      <c r="AX158" s="13" t="s">
        <v>72</v>
      </c>
      <c r="AY158" s="247" t="s">
        <v>169</v>
      </c>
    </row>
    <row r="159" spans="1:51" s="13" customFormat="1" ht="12">
      <c r="A159" s="13"/>
      <c r="B159" s="237"/>
      <c r="C159" s="238"/>
      <c r="D159" s="233" t="s">
        <v>180</v>
      </c>
      <c r="E159" s="239" t="s">
        <v>19</v>
      </c>
      <c r="F159" s="240" t="s">
        <v>1975</v>
      </c>
      <c r="G159" s="238"/>
      <c r="H159" s="241">
        <v>292.721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180</v>
      </c>
      <c r="AU159" s="247" t="s">
        <v>82</v>
      </c>
      <c r="AV159" s="13" t="s">
        <v>82</v>
      </c>
      <c r="AW159" s="13" t="s">
        <v>33</v>
      </c>
      <c r="AX159" s="13" t="s">
        <v>72</v>
      </c>
      <c r="AY159" s="247" t="s">
        <v>169</v>
      </c>
    </row>
    <row r="160" spans="1:51" s="13" customFormat="1" ht="12">
      <c r="A160" s="13"/>
      <c r="B160" s="237"/>
      <c r="C160" s="238"/>
      <c r="D160" s="233" t="s">
        <v>180</v>
      </c>
      <c r="E160" s="239" t="s">
        <v>19</v>
      </c>
      <c r="F160" s="240" t="s">
        <v>1976</v>
      </c>
      <c r="G160" s="238"/>
      <c r="H160" s="241">
        <v>22.648</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5" customFormat="1" ht="12">
      <c r="A161" s="15"/>
      <c r="B161" s="258"/>
      <c r="C161" s="259"/>
      <c r="D161" s="233" t="s">
        <v>180</v>
      </c>
      <c r="E161" s="260" t="s">
        <v>19</v>
      </c>
      <c r="F161" s="261" t="s">
        <v>191</v>
      </c>
      <c r="G161" s="259"/>
      <c r="H161" s="262">
        <v>422.862</v>
      </c>
      <c r="I161" s="263"/>
      <c r="J161" s="259"/>
      <c r="K161" s="259"/>
      <c r="L161" s="264"/>
      <c r="M161" s="265"/>
      <c r="N161" s="266"/>
      <c r="O161" s="266"/>
      <c r="P161" s="266"/>
      <c r="Q161" s="266"/>
      <c r="R161" s="266"/>
      <c r="S161" s="266"/>
      <c r="T161" s="267"/>
      <c r="U161" s="15"/>
      <c r="V161" s="15"/>
      <c r="W161" s="15"/>
      <c r="X161" s="15"/>
      <c r="Y161" s="15"/>
      <c r="Z161" s="15"/>
      <c r="AA161" s="15"/>
      <c r="AB161" s="15"/>
      <c r="AC161" s="15"/>
      <c r="AD161" s="15"/>
      <c r="AE161" s="15"/>
      <c r="AT161" s="268" t="s">
        <v>180</v>
      </c>
      <c r="AU161" s="268" t="s">
        <v>82</v>
      </c>
      <c r="AV161" s="15" t="s">
        <v>176</v>
      </c>
      <c r="AW161" s="15" t="s">
        <v>33</v>
      </c>
      <c r="AX161" s="15" t="s">
        <v>80</v>
      </c>
      <c r="AY161" s="268" t="s">
        <v>169</v>
      </c>
    </row>
    <row r="162" spans="1:65" s="2" customFormat="1" ht="21.75" customHeight="1">
      <c r="A162" s="40"/>
      <c r="B162" s="41"/>
      <c r="C162" s="220" t="s">
        <v>293</v>
      </c>
      <c r="D162" s="220" t="s">
        <v>171</v>
      </c>
      <c r="E162" s="221" t="s">
        <v>268</v>
      </c>
      <c r="F162" s="222" t="s">
        <v>269</v>
      </c>
      <c r="G162" s="223" t="s">
        <v>222</v>
      </c>
      <c r="H162" s="224">
        <v>265.146</v>
      </c>
      <c r="I162" s="225"/>
      <c r="J162" s="226">
        <f>ROUND(I162*H162,2)</f>
        <v>0</v>
      </c>
      <c r="K162" s="222" t="s">
        <v>175</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176</v>
      </c>
      <c r="AT162" s="231" t="s">
        <v>171</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176</v>
      </c>
      <c r="BM162" s="231" t="s">
        <v>1303</v>
      </c>
    </row>
    <row r="163" spans="1:47" s="2" customFormat="1" ht="12">
      <c r="A163" s="40"/>
      <c r="B163" s="41"/>
      <c r="C163" s="42"/>
      <c r="D163" s="233" t="s">
        <v>178</v>
      </c>
      <c r="E163" s="42"/>
      <c r="F163" s="234" t="s">
        <v>263</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9" t="s">
        <v>178</v>
      </c>
      <c r="AU163" s="19" t="s">
        <v>82</v>
      </c>
    </row>
    <row r="164" spans="1:51" s="13" customFormat="1" ht="12">
      <c r="A164" s="13"/>
      <c r="B164" s="237"/>
      <c r="C164" s="238"/>
      <c r="D164" s="233" t="s">
        <v>180</v>
      </c>
      <c r="E164" s="239" t="s">
        <v>19</v>
      </c>
      <c r="F164" s="240" t="s">
        <v>1620</v>
      </c>
      <c r="G164" s="238"/>
      <c r="H164" s="241">
        <v>265.146</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80</v>
      </c>
      <c r="AY164" s="247" t="s">
        <v>169</v>
      </c>
    </row>
    <row r="165" spans="1:65" s="2" customFormat="1" ht="33" customHeight="1">
      <c r="A165" s="40"/>
      <c r="B165" s="41"/>
      <c r="C165" s="220" t="s">
        <v>300</v>
      </c>
      <c r="D165" s="220" t="s">
        <v>171</v>
      </c>
      <c r="E165" s="221" t="s">
        <v>275</v>
      </c>
      <c r="F165" s="222" t="s">
        <v>276</v>
      </c>
      <c r="G165" s="223" t="s">
        <v>222</v>
      </c>
      <c r="H165" s="224">
        <v>795.438</v>
      </c>
      <c r="I165" s="225"/>
      <c r="J165" s="226">
        <f>ROUND(I165*H165,2)</f>
        <v>0</v>
      </c>
      <c r="K165" s="222" t="s">
        <v>175</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176</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1304</v>
      </c>
    </row>
    <row r="166" spans="1:47" s="2" customFormat="1" ht="12">
      <c r="A166" s="40"/>
      <c r="B166" s="41"/>
      <c r="C166" s="42"/>
      <c r="D166" s="233" t="s">
        <v>178</v>
      </c>
      <c r="E166" s="42"/>
      <c r="F166" s="234" t="s">
        <v>263</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9" t="s">
        <v>178</v>
      </c>
      <c r="AU166" s="19" t="s">
        <v>82</v>
      </c>
    </row>
    <row r="167" spans="1:51" s="13" customFormat="1" ht="12">
      <c r="A167" s="13"/>
      <c r="B167" s="237"/>
      <c r="C167" s="238"/>
      <c r="D167" s="233" t="s">
        <v>180</v>
      </c>
      <c r="E167" s="239" t="s">
        <v>19</v>
      </c>
      <c r="F167" s="240" t="s">
        <v>1620</v>
      </c>
      <c r="G167" s="238"/>
      <c r="H167" s="241">
        <v>265.146</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180</v>
      </c>
      <c r="AU167" s="247" t="s">
        <v>82</v>
      </c>
      <c r="AV167" s="13" t="s">
        <v>82</v>
      </c>
      <c r="AW167" s="13" t="s">
        <v>33</v>
      </c>
      <c r="AX167" s="13" t="s">
        <v>80</v>
      </c>
      <c r="AY167" s="247" t="s">
        <v>169</v>
      </c>
    </row>
    <row r="168" spans="1:51" s="13" customFormat="1" ht="12">
      <c r="A168" s="13"/>
      <c r="B168" s="237"/>
      <c r="C168" s="238"/>
      <c r="D168" s="233" t="s">
        <v>180</v>
      </c>
      <c r="E168" s="238"/>
      <c r="F168" s="240" t="s">
        <v>1977</v>
      </c>
      <c r="G168" s="238"/>
      <c r="H168" s="241">
        <v>795.438</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180</v>
      </c>
      <c r="AU168" s="247" t="s">
        <v>82</v>
      </c>
      <c r="AV168" s="13" t="s">
        <v>82</v>
      </c>
      <c r="AW168" s="13" t="s">
        <v>4</v>
      </c>
      <c r="AX168" s="13" t="s">
        <v>80</v>
      </c>
      <c r="AY168" s="247" t="s">
        <v>169</v>
      </c>
    </row>
    <row r="169" spans="1:65" s="2" customFormat="1" ht="21.75" customHeight="1">
      <c r="A169" s="40"/>
      <c r="B169" s="41"/>
      <c r="C169" s="220" t="s">
        <v>306</v>
      </c>
      <c r="D169" s="220" t="s">
        <v>171</v>
      </c>
      <c r="E169" s="221" t="s">
        <v>1306</v>
      </c>
      <c r="F169" s="222" t="s">
        <v>1307</v>
      </c>
      <c r="G169" s="223" t="s">
        <v>222</v>
      </c>
      <c r="H169" s="224">
        <v>265.178</v>
      </c>
      <c r="I169" s="225"/>
      <c r="J169" s="226">
        <f>ROUND(I169*H169,2)</f>
        <v>0</v>
      </c>
      <c r="K169" s="222" t="s">
        <v>175</v>
      </c>
      <c r="L169" s="46"/>
      <c r="M169" s="227" t="s">
        <v>19</v>
      </c>
      <c r="N169" s="228" t="s">
        <v>43</v>
      </c>
      <c r="O169" s="86"/>
      <c r="P169" s="229">
        <f>O169*H169</f>
        <v>0</v>
      </c>
      <c r="Q169" s="229">
        <v>0</v>
      </c>
      <c r="R169" s="229">
        <f>Q169*H169</f>
        <v>0</v>
      </c>
      <c r="S169" s="229">
        <v>0</v>
      </c>
      <c r="T169" s="230">
        <f>S169*H169</f>
        <v>0</v>
      </c>
      <c r="U169" s="40"/>
      <c r="V169" s="40"/>
      <c r="W169" s="40"/>
      <c r="X169" s="40"/>
      <c r="Y169" s="40"/>
      <c r="Z169" s="40"/>
      <c r="AA169" s="40"/>
      <c r="AB169" s="40"/>
      <c r="AC169" s="40"/>
      <c r="AD169" s="40"/>
      <c r="AE169" s="40"/>
      <c r="AR169" s="231" t="s">
        <v>176</v>
      </c>
      <c r="AT169" s="231" t="s">
        <v>171</v>
      </c>
      <c r="AU169" s="231" t="s">
        <v>82</v>
      </c>
      <c r="AY169" s="19" t="s">
        <v>169</v>
      </c>
      <c r="BE169" s="232">
        <f>IF(N169="základní",J169,0)</f>
        <v>0</v>
      </c>
      <c r="BF169" s="232">
        <f>IF(N169="snížená",J169,0)</f>
        <v>0</v>
      </c>
      <c r="BG169" s="232">
        <f>IF(N169="zákl. přenesená",J169,0)</f>
        <v>0</v>
      </c>
      <c r="BH169" s="232">
        <f>IF(N169="sníž. přenesená",J169,0)</f>
        <v>0</v>
      </c>
      <c r="BI169" s="232">
        <f>IF(N169="nulová",J169,0)</f>
        <v>0</v>
      </c>
      <c r="BJ169" s="19" t="s">
        <v>80</v>
      </c>
      <c r="BK169" s="232">
        <f>ROUND(I169*H169,2)</f>
        <v>0</v>
      </c>
      <c r="BL169" s="19" t="s">
        <v>176</v>
      </c>
      <c r="BM169" s="231" t="s">
        <v>1308</v>
      </c>
    </row>
    <row r="170" spans="1:47" s="2" customFormat="1" ht="12">
      <c r="A170" s="40"/>
      <c r="B170" s="41"/>
      <c r="C170" s="42"/>
      <c r="D170" s="233" t="s">
        <v>178</v>
      </c>
      <c r="E170" s="42"/>
      <c r="F170" s="234" t="s">
        <v>283</v>
      </c>
      <c r="G170" s="42"/>
      <c r="H170" s="42"/>
      <c r="I170" s="138"/>
      <c r="J170" s="42"/>
      <c r="K170" s="42"/>
      <c r="L170" s="46"/>
      <c r="M170" s="235"/>
      <c r="N170" s="236"/>
      <c r="O170" s="86"/>
      <c r="P170" s="86"/>
      <c r="Q170" s="86"/>
      <c r="R170" s="86"/>
      <c r="S170" s="86"/>
      <c r="T170" s="87"/>
      <c r="U170" s="40"/>
      <c r="V170" s="40"/>
      <c r="W170" s="40"/>
      <c r="X170" s="40"/>
      <c r="Y170" s="40"/>
      <c r="Z170" s="40"/>
      <c r="AA170" s="40"/>
      <c r="AB170" s="40"/>
      <c r="AC170" s="40"/>
      <c r="AD170" s="40"/>
      <c r="AE170" s="40"/>
      <c r="AT170" s="19" t="s">
        <v>178</v>
      </c>
      <c r="AU170" s="19" t="s">
        <v>82</v>
      </c>
    </row>
    <row r="171" spans="1:51" s="13" customFormat="1" ht="12">
      <c r="A171" s="13"/>
      <c r="B171" s="237"/>
      <c r="C171" s="238"/>
      <c r="D171" s="233" t="s">
        <v>180</v>
      </c>
      <c r="E171" s="239" t="s">
        <v>19</v>
      </c>
      <c r="F171" s="240" t="s">
        <v>1309</v>
      </c>
      <c r="G171" s="238"/>
      <c r="H171" s="241">
        <v>107.493</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72</v>
      </c>
      <c r="AY171" s="247" t="s">
        <v>169</v>
      </c>
    </row>
    <row r="172" spans="1:51" s="13" customFormat="1" ht="12">
      <c r="A172" s="13"/>
      <c r="B172" s="237"/>
      <c r="C172" s="238"/>
      <c r="D172" s="233" t="s">
        <v>180</v>
      </c>
      <c r="E172" s="239" t="s">
        <v>19</v>
      </c>
      <c r="F172" s="240" t="s">
        <v>1978</v>
      </c>
      <c r="G172" s="238"/>
      <c r="H172" s="241">
        <v>146.361</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33</v>
      </c>
      <c r="AX172" s="13" t="s">
        <v>72</v>
      </c>
      <c r="AY172" s="247" t="s">
        <v>169</v>
      </c>
    </row>
    <row r="173" spans="1:51" s="13" customFormat="1" ht="12">
      <c r="A173" s="13"/>
      <c r="B173" s="237"/>
      <c r="C173" s="238"/>
      <c r="D173" s="233" t="s">
        <v>180</v>
      </c>
      <c r="E173" s="239" t="s">
        <v>19</v>
      </c>
      <c r="F173" s="240" t="s">
        <v>1979</v>
      </c>
      <c r="G173" s="238"/>
      <c r="H173" s="241">
        <v>11.324</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180</v>
      </c>
      <c r="AU173" s="247" t="s">
        <v>82</v>
      </c>
      <c r="AV173" s="13" t="s">
        <v>82</v>
      </c>
      <c r="AW173" s="13" t="s">
        <v>33</v>
      </c>
      <c r="AX173" s="13" t="s">
        <v>72</v>
      </c>
      <c r="AY173" s="247" t="s">
        <v>169</v>
      </c>
    </row>
    <row r="174" spans="1:51" s="15" customFormat="1" ht="12">
      <c r="A174" s="15"/>
      <c r="B174" s="258"/>
      <c r="C174" s="259"/>
      <c r="D174" s="233" t="s">
        <v>180</v>
      </c>
      <c r="E174" s="260" t="s">
        <v>19</v>
      </c>
      <c r="F174" s="261" t="s">
        <v>191</v>
      </c>
      <c r="G174" s="259"/>
      <c r="H174" s="262">
        <v>265.178</v>
      </c>
      <c r="I174" s="263"/>
      <c r="J174" s="259"/>
      <c r="K174" s="259"/>
      <c r="L174" s="264"/>
      <c r="M174" s="265"/>
      <c r="N174" s="266"/>
      <c r="O174" s="266"/>
      <c r="P174" s="266"/>
      <c r="Q174" s="266"/>
      <c r="R174" s="266"/>
      <c r="S174" s="266"/>
      <c r="T174" s="267"/>
      <c r="U174" s="15"/>
      <c r="V174" s="15"/>
      <c r="W174" s="15"/>
      <c r="X174" s="15"/>
      <c r="Y174" s="15"/>
      <c r="Z174" s="15"/>
      <c r="AA174" s="15"/>
      <c r="AB174" s="15"/>
      <c r="AC174" s="15"/>
      <c r="AD174" s="15"/>
      <c r="AE174" s="15"/>
      <c r="AT174" s="268" t="s">
        <v>180</v>
      </c>
      <c r="AU174" s="268" t="s">
        <v>82</v>
      </c>
      <c r="AV174" s="15" t="s">
        <v>176</v>
      </c>
      <c r="AW174" s="15" t="s">
        <v>33</v>
      </c>
      <c r="AX174" s="15" t="s">
        <v>80</v>
      </c>
      <c r="AY174" s="268" t="s">
        <v>169</v>
      </c>
    </row>
    <row r="175" spans="1:65" s="2" customFormat="1" ht="21.75" customHeight="1">
      <c r="A175" s="40"/>
      <c r="B175" s="41"/>
      <c r="C175" s="220" t="s">
        <v>7</v>
      </c>
      <c r="D175" s="220" t="s">
        <v>171</v>
      </c>
      <c r="E175" s="221" t="s">
        <v>287</v>
      </c>
      <c r="F175" s="222" t="s">
        <v>288</v>
      </c>
      <c r="G175" s="223" t="s">
        <v>222</v>
      </c>
      <c r="H175" s="224">
        <v>0.6</v>
      </c>
      <c r="I175" s="225"/>
      <c r="J175" s="226">
        <f>ROUND(I175*H175,2)</f>
        <v>0</v>
      </c>
      <c r="K175" s="222" t="s">
        <v>175</v>
      </c>
      <c r="L175" s="46"/>
      <c r="M175" s="227" t="s">
        <v>19</v>
      </c>
      <c r="N175" s="228" t="s">
        <v>43</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176</v>
      </c>
      <c r="AT175" s="231" t="s">
        <v>171</v>
      </c>
      <c r="AU175" s="231" t="s">
        <v>82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176</v>
      </c>
      <c r="BM175" s="231" t="s">
        <v>1980</v>
      </c>
    </row>
    <row r="176" spans="1:47" s="2" customFormat="1" ht="12">
      <c r="A176" s="40"/>
      <c r="B176" s="41"/>
      <c r="C176" s="42"/>
      <c r="D176" s="233" t="s">
        <v>178</v>
      </c>
      <c r="E176" s="42"/>
      <c r="F176" s="234" t="s">
        <v>290</v>
      </c>
      <c r="G176" s="42"/>
      <c r="H176" s="42"/>
      <c r="I176" s="138"/>
      <c r="J176" s="42"/>
      <c r="K176" s="42"/>
      <c r="L176" s="46"/>
      <c r="M176" s="235"/>
      <c r="N176" s="236"/>
      <c r="O176" s="86"/>
      <c r="P176" s="86"/>
      <c r="Q176" s="86"/>
      <c r="R176" s="86"/>
      <c r="S176" s="86"/>
      <c r="T176" s="87"/>
      <c r="U176" s="40"/>
      <c r="V176" s="40"/>
      <c r="W176" s="40"/>
      <c r="X176" s="40"/>
      <c r="Y176" s="40"/>
      <c r="Z176" s="40"/>
      <c r="AA176" s="40"/>
      <c r="AB176" s="40"/>
      <c r="AC176" s="40"/>
      <c r="AD176" s="40"/>
      <c r="AE176" s="40"/>
      <c r="AT176" s="19" t="s">
        <v>178</v>
      </c>
      <c r="AU176" s="19" t="s">
        <v>82</v>
      </c>
    </row>
    <row r="177" spans="1:51" s="13" customFormat="1" ht="12">
      <c r="A177" s="13"/>
      <c r="B177" s="237"/>
      <c r="C177" s="238"/>
      <c r="D177" s="233" t="s">
        <v>180</v>
      </c>
      <c r="E177" s="239" t="s">
        <v>19</v>
      </c>
      <c r="F177" s="240" t="s">
        <v>1981</v>
      </c>
      <c r="G177" s="238"/>
      <c r="H177" s="241">
        <v>0.6</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180</v>
      </c>
      <c r="AU177" s="247" t="s">
        <v>82</v>
      </c>
      <c r="AV177" s="13" t="s">
        <v>82</v>
      </c>
      <c r="AW177" s="13" t="s">
        <v>33</v>
      </c>
      <c r="AX177" s="13" t="s">
        <v>72</v>
      </c>
      <c r="AY177" s="247" t="s">
        <v>169</v>
      </c>
    </row>
    <row r="178" spans="1:51" s="15" customFormat="1" ht="12">
      <c r="A178" s="15"/>
      <c r="B178" s="258"/>
      <c r="C178" s="259"/>
      <c r="D178" s="233" t="s">
        <v>180</v>
      </c>
      <c r="E178" s="260" t="s">
        <v>19</v>
      </c>
      <c r="F178" s="261" t="s">
        <v>191</v>
      </c>
      <c r="G178" s="259"/>
      <c r="H178" s="262">
        <v>0.6</v>
      </c>
      <c r="I178" s="263"/>
      <c r="J178" s="259"/>
      <c r="K178" s="259"/>
      <c r="L178" s="264"/>
      <c r="M178" s="265"/>
      <c r="N178" s="266"/>
      <c r="O178" s="266"/>
      <c r="P178" s="266"/>
      <c r="Q178" s="266"/>
      <c r="R178" s="266"/>
      <c r="S178" s="266"/>
      <c r="T178" s="267"/>
      <c r="U178" s="15"/>
      <c r="V178" s="15"/>
      <c r="W178" s="15"/>
      <c r="X178" s="15"/>
      <c r="Y178" s="15"/>
      <c r="Z178" s="15"/>
      <c r="AA178" s="15"/>
      <c r="AB178" s="15"/>
      <c r="AC178" s="15"/>
      <c r="AD178" s="15"/>
      <c r="AE178" s="15"/>
      <c r="AT178" s="268" t="s">
        <v>180</v>
      </c>
      <c r="AU178" s="268" t="s">
        <v>82</v>
      </c>
      <c r="AV178" s="15" t="s">
        <v>176</v>
      </c>
      <c r="AW178" s="15" t="s">
        <v>33</v>
      </c>
      <c r="AX178" s="15" t="s">
        <v>80</v>
      </c>
      <c r="AY178" s="268" t="s">
        <v>169</v>
      </c>
    </row>
    <row r="179" spans="1:65" s="2" customFormat="1" ht="16.5" customHeight="1">
      <c r="A179" s="40"/>
      <c r="B179" s="41"/>
      <c r="C179" s="269" t="s">
        <v>318</v>
      </c>
      <c r="D179" s="269" t="s">
        <v>294</v>
      </c>
      <c r="E179" s="270" t="s">
        <v>1315</v>
      </c>
      <c r="F179" s="271" t="s">
        <v>1316</v>
      </c>
      <c r="G179" s="272" t="s">
        <v>297</v>
      </c>
      <c r="H179" s="273">
        <v>1.08</v>
      </c>
      <c r="I179" s="274"/>
      <c r="J179" s="275">
        <f>ROUND(I179*H179,2)</f>
        <v>0</v>
      </c>
      <c r="K179" s="271" t="s">
        <v>175</v>
      </c>
      <c r="L179" s="276"/>
      <c r="M179" s="277" t="s">
        <v>19</v>
      </c>
      <c r="N179" s="278" t="s">
        <v>43</v>
      </c>
      <c r="O179" s="86"/>
      <c r="P179" s="229">
        <f>O179*H179</f>
        <v>0</v>
      </c>
      <c r="Q179" s="229">
        <v>1</v>
      </c>
      <c r="R179" s="229">
        <f>Q179*H179</f>
        <v>1.08</v>
      </c>
      <c r="S179" s="229">
        <v>0</v>
      </c>
      <c r="T179" s="230">
        <f>S179*H179</f>
        <v>0</v>
      </c>
      <c r="U179" s="40"/>
      <c r="V179" s="40"/>
      <c r="W179" s="40"/>
      <c r="X179" s="40"/>
      <c r="Y179" s="40"/>
      <c r="Z179" s="40"/>
      <c r="AA179" s="40"/>
      <c r="AB179" s="40"/>
      <c r="AC179" s="40"/>
      <c r="AD179" s="40"/>
      <c r="AE179" s="40"/>
      <c r="AR179" s="231" t="s">
        <v>227</v>
      </c>
      <c r="AT179" s="231" t="s">
        <v>294</v>
      </c>
      <c r="AU179" s="231" t="s">
        <v>82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176</v>
      </c>
      <c r="BM179" s="231" t="s">
        <v>1982</v>
      </c>
    </row>
    <row r="180" spans="1:51" s="13" customFormat="1" ht="12">
      <c r="A180" s="13"/>
      <c r="B180" s="237"/>
      <c r="C180" s="238"/>
      <c r="D180" s="233" t="s">
        <v>180</v>
      </c>
      <c r="E180" s="238"/>
      <c r="F180" s="240" t="s">
        <v>1983</v>
      </c>
      <c r="G180" s="238"/>
      <c r="H180" s="241">
        <v>1.08</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4</v>
      </c>
      <c r="AX180" s="13" t="s">
        <v>80</v>
      </c>
      <c r="AY180" s="247" t="s">
        <v>169</v>
      </c>
    </row>
    <row r="181" spans="1:65" s="2" customFormat="1" ht="16.5" customHeight="1">
      <c r="A181" s="40"/>
      <c r="B181" s="41"/>
      <c r="C181" s="220" t="s">
        <v>325</v>
      </c>
      <c r="D181" s="220" t="s">
        <v>171</v>
      </c>
      <c r="E181" s="221" t="s">
        <v>301</v>
      </c>
      <c r="F181" s="222" t="s">
        <v>302</v>
      </c>
      <c r="G181" s="223" t="s">
        <v>222</v>
      </c>
      <c r="H181" s="224">
        <v>265.178</v>
      </c>
      <c r="I181" s="225"/>
      <c r="J181" s="226">
        <f>ROUND(I181*H181,2)</f>
        <v>0</v>
      </c>
      <c r="K181" s="222" t="s">
        <v>19</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176</v>
      </c>
      <c r="AT181" s="231" t="s">
        <v>171</v>
      </c>
      <c r="AU181" s="231" t="s">
        <v>82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176</v>
      </c>
      <c r="BM181" s="231" t="s">
        <v>1319</v>
      </c>
    </row>
    <row r="182" spans="1:47" s="2" customFormat="1" ht="12">
      <c r="A182" s="40"/>
      <c r="B182" s="41"/>
      <c r="C182" s="42"/>
      <c r="D182" s="233" t="s">
        <v>178</v>
      </c>
      <c r="E182" s="42"/>
      <c r="F182" s="234" t="s">
        <v>304</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9" t="s">
        <v>178</v>
      </c>
      <c r="AU182" s="19" t="s">
        <v>82</v>
      </c>
    </row>
    <row r="183" spans="1:51" s="13" customFormat="1" ht="12">
      <c r="A183" s="13"/>
      <c r="B183" s="237"/>
      <c r="C183" s="238"/>
      <c r="D183" s="233" t="s">
        <v>180</v>
      </c>
      <c r="E183" s="239" t="s">
        <v>19</v>
      </c>
      <c r="F183" s="240" t="s">
        <v>1309</v>
      </c>
      <c r="G183" s="238"/>
      <c r="H183" s="241">
        <v>107.493</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180</v>
      </c>
      <c r="AU183" s="247" t="s">
        <v>82</v>
      </c>
      <c r="AV183" s="13" t="s">
        <v>82</v>
      </c>
      <c r="AW183" s="13" t="s">
        <v>33</v>
      </c>
      <c r="AX183" s="13" t="s">
        <v>72</v>
      </c>
      <c r="AY183" s="247" t="s">
        <v>169</v>
      </c>
    </row>
    <row r="184" spans="1:51" s="13" customFormat="1" ht="12">
      <c r="A184" s="13"/>
      <c r="B184" s="237"/>
      <c r="C184" s="238"/>
      <c r="D184" s="233" t="s">
        <v>180</v>
      </c>
      <c r="E184" s="239" t="s">
        <v>19</v>
      </c>
      <c r="F184" s="240" t="s">
        <v>1978</v>
      </c>
      <c r="G184" s="238"/>
      <c r="H184" s="241">
        <v>146.361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180</v>
      </c>
      <c r="AU184" s="247" t="s">
        <v>82</v>
      </c>
      <c r="AV184" s="13" t="s">
        <v>82</v>
      </c>
      <c r="AW184" s="13" t="s">
        <v>33</v>
      </c>
      <c r="AX184" s="13" t="s">
        <v>72</v>
      </c>
      <c r="AY184" s="247" t="s">
        <v>169</v>
      </c>
    </row>
    <row r="185" spans="1:51" s="13" customFormat="1" ht="12">
      <c r="A185" s="13"/>
      <c r="B185" s="237"/>
      <c r="C185" s="238"/>
      <c r="D185" s="233" t="s">
        <v>180</v>
      </c>
      <c r="E185" s="239" t="s">
        <v>19</v>
      </c>
      <c r="F185" s="240" t="s">
        <v>1979</v>
      </c>
      <c r="G185" s="238"/>
      <c r="H185" s="241">
        <v>11.324</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33</v>
      </c>
      <c r="AX185" s="13" t="s">
        <v>72</v>
      </c>
      <c r="AY185" s="247" t="s">
        <v>169</v>
      </c>
    </row>
    <row r="186" spans="1:51" s="15" customFormat="1" ht="12">
      <c r="A186" s="15"/>
      <c r="B186" s="258"/>
      <c r="C186" s="259"/>
      <c r="D186" s="233" t="s">
        <v>180</v>
      </c>
      <c r="E186" s="260" t="s">
        <v>19</v>
      </c>
      <c r="F186" s="261" t="s">
        <v>191</v>
      </c>
      <c r="G186" s="259"/>
      <c r="H186" s="262">
        <v>265.178</v>
      </c>
      <c r="I186" s="263"/>
      <c r="J186" s="259"/>
      <c r="K186" s="259"/>
      <c r="L186" s="264"/>
      <c r="M186" s="265"/>
      <c r="N186" s="266"/>
      <c r="O186" s="266"/>
      <c r="P186" s="266"/>
      <c r="Q186" s="266"/>
      <c r="R186" s="266"/>
      <c r="S186" s="266"/>
      <c r="T186" s="267"/>
      <c r="U186" s="15"/>
      <c r="V186" s="15"/>
      <c r="W186" s="15"/>
      <c r="X186" s="15"/>
      <c r="Y186" s="15"/>
      <c r="Z186" s="15"/>
      <c r="AA186" s="15"/>
      <c r="AB186" s="15"/>
      <c r="AC186" s="15"/>
      <c r="AD186" s="15"/>
      <c r="AE186" s="15"/>
      <c r="AT186" s="268" t="s">
        <v>180</v>
      </c>
      <c r="AU186" s="268" t="s">
        <v>82</v>
      </c>
      <c r="AV186" s="15" t="s">
        <v>176</v>
      </c>
      <c r="AW186" s="15" t="s">
        <v>33</v>
      </c>
      <c r="AX186" s="15" t="s">
        <v>80</v>
      </c>
      <c r="AY186" s="268" t="s">
        <v>169</v>
      </c>
    </row>
    <row r="187" spans="1:65" s="2" customFormat="1" ht="21.75" customHeight="1">
      <c r="A187" s="40"/>
      <c r="B187" s="41"/>
      <c r="C187" s="220" t="s">
        <v>330</v>
      </c>
      <c r="D187" s="220" t="s">
        <v>171</v>
      </c>
      <c r="E187" s="221" t="s">
        <v>307</v>
      </c>
      <c r="F187" s="222" t="s">
        <v>308</v>
      </c>
      <c r="G187" s="223" t="s">
        <v>297</v>
      </c>
      <c r="H187" s="224">
        <v>477.263</v>
      </c>
      <c r="I187" s="225"/>
      <c r="J187" s="226">
        <f>ROUND(I187*H187,2)</f>
        <v>0</v>
      </c>
      <c r="K187" s="222" t="s">
        <v>19</v>
      </c>
      <c r="L187" s="46"/>
      <c r="M187" s="227" t="s">
        <v>19</v>
      </c>
      <c r="N187" s="228" t="s">
        <v>43</v>
      </c>
      <c r="O187" s="86"/>
      <c r="P187" s="229">
        <f>O187*H187</f>
        <v>0</v>
      </c>
      <c r="Q187" s="229">
        <v>0</v>
      </c>
      <c r="R187" s="229">
        <f>Q187*H187</f>
        <v>0</v>
      </c>
      <c r="S187" s="229">
        <v>0</v>
      </c>
      <c r="T187" s="230">
        <f>S187*H187</f>
        <v>0</v>
      </c>
      <c r="U187" s="40"/>
      <c r="V187" s="40"/>
      <c r="W187" s="40"/>
      <c r="X187" s="40"/>
      <c r="Y187" s="40"/>
      <c r="Z187" s="40"/>
      <c r="AA187" s="40"/>
      <c r="AB187" s="40"/>
      <c r="AC187" s="40"/>
      <c r="AD187" s="40"/>
      <c r="AE187" s="40"/>
      <c r="AR187" s="231" t="s">
        <v>176</v>
      </c>
      <c r="AT187" s="231" t="s">
        <v>171</v>
      </c>
      <c r="AU187" s="231" t="s">
        <v>82</v>
      </c>
      <c r="AY187" s="19" t="s">
        <v>169</v>
      </c>
      <c r="BE187" s="232">
        <f>IF(N187="základní",J187,0)</f>
        <v>0</v>
      </c>
      <c r="BF187" s="232">
        <f>IF(N187="snížená",J187,0)</f>
        <v>0</v>
      </c>
      <c r="BG187" s="232">
        <f>IF(N187="zákl. přenesená",J187,0)</f>
        <v>0</v>
      </c>
      <c r="BH187" s="232">
        <f>IF(N187="sníž. přenesená",J187,0)</f>
        <v>0</v>
      </c>
      <c r="BI187" s="232">
        <f>IF(N187="nulová",J187,0)</f>
        <v>0</v>
      </c>
      <c r="BJ187" s="19" t="s">
        <v>80</v>
      </c>
      <c r="BK187" s="232">
        <f>ROUND(I187*H187,2)</f>
        <v>0</v>
      </c>
      <c r="BL187" s="19" t="s">
        <v>176</v>
      </c>
      <c r="BM187" s="231" t="s">
        <v>1320</v>
      </c>
    </row>
    <row r="188" spans="1:47" s="2" customFormat="1" ht="12">
      <c r="A188" s="40"/>
      <c r="B188" s="41"/>
      <c r="C188" s="42"/>
      <c r="D188" s="233" t="s">
        <v>178</v>
      </c>
      <c r="E188" s="42"/>
      <c r="F188" s="234" t="s">
        <v>310</v>
      </c>
      <c r="G188" s="42"/>
      <c r="H188" s="42"/>
      <c r="I188" s="138"/>
      <c r="J188" s="42"/>
      <c r="K188" s="42"/>
      <c r="L188" s="46"/>
      <c r="M188" s="235"/>
      <c r="N188" s="236"/>
      <c r="O188" s="86"/>
      <c r="P188" s="86"/>
      <c r="Q188" s="86"/>
      <c r="R188" s="86"/>
      <c r="S188" s="86"/>
      <c r="T188" s="87"/>
      <c r="U188" s="40"/>
      <c r="V188" s="40"/>
      <c r="W188" s="40"/>
      <c r="X188" s="40"/>
      <c r="Y188" s="40"/>
      <c r="Z188" s="40"/>
      <c r="AA188" s="40"/>
      <c r="AB188" s="40"/>
      <c r="AC188" s="40"/>
      <c r="AD188" s="40"/>
      <c r="AE188" s="40"/>
      <c r="AT188" s="19" t="s">
        <v>178</v>
      </c>
      <c r="AU188" s="19" t="s">
        <v>82</v>
      </c>
    </row>
    <row r="189" spans="1:51" s="13" customFormat="1" ht="12">
      <c r="A189" s="13"/>
      <c r="B189" s="237"/>
      <c r="C189" s="238"/>
      <c r="D189" s="233" t="s">
        <v>180</v>
      </c>
      <c r="E189" s="239" t="s">
        <v>19</v>
      </c>
      <c r="F189" s="240" t="s">
        <v>1620</v>
      </c>
      <c r="G189" s="238"/>
      <c r="H189" s="241">
        <v>265.146</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180</v>
      </c>
      <c r="AU189" s="247" t="s">
        <v>82</v>
      </c>
      <c r="AV189" s="13" t="s">
        <v>82</v>
      </c>
      <c r="AW189" s="13" t="s">
        <v>33</v>
      </c>
      <c r="AX189" s="13" t="s">
        <v>80</v>
      </c>
      <c r="AY189" s="247" t="s">
        <v>169</v>
      </c>
    </row>
    <row r="190" spans="1:51" s="13" customFormat="1" ht="12">
      <c r="A190" s="13"/>
      <c r="B190" s="237"/>
      <c r="C190" s="238"/>
      <c r="D190" s="233" t="s">
        <v>180</v>
      </c>
      <c r="E190" s="238"/>
      <c r="F190" s="240" t="s">
        <v>1984</v>
      </c>
      <c r="G190" s="238"/>
      <c r="H190" s="241">
        <v>477.263</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4</v>
      </c>
      <c r="AX190" s="13" t="s">
        <v>80</v>
      </c>
      <c r="AY190" s="247" t="s">
        <v>169</v>
      </c>
    </row>
    <row r="191" spans="1:65" s="2" customFormat="1" ht="21.75" customHeight="1">
      <c r="A191" s="40"/>
      <c r="B191" s="41"/>
      <c r="C191" s="220" t="s">
        <v>336</v>
      </c>
      <c r="D191" s="220" t="s">
        <v>171</v>
      </c>
      <c r="E191" s="221" t="s">
        <v>312</v>
      </c>
      <c r="F191" s="222" t="s">
        <v>313</v>
      </c>
      <c r="G191" s="223" t="s">
        <v>222</v>
      </c>
      <c r="H191" s="224">
        <v>534.221</v>
      </c>
      <c r="I191" s="225"/>
      <c r="J191" s="226">
        <f>ROUND(I191*H191,2)</f>
        <v>0</v>
      </c>
      <c r="K191" s="222" t="s">
        <v>19</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176</v>
      </c>
      <c r="AT191" s="231" t="s">
        <v>171</v>
      </c>
      <c r="AU191" s="231" t="s">
        <v>82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176</v>
      </c>
      <c r="BM191" s="231" t="s">
        <v>1322</v>
      </c>
    </row>
    <row r="192" spans="1:47" s="2" customFormat="1" ht="12">
      <c r="A192" s="40"/>
      <c r="B192" s="41"/>
      <c r="C192" s="42"/>
      <c r="D192" s="233" t="s">
        <v>178</v>
      </c>
      <c r="E192" s="42"/>
      <c r="F192" s="234" t="s">
        <v>315</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9" t="s">
        <v>178</v>
      </c>
      <c r="AU192" s="19" t="s">
        <v>82</v>
      </c>
    </row>
    <row r="193" spans="1:51" s="13" customFormat="1" ht="12">
      <c r="A193" s="13"/>
      <c r="B193" s="237"/>
      <c r="C193" s="238"/>
      <c r="D193" s="233" t="s">
        <v>180</v>
      </c>
      <c r="E193" s="239" t="s">
        <v>1203</v>
      </c>
      <c r="F193" s="240" t="s">
        <v>1323</v>
      </c>
      <c r="G193" s="238"/>
      <c r="H193" s="241">
        <v>292.721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180</v>
      </c>
      <c r="AU193" s="247" t="s">
        <v>82</v>
      </c>
      <c r="AV193" s="13" t="s">
        <v>82</v>
      </c>
      <c r="AW193" s="13" t="s">
        <v>33</v>
      </c>
      <c r="AX193" s="13" t="s">
        <v>72</v>
      </c>
      <c r="AY193" s="247" t="s">
        <v>169</v>
      </c>
    </row>
    <row r="194" spans="1:51" s="13" customFormat="1" ht="12">
      <c r="A194" s="13"/>
      <c r="B194" s="237"/>
      <c r="C194" s="238"/>
      <c r="D194" s="233" t="s">
        <v>180</v>
      </c>
      <c r="E194" s="239" t="s">
        <v>19</v>
      </c>
      <c r="F194" s="240" t="s">
        <v>1985</v>
      </c>
      <c r="G194" s="238"/>
      <c r="H194" s="241">
        <v>241.5</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180</v>
      </c>
      <c r="AU194" s="247" t="s">
        <v>82</v>
      </c>
      <c r="AV194" s="13" t="s">
        <v>82</v>
      </c>
      <c r="AW194" s="13" t="s">
        <v>33</v>
      </c>
      <c r="AX194" s="13" t="s">
        <v>72</v>
      </c>
      <c r="AY194" s="247" t="s">
        <v>169</v>
      </c>
    </row>
    <row r="195" spans="1:51" s="15" customFormat="1" ht="12">
      <c r="A195" s="15"/>
      <c r="B195" s="258"/>
      <c r="C195" s="259"/>
      <c r="D195" s="233" t="s">
        <v>180</v>
      </c>
      <c r="E195" s="260" t="s">
        <v>19</v>
      </c>
      <c r="F195" s="261" t="s">
        <v>191</v>
      </c>
      <c r="G195" s="259"/>
      <c r="H195" s="262">
        <v>534.221</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180</v>
      </c>
      <c r="AU195" s="268" t="s">
        <v>82</v>
      </c>
      <c r="AV195" s="15" t="s">
        <v>176</v>
      </c>
      <c r="AW195" s="15" t="s">
        <v>33</v>
      </c>
      <c r="AX195" s="15" t="s">
        <v>80</v>
      </c>
      <c r="AY195" s="268" t="s">
        <v>169</v>
      </c>
    </row>
    <row r="196" spans="1:65" s="2" customFormat="1" ht="16.5" customHeight="1">
      <c r="A196" s="40"/>
      <c r="B196" s="41"/>
      <c r="C196" s="269" t="s">
        <v>343</v>
      </c>
      <c r="D196" s="269" t="s">
        <v>294</v>
      </c>
      <c r="E196" s="270" t="s">
        <v>1324</v>
      </c>
      <c r="F196" s="271" t="s">
        <v>1325</v>
      </c>
      <c r="G196" s="272" t="s">
        <v>297</v>
      </c>
      <c r="H196" s="273">
        <v>698.15</v>
      </c>
      <c r="I196" s="274"/>
      <c r="J196" s="275">
        <f>ROUND(I196*H196,2)</f>
        <v>0</v>
      </c>
      <c r="K196" s="271" t="s">
        <v>19</v>
      </c>
      <c r="L196" s="276"/>
      <c r="M196" s="277" t="s">
        <v>19</v>
      </c>
      <c r="N196" s="278" t="s">
        <v>43</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227</v>
      </c>
      <c r="AT196" s="231" t="s">
        <v>294</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176</v>
      </c>
      <c r="BM196" s="231" t="s">
        <v>1326</v>
      </c>
    </row>
    <row r="197" spans="1:51" s="13" customFormat="1" ht="12">
      <c r="A197" s="13"/>
      <c r="B197" s="237"/>
      <c r="C197" s="238"/>
      <c r="D197" s="233" t="s">
        <v>180</v>
      </c>
      <c r="E197" s="239" t="s">
        <v>19</v>
      </c>
      <c r="F197" s="240" t="s">
        <v>1986</v>
      </c>
      <c r="G197" s="238"/>
      <c r="H197" s="241">
        <v>146.361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33</v>
      </c>
      <c r="AX197" s="13" t="s">
        <v>72</v>
      </c>
      <c r="AY197" s="247" t="s">
        <v>169</v>
      </c>
    </row>
    <row r="198" spans="1:51" s="13" customFormat="1" ht="12">
      <c r="A198" s="13"/>
      <c r="B198" s="237"/>
      <c r="C198" s="238"/>
      <c r="D198" s="233" t="s">
        <v>180</v>
      </c>
      <c r="E198" s="239" t="s">
        <v>19</v>
      </c>
      <c r="F198" s="240" t="s">
        <v>1987</v>
      </c>
      <c r="G198" s="238"/>
      <c r="H198" s="241">
        <v>241.5</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180</v>
      </c>
      <c r="AU198" s="247" t="s">
        <v>82</v>
      </c>
      <c r="AV198" s="13" t="s">
        <v>82</v>
      </c>
      <c r="AW198" s="13" t="s">
        <v>33</v>
      </c>
      <c r="AX198" s="13" t="s">
        <v>72</v>
      </c>
      <c r="AY198" s="247" t="s">
        <v>169</v>
      </c>
    </row>
    <row r="199" spans="1:51" s="15" customFormat="1" ht="12">
      <c r="A199" s="15"/>
      <c r="B199" s="258"/>
      <c r="C199" s="259"/>
      <c r="D199" s="233" t="s">
        <v>180</v>
      </c>
      <c r="E199" s="260" t="s">
        <v>19</v>
      </c>
      <c r="F199" s="261" t="s">
        <v>191</v>
      </c>
      <c r="G199" s="259"/>
      <c r="H199" s="262">
        <v>387.861</v>
      </c>
      <c r="I199" s="263"/>
      <c r="J199" s="259"/>
      <c r="K199" s="259"/>
      <c r="L199" s="264"/>
      <c r="M199" s="265"/>
      <c r="N199" s="266"/>
      <c r="O199" s="266"/>
      <c r="P199" s="266"/>
      <c r="Q199" s="266"/>
      <c r="R199" s="266"/>
      <c r="S199" s="266"/>
      <c r="T199" s="267"/>
      <c r="U199" s="15"/>
      <c r="V199" s="15"/>
      <c r="W199" s="15"/>
      <c r="X199" s="15"/>
      <c r="Y199" s="15"/>
      <c r="Z199" s="15"/>
      <c r="AA199" s="15"/>
      <c r="AB199" s="15"/>
      <c r="AC199" s="15"/>
      <c r="AD199" s="15"/>
      <c r="AE199" s="15"/>
      <c r="AT199" s="268" t="s">
        <v>180</v>
      </c>
      <c r="AU199" s="268" t="s">
        <v>82</v>
      </c>
      <c r="AV199" s="15" t="s">
        <v>176</v>
      </c>
      <c r="AW199" s="15" t="s">
        <v>33</v>
      </c>
      <c r="AX199" s="15" t="s">
        <v>80</v>
      </c>
      <c r="AY199" s="268" t="s">
        <v>169</v>
      </c>
    </row>
    <row r="200" spans="1:51" s="13" customFormat="1" ht="12">
      <c r="A200" s="13"/>
      <c r="B200" s="237"/>
      <c r="C200" s="238"/>
      <c r="D200" s="233" t="s">
        <v>180</v>
      </c>
      <c r="E200" s="238"/>
      <c r="F200" s="240" t="s">
        <v>1988</v>
      </c>
      <c r="G200" s="238"/>
      <c r="H200" s="241">
        <v>698.15</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180</v>
      </c>
      <c r="AU200" s="247" t="s">
        <v>82</v>
      </c>
      <c r="AV200" s="13" t="s">
        <v>82</v>
      </c>
      <c r="AW200" s="13" t="s">
        <v>4</v>
      </c>
      <c r="AX200" s="13" t="s">
        <v>80</v>
      </c>
      <c r="AY200" s="247" t="s">
        <v>169</v>
      </c>
    </row>
    <row r="201" spans="1:65" s="2" customFormat="1" ht="21.75" customHeight="1">
      <c r="A201" s="40"/>
      <c r="B201" s="41"/>
      <c r="C201" s="220" t="s">
        <v>348</v>
      </c>
      <c r="D201" s="220" t="s">
        <v>171</v>
      </c>
      <c r="E201" s="221" t="s">
        <v>1329</v>
      </c>
      <c r="F201" s="222" t="s">
        <v>1330</v>
      </c>
      <c r="G201" s="223" t="s">
        <v>222</v>
      </c>
      <c r="H201" s="224">
        <v>69.409</v>
      </c>
      <c r="I201" s="225"/>
      <c r="J201" s="226">
        <f>ROUND(I201*H201,2)</f>
        <v>0</v>
      </c>
      <c r="K201" s="222" t="s">
        <v>175</v>
      </c>
      <c r="L201" s="46"/>
      <c r="M201" s="227" t="s">
        <v>19</v>
      </c>
      <c r="N201" s="228" t="s">
        <v>43</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176</v>
      </c>
      <c r="AT201" s="231" t="s">
        <v>171</v>
      </c>
      <c r="AU201" s="231" t="s">
        <v>82</v>
      </c>
      <c r="AY201" s="19" t="s">
        <v>169</v>
      </c>
      <c r="BE201" s="232">
        <f>IF(N201="základní",J201,0)</f>
        <v>0</v>
      </c>
      <c r="BF201" s="232">
        <f>IF(N201="snížená",J201,0)</f>
        <v>0</v>
      </c>
      <c r="BG201" s="232">
        <f>IF(N201="zákl. přenesená",J201,0)</f>
        <v>0</v>
      </c>
      <c r="BH201" s="232">
        <f>IF(N201="sníž. přenesená",J201,0)</f>
        <v>0</v>
      </c>
      <c r="BI201" s="232">
        <f>IF(N201="nulová",J201,0)</f>
        <v>0</v>
      </c>
      <c r="BJ201" s="19" t="s">
        <v>80</v>
      </c>
      <c r="BK201" s="232">
        <f>ROUND(I201*H201,2)</f>
        <v>0</v>
      </c>
      <c r="BL201" s="19" t="s">
        <v>176</v>
      </c>
      <c r="BM201" s="231" t="s">
        <v>1331</v>
      </c>
    </row>
    <row r="202" spans="1:47" s="2" customFormat="1" ht="12">
      <c r="A202" s="40"/>
      <c r="B202" s="41"/>
      <c r="C202" s="42"/>
      <c r="D202" s="233" t="s">
        <v>178</v>
      </c>
      <c r="E202" s="42"/>
      <c r="F202" s="234" t="s">
        <v>1332</v>
      </c>
      <c r="G202" s="42"/>
      <c r="H202" s="42"/>
      <c r="I202" s="138"/>
      <c r="J202" s="42"/>
      <c r="K202" s="42"/>
      <c r="L202" s="46"/>
      <c r="M202" s="235"/>
      <c r="N202" s="236"/>
      <c r="O202" s="86"/>
      <c r="P202" s="86"/>
      <c r="Q202" s="86"/>
      <c r="R202" s="86"/>
      <c r="S202" s="86"/>
      <c r="T202" s="87"/>
      <c r="U202" s="40"/>
      <c r="V202" s="40"/>
      <c r="W202" s="40"/>
      <c r="X202" s="40"/>
      <c r="Y202" s="40"/>
      <c r="Z202" s="40"/>
      <c r="AA202" s="40"/>
      <c r="AB202" s="40"/>
      <c r="AC202" s="40"/>
      <c r="AD202" s="40"/>
      <c r="AE202" s="40"/>
      <c r="AT202" s="19" t="s">
        <v>178</v>
      </c>
      <c r="AU202" s="19" t="s">
        <v>82</v>
      </c>
    </row>
    <row r="203" spans="1:51" s="13" customFormat="1" ht="12">
      <c r="A203" s="13"/>
      <c r="B203" s="237"/>
      <c r="C203" s="238"/>
      <c r="D203" s="233" t="s">
        <v>180</v>
      </c>
      <c r="E203" s="239" t="s">
        <v>19</v>
      </c>
      <c r="F203" s="240" t="s">
        <v>1989</v>
      </c>
      <c r="G203" s="238"/>
      <c r="H203" s="241">
        <v>41.986</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180</v>
      </c>
      <c r="AU203" s="247" t="s">
        <v>82</v>
      </c>
      <c r="AV203" s="13" t="s">
        <v>82</v>
      </c>
      <c r="AW203" s="13" t="s">
        <v>33</v>
      </c>
      <c r="AX203" s="13" t="s">
        <v>72</v>
      </c>
      <c r="AY203" s="247" t="s">
        <v>169</v>
      </c>
    </row>
    <row r="204" spans="1:51" s="13" customFormat="1" ht="12">
      <c r="A204" s="13"/>
      <c r="B204" s="237"/>
      <c r="C204" s="238"/>
      <c r="D204" s="233" t="s">
        <v>180</v>
      </c>
      <c r="E204" s="239" t="s">
        <v>19</v>
      </c>
      <c r="F204" s="240" t="s">
        <v>1990</v>
      </c>
      <c r="G204" s="238"/>
      <c r="H204" s="241">
        <v>38.715</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180</v>
      </c>
      <c r="AU204" s="247" t="s">
        <v>82</v>
      </c>
      <c r="AV204" s="13" t="s">
        <v>82</v>
      </c>
      <c r="AW204" s="13" t="s">
        <v>33</v>
      </c>
      <c r="AX204" s="13" t="s">
        <v>72</v>
      </c>
      <c r="AY204" s="247" t="s">
        <v>169</v>
      </c>
    </row>
    <row r="205" spans="1:51" s="16" customFormat="1" ht="12">
      <c r="A205" s="16"/>
      <c r="B205" s="284"/>
      <c r="C205" s="285"/>
      <c r="D205" s="233" t="s">
        <v>180</v>
      </c>
      <c r="E205" s="286" t="s">
        <v>1198</v>
      </c>
      <c r="F205" s="287" t="s">
        <v>1280</v>
      </c>
      <c r="G205" s="285"/>
      <c r="H205" s="288">
        <v>80.701</v>
      </c>
      <c r="I205" s="289"/>
      <c r="J205" s="285"/>
      <c r="K205" s="285"/>
      <c r="L205" s="290"/>
      <c r="M205" s="291"/>
      <c r="N205" s="292"/>
      <c r="O205" s="292"/>
      <c r="P205" s="292"/>
      <c r="Q205" s="292"/>
      <c r="R205" s="292"/>
      <c r="S205" s="292"/>
      <c r="T205" s="293"/>
      <c r="U205" s="16"/>
      <c r="V205" s="16"/>
      <c r="W205" s="16"/>
      <c r="X205" s="16"/>
      <c r="Y205" s="16"/>
      <c r="Z205" s="16"/>
      <c r="AA205" s="16"/>
      <c r="AB205" s="16"/>
      <c r="AC205" s="16"/>
      <c r="AD205" s="16"/>
      <c r="AE205" s="16"/>
      <c r="AT205" s="294" t="s">
        <v>180</v>
      </c>
      <c r="AU205" s="294" t="s">
        <v>82</v>
      </c>
      <c r="AV205" s="16" t="s">
        <v>192</v>
      </c>
      <c r="AW205" s="16" t="s">
        <v>33</v>
      </c>
      <c r="AX205" s="16" t="s">
        <v>72</v>
      </c>
      <c r="AY205" s="294" t="s">
        <v>169</v>
      </c>
    </row>
    <row r="206" spans="1:51" s="14" customFormat="1" ht="12">
      <c r="A206" s="14"/>
      <c r="B206" s="248"/>
      <c r="C206" s="249"/>
      <c r="D206" s="233" t="s">
        <v>180</v>
      </c>
      <c r="E206" s="250" t="s">
        <v>19</v>
      </c>
      <c r="F206" s="251" t="s">
        <v>1337</v>
      </c>
      <c r="G206" s="249"/>
      <c r="H206" s="250" t="s">
        <v>19</v>
      </c>
      <c r="I206" s="252"/>
      <c r="J206" s="249"/>
      <c r="K206" s="249"/>
      <c r="L206" s="253"/>
      <c r="M206" s="254"/>
      <c r="N206" s="255"/>
      <c r="O206" s="255"/>
      <c r="P206" s="255"/>
      <c r="Q206" s="255"/>
      <c r="R206" s="255"/>
      <c r="S206" s="255"/>
      <c r="T206" s="256"/>
      <c r="U206" s="14"/>
      <c r="V206" s="14"/>
      <c r="W206" s="14"/>
      <c r="X206" s="14"/>
      <c r="Y206" s="14"/>
      <c r="Z206" s="14"/>
      <c r="AA206" s="14"/>
      <c r="AB206" s="14"/>
      <c r="AC206" s="14"/>
      <c r="AD206" s="14"/>
      <c r="AE206" s="14"/>
      <c r="AT206" s="257" t="s">
        <v>180</v>
      </c>
      <c r="AU206" s="257" t="s">
        <v>82</v>
      </c>
      <c r="AV206" s="14" t="s">
        <v>80</v>
      </c>
      <c r="AW206" s="14" t="s">
        <v>33</v>
      </c>
      <c r="AX206" s="14" t="s">
        <v>72</v>
      </c>
      <c r="AY206" s="257" t="s">
        <v>169</v>
      </c>
    </row>
    <row r="207" spans="1:51" s="13" customFormat="1" ht="12">
      <c r="A207" s="13"/>
      <c r="B207" s="237"/>
      <c r="C207" s="238"/>
      <c r="D207" s="233" t="s">
        <v>180</v>
      </c>
      <c r="E207" s="239" t="s">
        <v>19</v>
      </c>
      <c r="F207" s="240" t="s">
        <v>1991</v>
      </c>
      <c r="G207" s="238"/>
      <c r="H207" s="241">
        <v>-11.292</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72</v>
      </c>
      <c r="AY207" s="247" t="s">
        <v>169</v>
      </c>
    </row>
    <row r="208" spans="1:51" s="15" customFormat="1" ht="12">
      <c r="A208" s="15"/>
      <c r="B208" s="258"/>
      <c r="C208" s="259"/>
      <c r="D208" s="233" t="s">
        <v>180</v>
      </c>
      <c r="E208" s="260" t="s">
        <v>1195</v>
      </c>
      <c r="F208" s="261" t="s">
        <v>191</v>
      </c>
      <c r="G208" s="259"/>
      <c r="H208" s="262">
        <v>69.409</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180</v>
      </c>
      <c r="AU208" s="268" t="s">
        <v>82</v>
      </c>
      <c r="AV208" s="15" t="s">
        <v>176</v>
      </c>
      <c r="AW208" s="15" t="s">
        <v>33</v>
      </c>
      <c r="AX208" s="15" t="s">
        <v>80</v>
      </c>
      <c r="AY208" s="268" t="s">
        <v>169</v>
      </c>
    </row>
    <row r="209" spans="1:65" s="2" customFormat="1" ht="16.5" customHeight="1">
      <c r="A209" s="40"/>
      <c r="B209" s="41"/>
      <c r="C209" s="269" t="s">
        <v>353</v>
      </c>
      <c r="D209" s="269" t="s">
        <v>294</v>
      </c>
      <c r="E209" s="270" t="s">
        <v>1339</v>
      </c>
      <c r="F209" s="271" t="s">
        <v>1340</v>
      </c>
      <c r="G209" s="272" t="s">
        <v>297</v>
      </c>
      <c r="H209" s="273">
        <v>124.936</v>
      </c>
      <c r="I209" s="274"/>
      <c r="J209" s="275">
        <f>ROUND(I209*H209,2)</f>
        <v>0</v>
      </c>
      <c r="K209" s="271" t="s">
        <v>175</v>
      </c>
      <c r="L209" s="276"/>
      <c r="M209" s="277" t="s">
        <v>19</v>
      </c>
      <c r="N209" s="27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227</v>
      </c>
      <c r="AT209" s="231" t="s">
        <v>294</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1341</v>
      </c>
    </row>
    <row r="210" spans="1:51" s="13" customFormat="1" ht="12">
      <c r="A210" s="13"/>
      <c r="B210" s="237"/>
      <c r="C210" s="238"/>
      <c r="D210" s="233" t="s">
        <v>180</v>
      </c>
      <c r="E210" s="239" t="s">
        <v>19</v>
      </c>
      <c r="F210" s="240" t="s">
        <v>1342</v>
      </c>
      <c r="G210" s="238"/>
      <c r="H210" s="241">
        <v>124.936</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180</v>
      </c>
      <c r="AU210" s="247" t="s">
        <v>82</v>
      </c>
      <c r="AV210" s="13" t="s">
        <v>82</v>
      </c>
      <c r="AW210" s="13" t="s">
        <v>33</v>
      </c>
      <c r="AX210" s="13" t="s">
        <v>80</v>
      </c>
      <c r="AY210" s="247" t="s">
        <v>169</v>
      </c>
    </row>
    <row r="211" spans="1:65" s="2" customFormat="1" ht="21.75" customHeight="1">
      <c r="A211" s="40"/>
      <c r="B211" s="41"/>
      <c r="C211" s="220" t="s">
        <v>358</v>
      </c>
      <c r="D211" s="220" t="s">
        <v>171</v>
      </c>
      <c r="E211" s="221" t="s">
        <v>319</v>
      </c>
      <c r="F211" s="222" t="s">
        <v>320</v>
      </c>
      <c r="G211" s="223" t="s">
        <v>174</v>
      </c>
      <c r="H211" s="224">
        <v>113.24</v>
      </c>
      <c r="I211" s="225"/>
      <c r="J211" s="226">
        <f>ROUND(I211*H211,2)</f>
        <v>0</v>
      </c>
      <c r="K211" s="222" t="s">
        <v>175</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1992</v>
      </c>
    </row>
    <row r="212" spans="1:47" s="2" customFormat="1" ht="12">
      <c r="A212" s="40"/>
      <c r="B212" s="41"/>
      <c r="C212" s="42"/>
      <c r="D212" s="233" t="s">
        <v>178</v>
      </c>
      <c r="E212" s="42"/>
      <c r="F212" s="234" t="s">
        <v>322</v>
      </c>
      <c r="G212" s="42"/>
      <c r="H212" s="42"/>
      <c r="I212" s="138"/>
      <c r="J212" s="42"/>
      <c r="K212" s="42"/>
      <c r="L212" s="46"/>
      <c r="M212" s="235"/>
      <c r="N212" s="236"/>
      <c r="O212" s="86"/>
      <c r="P212" s="86"/>
      <c r="Q212" s="86"/>
      <c r="R212" s="86"/>
      <c r="S212" s="86"/>
      <c r="T212" s="87"/>
      <c r="U212" s="40"/>
      <c r="V212" s="40"/>
      <c r="W212" s="40"/>
      <c r="X212" s="40"/>
      <c r="Y212" s="40"/>
      <c r="Z212" s="40"/>
      <c r="AA212" s="40"/>
      <c r="AB212" s="40"/>
      <c r="AC212" s="40"/>
      <c r="AD212" s="40"/>
      <c r="AE212" s="40"/>
      <c r="AT212" s="19" t="s">
        <v>178</v>
      </c>
      <c r="AU212" s="19" t="s">
        <v>82</v>
      </c>
    </row>
    <row r="213" spans="1:65" s="2" customFormat="1" ht="21.75" customHeight="1">
      <c r="A213" s="40"/>
      <c r="B213" s="41"/>
      <c r="C213" s="220" t="s">
        <v>365</v>
      </c>
      <c r="D213" s="220" t="s">
        <v>171</v>
      </c>
      <c r="E213" s="221" t="s">
        <v>326</v>
      </c>
      <c r="F213" s="222" t="s">
        <v>327</v>
      </c>
      <c r="G213" s="223" t="s">
        <v>174</v>
      </c>
      <c r="H213" s="224">
        <v>113.24</v>
      </c>
      <c r="I213" s="225"/>
      <c r="J213" s="226">
        <f>ROUND(I213*H213,2)</f>
        <v>0</v>
      </c>
      <c r="K213" s="222" t="s">
        <v>175</v>
      </c>
      <c r="L213" s="46"/>
      <c r="M213" s="227" t="s">
        <v>19</v>
      </c>
      <c r="N213" s="228" t="s">
        <v>43</v>
      </c>
      <c r="O213" s="86"/>
      <c r="P213" s="229">
        <f>O213*H213</f>
        <v>0</v>
      </c>
      <c r="Q213" s="229">
        <v>0</v>
      </c>
      <c r="R213" s="229">
        <f>Q213*H213</f>
        <v>0</v>
      </c>
      <c r="S213" s="229">
        <v>0</v>
      </c>
      <c r="T213" s="230">
        <f>S213*H213</f>
        <v>0</v>
      </c>
      <c r="U213" s="40"/>
      <c r="V213" s="40"/>
      <c r="W213" s="40"/>
      <c r="X213" s="40"/>
      <c r="Y213" s="40"/>
      <c r="Z213" s="40"/>
      <c r="AA213" s="40"/>
      <c r="AB213" s="40"/>
      <c r="AC213" s="40"/>
      <c r="AD213" s="40"/>
      <c r="AE213" s="40"/>
      <c r="AR213" s="231" t="s">
        <v>176</v>
      </c>
      <c r="AT213" s="231" t="s">
        <v>171</v>
      </c>
      <c r="AU213" s="231" t="s">
        <v>82</v>
      </c>
      <c r="AY213" s="19" t="s">
        <v>169</v>
      </c>
      <c r="BE213" s="232">
        <f>IF(N213="základní",J213,0)</f>
        <v>0</v>
      </c>
      <c r="BF213" s="232">
        <f>IF(N213="snížená",J213,0)</f>
        <v>0</v>
      </c>
      <c r="BG213" s="232">
        <f>IF(N213="zákl. přenesená",J213,0)</f>
        <v>0</v>
      </c>
      <c r="BH213" s="232">
        <f>IF(N213="sníž. přenesená",J213,0)</f>
        <v>0</v>
      </c>
      <c r="BI213" s="232">
        <f>IF(N213="nulová",J213,0)</f>
        <v>0</v>
      </c>
      <c r="BJ213" s="19" t="s">
        <v>80</v>
      </c>
      <c r="BK213" s="232">
        <f>ROUND(I213*H213,2)</f>
        <v>0</v>
      </c>
      <c r="BL213" s="19" t="s">
        <v>176</v>
      </c>
      <c r="BM213" s="231" t="s">
        <v>1993</v>
      </c>
    </row>
    <row r="214" spans="1:47" s="2" customFormat="1" ht="12">
      <c r="A214" s="40"/>
      <c r="B214" s="41"/>
      <c r="C214" s="42"/>
      <c r="D214" s="233" t="s">
        <v>178</v>
      </c>
      <c r="E214" s="42"/>
      <c r="F214" s="234" t="s">
        <v>329</v>
      </c>
      <c r="G214" s="42"/>
      <c r="H214" s="42"/>
      <c r="I214" s="138"/>
      <c r="J214" s="42"/>
      <c r="K214" s="42"/>
      <c r="L214" s="46"/>
      <c r="M214" s="235"/>
      <c r="N214" s="236"/>
      <c r="O214" s="86"/>
      <c r="P214" s="86"/>
      <c r="Q214" s="86"/>
      <c r="R214" s="86"/>
      <c r="S214" s="86"/>
      <c r="T214" s="87"/>
      <c r="U214" s="40"/>
      <c r="V214" s="40"/>
      <c r="W214" s="40"/>
      <c r="X214" s="40"/>
      <c r="Y214" s="40"/>
      <c r="Z214" s="40"/>
      <c r="AA214" s="40"/>
      <c r="AB214" s="40"/>
      <c r="AC214" s="40"/>
      <c r="AD214" s="40"/>
      <c r="AE214" s="40"/>
      <c r="AT214" s="19" t="s">
        <v>178</v>
      </c>
      <c r="AU214" s="19" t="s">
        <v>82</v>
      </c>
    </row>
    <row r="215" spans="1:65" s="2" customFormat="1" ht="16.5" customHeight="1">
      <c r="A215" s="40"/>
      <c r="B215" s="41"/>
      <c r="C215" s="269" t="s">
        <v>370</v>
      </c>
      <c r="D215" s="269" t="s">
        <v>294</v>
      </c>
      <c r="E215" s="270" t="s">
        <v>331</v>
      </c>
      <c r="F215" s="271" t="s">
        <v>332</v>
      </c>
      <c r="G215" s="272" t="s">
        <v>333</v>
      </c>
      <c r="H215" s="273">
        <v>1.699</v>
      </c>
      <c r="I215" s="274"/>
      <c r="J215" s="275">
        <f>ROUND(I215*H215,2)</f>
        <v>0</v>
      </c>
      <c r="K215" s="271" t="s">
        <v>175</v>
      </c>
      <c r="L215" s="276"/>
      <c r="M215" s="277" t="s">
        <v>19</v>
      </c>
      <c r="N215" s="278" t="s">
        <v>43</v>
      </c>
      <c r="O215" s="86"/>
      <c r="P215" s="229">
        <f>O215*H215</f>
        <v>0</v>
      </c>
      <c r="Q215" s="229">
        <v>0.001</v>
      </c>
      <c r="R215" s="229">
        <f>Q215*H215</f>
        <v>0.0016990000000000002</v>
      </c>
      <c r="S215" s="229">
        <v>0</v>
      </c>
      <c r="T215" s="230">
        <f>S215*H215</f>
        <v>0</v>
      </c>
      <c r="U215" s="40"/>
      <c r="V215" s="40"/>
      <c r="W215" s="40"/>
      <c r="X215" s="40"/>
      <c r="Y215" s="40"/>
      <c r="Z215" s="40"/>
      <c r="AA215" s="40"/>
      <c r="AB215" s="40"/>
      <c r="AC215" s="40"/>
      <c r="AD215" s="40"/>
      <c r="AE215" s="40"/>
      <c r="AR215" s="231" t="s">
        <v>227</v>
      </c>
      <c r="AT215" s="231" t="s">
        <v>294</v>
      </c>
      <c r="AU215" s="231" t="s">
        <v>82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176</v>
      </c>
      <c r="BM215" s="231" t="s">
        <v>1994</v>
      </c>
    </row>
    <row r="216" spans="1:51" s="13" customFormat="1" ht="12">
      <c r="A216" s="13"/>
      <c r="B216" s="237"/>
      <c r="C216" s="238"/>
      <c r="D216" s="233" t="s">
        <v>180</v>
      </c>
      <c r="E216" s="238"/>
      <c r="F216" s="240" t="s">
        <v>1995</v>
      </c>
      <c r="G216" s="238"/>
      <c r="H216" s="241">
        <v>1.699</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180</v>
      </c>
      <c r="AU216" s="247" t="s">
        <v>82</v>
      </c>
      <c r="AV216" s="13" t="s">
        <v>82</v>
      </c>
      <c r="AW216" s="13" t="s">
        <v>4</v>
      </c>
      <c r="AX216" s="13" t="s">
        <v>80</v>
      </c>
      <c r="AY216" s="247" t="s">
        <v>169</v>
      </c>
    </row>
    <row r="217" spans="1:63" s="12" customFormat="1" ht="22.8" customHeight="1">
      <c r="A217" s="12"/>
      <c r="B217" s="204"/>
      <c r="C217" s="205"/>
      <c r="D217" s="206" t="s">
        <v>71</v>
      </c>
      <c r="E217" s="218" t="s">
        <v>192</v>
      </c>
      <c r="F217" s="218" t="s">
        <v>829</v>
      </c>
      <c r="G217" s="205"/>
      <c r="H217" s="205"/>
      <c r="I217" s="208"/>
      <c r="J217" s="219">
        <f>BK217</f>
        <v>0</v>
      </c>
      <c r="K217" s="205"/>
      <c r="L217" s="210"/>
      <c r="M217" s="211"/>
      <c r="N217" s="212"/>
      <c r="O217" s="212"/>
      <c r="P217" s="213">
        <f>SUM(P218:P221)</f>
        <v>0</v>
      </c>
      <c r="Q217" s="212"/>
      <c r="R217" s="213">
        <f>SUM(R218:R221)</f>
        <v>0</v>
      </c>
      <c r="S217" s="212"/>
      <c r="T217" s="214">
        <f>SUM(T218:T221)</f>
        <v>0</v>
      </c>
      <c r="U217" s="12"/>
      <c r="V217" s="12"/>
      <c r="W217" s="12"/>
      <c r="X217" s="12"/>
      <c r="Y217" s="12"/>
      <c r="Z217" s="12"/>
      <c r="AA217" s="12"/>
      <c r="AB217" s="12"/>
      <c r="AC217" s="12"/>
      <c r="AD217" s="12"/>
      <c r="AE217" s="12"/>
      <c r="AR217" s="215" t="s">
        <v>80</v>
      </c>
      <c r="AT217" s="216" t="s">
        <v>71</v>
      </c>
      <c r="AU217" s="216" t="s">
        <v>80</v>
      </c>
      <c r="AY217" s="215" t="s">
        <v>169</v>
      </c>
      <c r="BK217" s="217">
        <f>SUM(BK218:BK221)</f>
        <v>0</v>
      </c>
    </row>
    <row r="218" spans="1:65" s="2" customFormat="1" ht="16.5" customHeight="1">
      <c r="A218" s="40"/>
      <c r="B218" s="41"/>
      <c r="C218" s="220" t="s">
        <v>377</v>
      </c>
      <c r="D218" s="220" t="s">
        <v>171</v>
      </c>
      <c r="E218" s="221" t="s">
        <v>1343</v>
      </c>
      <c r="F218" s="222" t="s">
        <v>1344</v>
      </c>
      <c r="G218" s="223" t="s">
        <v>339</v>
      </c>
      <c r="H218" s="224">
        <v>120.9</v>
      </c>
      <c r="I218" s="225"/>
      <c r="J218" s="226">
        <f>ROUND(I218*H218,2)</f>
        <v>0</v>
      </c>
      <c r="K218" s="222" t="s">
        <v>175</v>
      </c>
      <c r="L218" s="46"/>
      <c r="M218" s="227" t="s">
        <v>19</v>
      </c>
      <c r="N218" s="228" t="s">
        <v>43</v>
      </c>
      <c r="O218" s="86"/>
      <c r="P218" s="229">
        <f>O218*H218</f>
        <v>0</v>
      </c>
      <c r="Q218" s="229">
        <v>0</v>
      </c>
      <c r="R218" s="229">
        <f>Q218*H218</f>
        <v>0</v>
      </c>
      <c r="S218" s="229">
        <v>0</v>
      </c>
      <c r="T218" s="230">
        <f>S218*H218</f>
        <v>0</v>
      </c>
      <c r="U218" s="40"/>
      <c r="V218" s="40"/>
      <c r="W218" s="40"/>
      <c r="X218" s="40"/>
      <c r="Y218" s="40"/>
      <c r="Z218" s="40"/>
      <c r="AA218" s="40"/>
      <c r="AB218" s="40"/>
      <c r="AC218" s="40"/>
      <c r="AD218" s="40"/>
      <c r="AE218" s="40"/>
      <c r="AR218" s="231" t="s">
        <v>176</v>
      </c>
      <c r="AT218" s="231" t="s">
        <v>171</v>
      </c>
      <c r="AU218" s="231" t="s">
        <v>82</v>
      </c>
      <c r="AY218" s="19" t="s">
        <v>169</v>
      </c>
      <c r="BE218" s="232">
        <f>IF(N218="základní",J218,0)</f>
        <v>0</v>
      </c>
      <c r="BF218" s="232">
        <f>IF(N218="snížená",J218,0)</f>
        <v>0</v>
      </c>
      <c r="BG218" s="232">
        <f>IF(N218="zákl. přenesená",J218,0)</f>
        <v>0</v>
      </c>
      <c r="BH218" s="232">
        <f>IF(N218="sníž. přenesená",J218,0)</f>
        <v>0</v>
      </c>
      <c r="BI218" s="232">
        <f>IF(N218="nulová",J218,0)</f>
        <v>0</v>
      </c>
      <c r="BJ218" s="19" t="s">
        <v>80</v>
      </c>
      <c r="BK218" s="232">
        <f>ROUND(I218*H218,2)</f>
        <v>0</v>
      </c>
      <c r="BL218" s="19" t="s">
        <v>176</v>
      </c>
      <c r="BM218" s="231" t="s">
        <v>1345</v>
      </c>
    </row>
    <row r="219" spans="1:47" s="2" customFormat="1" ht="12">
      <c r="A219" s="40"/>
      <c r="B219" s="41"/>
      <c r="C219" s="42"/>
      <c r="D219" s="233" t="s">
        <v>178</v>
      </c>
      <c r="E219" s="42"/>
      <c r="F219" s="234" t="s">
        <v>1346</v>
      </c>
      <c r="G219" s="42"/>
      <c r="H219" s="42"/>
      <c r="I219" s="138"/>
      <c r="J219" s="42"/>
      <c r="K219" s="42"/>
      <c r="L219" s="46"/>
      <c r="M219" s="235"/>
      <c r="N219" s="236"/>
      <c r="O219" s="86"/>
      <c r="P219" s="86"/>
      <c r="Q219" s="86"/>
      <c r="R219" s="86"/>
      <c r="S219" s="86"/>
      <c r="T219" s="87"/>
      <c r="U219" s="40"/>
      <c r="V219" s="40"/>
      <c r="W219" s="40"/>
      <c r="X219" s="40"/>
      <c r="Y219" s="40"/>
      <c r="Z219" s="40"/>
      <c r="AA219" s="40"/>
      <c r="AB219" s="40"/>
      <c r="AC219" s="40"/>
      <c r="AD219" s="40"/>
      <c r="AE219" s="40"/>
      <c r="AT219" s="19" t="s">
        <v>178</v>
      </c>
      <c r="AU219" s="19" t="s">
        <v>82</v>
      </c>
    </row>
    <row r="220" spans="1:65" s="2" customFormat="1" ht="16.5" customHeight="1">
      <c r="A220" s="40"/>
      <c r="B220" s="41"/>
      <c r="C220" s="220" t="s">
        <v>382</v>
      </c>
      <c r="D220" s="220" t="s">
        <v>171</v>
      </c>
      <c r="E220" s="221" t="s">
        <v>1996</v>
      </c>
      <c r="F220" s="222" t="s">
        <v>1997</v>
      </c>
      <c r="G220" s="223" t="s">
        <v>222</v>
      </c>
      <c r="H220" s="224">
        <v>3.534</v>
      </c>
      <c r="I220" s="225"/>
      <c r="J220" s="226">
        <f>ROUND(I220*H220,2)</f>
        <v>0</v>
      </c>
      <c r="K220" s="222" t="s">
        <v>19</v>
      </c>
      <c r="L220" s="46"/>
      <c r="M220" s="227" t="s">
        <v>19</v>
      </c>
      <c r="N220" s="228" t="s">
        <v>43</v>
      </c>
      <c r="O220" s="86"/>
      <c r="P220" s="229">
        <f>O220*H220</f>
        <v>0</v>
      </c>
      <c r="Q220" s="229">
        <v>0</v>
      </c>
      <c r="R220" s="229">
        <f>Q220*H220</f>
        <v>0</v>
      </c>
      <c r="S220" s="229">
        <v>0</v>
      </c>
      <c r="T220" s="230">
        <f>S220*H220</f>
        <v>0</v>
      </c>
      <c r="U220" s="40"/>
      <c r="V220" s="40"/>
      <c r="W220" s="40"/>
      <c r="X220" s="40"/>
      <c r="Y220" s="40"/>
      <c r="Z220" s="40"/>
      <c r="AA220" s="40"/>
      <c r="AB220" s="40"/>
      <c r="AC220" s="40"/>
      <c r="AD220" s="40"/>
      <c r="AE220" s="40"/>
      <c r="AR220" s="231" t="s">
        <v>176</v>
      </c>
      <c r="AT220" s="231" t="s">
        <v>171</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1998</v>
      </c>
    </row>
    <row r="221" spans="1:51" s="13" customFormat="1" ht="12">
      <c r="A221" s="13"/>
      <c r="B221" s="237"/>
      <c r="C221" s="238"/>
      <c r="D221" s="233" t="s">
        <v>180</v>
      </c>
      <c r="E221" s="239" t="s">
        <v>19</v>
      </c>
      <c r="F221" s="240" t="s">
        <v>1999</v>
      </c>
      <c r="G221" s="238"/>
      <c r="H221" s="241">
        <v>3.534</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180</v>
      </c>
      <c r="AU221" s="247" t="s">
        <v>82</v>
      </c>
      <c r="AV221" s="13" t="s">
        <v>82</v>
      </c>
      <c r="AW221" s="13" t="s">
        <v>33</v>
      </c>
      <c r="AX221" s="13" t="s">
        <v>80</v>
      </c>
      <c r="AY221" s="247" t="s">
        <v>169</v>
      </c>
    </row>
    <row r="222" spans="1:63" s="12" customFormat="1" ht="22.8" customHeight="1">
      <c r="A222" s="12"/>
      <c r="B222" s="204"/>
      <c r="C222" s="205"/>
      <c r="D222" s="206" t="s">
        <v>71</v>
      </c>
      <c r="E222" s="218" t="s">
        <v>176</v>
      </c>
      <c r="F222" s="218" t="s">
        <v>708</v>
      </c>
      <c r="G222" s="205"/>
      <c r="H222" s="205"/>
      <c r="I222" s="208"/>
      <c r="J222" s="219">
        <f>BK222</f>
        <v>0</v>
      </c>
      <c r="K222" s="205"/>
      <c r="L222" s="210"/>
      <c r="M222" s="211"/>
      <c r="N222" s="212"/>
      <c r="O222" s="212"/>
      <c r="P222" s="213">
        <f>SUM(P223:P236)</f>
        <v>0</v>
      </c>
      <c r="Q222" s="212"/>
      <c r="R222" s="213">
        <f>SUM(R223:R236)</f>
        <v>0.24427680000000002</v>
      </c>
      <c r="S222" s="212"/>
      <c r="T222" s="214">
        <f>SUM(T223:T236)</f>
        <v>0</v>
      </c>
      <c r="U222" s="12"/>
      <c r="V222" s="12"/>
      <c r="W222" s="12"/>
      <c r="X222" s="12"/>
      <c r="Y222" s="12"/>
      <c r="Z222" s="12"/>
      <c r="AA222" s="12"/>
      <c r="AB222" s="12"/>
      <c r="AC222" s="12"/>
      <c r="AD222" s="12"/>
      <c r="AE222" s="12"/>
      <c r="AR222" s="215" t="s">
        <v>80</v>
      </c>
      <c r="AT222" s="216" t="s">
        <v>71</v>
      </c>
      <c r="AU222" s="216" t="s">
        <v>80</v>
      </c>
      <c r="AY222" s="215" t="s">
        <v>169</v>
      </c>
      <c r="BK222" s="217">
        <f>SUM(BK223:BK236)</f>
        <v>0</v>
      </c>
    </row>
    <row r="223" spans="1:65" s="2" customFormat="1" ht="16.5" customHeight="1">
      <c r="A223" s="40"/>
      <c r="B223" s="41"/>
      <c r="C223" s="220" t="s">
        <v>387</v>
      </c>
      <c r="D223" s="220" t="s">
        <v>171</v>
      </c>
      <c r="E223" s="221" t="s">
        <v>1347</v>
      </c>
      <c r="F223" s="222" t="s">
        <v>1348</v>
      </c>
      <c r="G223" s="223" t="s">
        <v>222</v>
      </c>
      <c r="H223" s="224">
        <v>38.084</v>
      </c>
      <c r="I223" s="225"/>
      <c r="J223" s="226">
        <f>ROUND(I223*H223,2)</f>
        <v>0</v>
      </c>
      <c r="K223" s="222" t="s">
        <v>19</v>
      </c>
      <c r="L223" s="46"/>
      <c r="M223" s="227" t="s">
        <v>19</v>
      </c>
      <c r="N223" s="228" t="s">
        <v>43</v>
      </c>
      <c r="O223" s="86"/>
      <c r="P223" s="229">
        <f>O223*H223</f>
        <v>0</v>
      </c>
      <c r="Q223" s="229">
        <v>0</v>
      </c>
      <c r="R223" s="229">
        <f>Q223*H223</f>
        <v>0</v>
      </c>
      <c r="S223" s="229">
        <v>0</v>
      </c>
      <c r="T223" s="230">
        <f>S223*H223</f>
        <v>0</v>
      </c>
      <c r="U223" s="40"/>
      <c r="V223" s="40"/>
      <c r="W223" s="40"/>
      <c r="X223" s="40"/>
      <c r="Y223" s="40"/>
      <c r="Z223" s="40"/>
      <c r="AA223" s="40"/>
      <c r="AB223" s="40"/>
      <c r="AC223" s="40"/>
      <c r="AD223" s="40"/>
      <c r="AE223" s="40"/>
      <c r="AR223" s="231" t="s">
        <v>176</v>
      </c>
      <c r="AT223" s="231" t="s">
        <v>171</v>
      </c>
      <c r="AU223" s="231" t="s">
        <v>82</v>
      </c>
      <c r="AY223" s="19" t="s">
        <v>169</v>
      </c>
      <c r="BE223" s="232">
        <f>IF(N223="základní",J223,0)</f>
        <v>0</v>
      </c>
      <c r="BF223" s="232">
        <f>IF(N223="snížená",J223,0)</f>
        <v>0</v>
      </c>
      <c r="BG223" s="232">
        <f>IF(N223="zákl. přenesená",J223,0)</f>
        <v>0</v>
      </c>
      <c r="BH223" s="232">
        <f>IF(N223="sníž. přenesená",J223,0)</f>
        <v>0</v>
      </c>
      <c r="BI223" s="232">
        <f>IF(N223="nulová",J223,0)</f>
        <v>0</v>
      </c>
      <c r="BJ223" s="19" t="s">
        <v>80</v>
      </c>
      <c r="BK223" s="232">
        <f>ROUND(I223*H223,2)</f>
        <v>0</v>
      </c>
      <c r="BL223" s="19" t="s">
        <v>176</v>
      </c>
      <c r="BM223" s="231" t="s">
        <v>1349</v>
      </c>
    </row>
    <row r="224" spans="1:47" s="2" customFormat="1" ht="12">
      <c r="A224" s="40"/>
      <c r="B224" s="41"/>
      <c r="C224" s="42"/>
      <c r="D224" s="233" t="s">
        <v>178</v>
      </c>
      <c r="E224" s="42"/>
      <c r="F224" s="234" t="s">
        <v>1350</v>
      </c>
      <c r="G224" s="42"/>
      <c r="H224" s="42"/>
      <c r="I224" s="138"/>
      <c r="J224" s="42"/>
      <c r="K224" s="42"/>
      <c r="L224" s="46"/>
      <c r="M224" s="235"/>
      <c r="N224" s="236"/>
      <c r="O224" s="86"/>
      <c r="P224" s="86"/>
      <c r="Q224" s="86"/>
      <c r="R224" s="86"/>
      <c r="S224" s="86"/>
      <c r="T224" s="87"/>
      <c r="U224" s="40"/>
      <c r="V224" s="40"/>
      <c r="W224" s="40"/>
      <c r="X224" s="40"/>
      <c r="Y224" s="40"/>
      <c r="Z224" s="40"/>
      <c r="AA224" s="40"/>
      <c r="AB224" s="40"/>
      <c r="AC224" s="40"/>
      <c r="AD224" s="40"/>
      <c r="AE224" s="40"/>
      <c r="AT224" s="19" t="s">
        <v>178</v>
      </c>
      <c r="AU224" s="19" t="s">
        <v>82</v>
      </c>
    </row>
    <row r="225" spans="1:51" s="13" customFormat="1" ht="12">
      <c r="A225" s="13"/>
      <c r="B225" s="237"/>
      <c r="C225" s="238"/>
      <c r="D225" s="233" t="s">
        <v>180</v>
      </c>
      <c r="E225" s="239" t="s">
        <v>19</v>
      </c>
      <c r="F225" s="240" t="s">
        <v>2000</v>
      </c>
      <c r="G225" s="238"/>
      <c r="H225" s="241">
        <v>19.814</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180</v>
      </c>
      <c r="AU225" s="247" t="s">
        <v>82</v>
      </c>
      <c r="AV225" s="13" t="s">
        <v>82</v>
      </c>
      <c r="AW225" s="13" t="s">
        <v>33</v>
      </c>
      <c r="AX225" s="13" t="s">
        <v>72</v>
      </c>
      <c r="AY225" s="247" t="s">
        <v>169</v>
      </c>
    </row>
    <row r="226" spans="1:51" s="13" customFormat="1" ht="12">
      <c r="A226" s="13"/>
      <c r="B226" s="237"/>
      <c r="C226" s="238"/>
      <c r="D226" s="233" t="s">
        <v>180</v>
      </c>
      <c r="E226" s="239" t="s">
        <v>19</v>
      </c>
      <c r="F226" s="240" t="s">
        <v>2001</v>
      </c>
      <c r="G226" s="238"/>
      <c r="H226" s="241">
        <v>18.27</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180</v>
      </c>
      <c r="AU226" s="247" t="s">
        <v>82</v>
      </c>
      <c r="AV226" s="13" t="s">
        <v>82</v>
      </c>
      <c r="AW226" s="13" t="s">
        <v>33</v>
      </c>
      <c r="AX226" s="13" t="s">
        <v>72</v>
      </c>
      <c r="AY226" s="247" t="s">
        <v>169</v>
      </c>
    </row>
    <row r="227" spans="1:51" s="15" customFormat="1" ht="12">
      <c r="A227" s="15"/>
      <c r="B227" s="258"/>
      <c r="C227" s="259"/>
      <c r="D227" s="233" t="s">
        <v>180</v>
      </c>
      <c r="E227" s="260" t="s">
        <v>1192</v>
      </c>
      <c r="F227" s="261" t="s">
        <v>191</v>
      </c>
      <c r="G227" s="259"/>
      <c r="H227" s="262">
        <v>38.084</v>
      </c>
      <c r="I227" s="263"/>
      <c r="J227" s="259"/>
      <c r="K227" s="259"/>
      <c r="L227" s="264"/>
      <c r="M227" s="265"/>
      <c r="N227" s="266"/>
      <c r="O227" s="266"/>
      <c r="P227" s="266"/>
      <c r="Q227" s="266"/>
      <c r="R227" s="266"/>
      <c r="S227" s="266"/>
      <c r="T227" s="267"/>
      <c r="U227" s="15"/>
      <c r="V227" s="15"/>
      <c r="W227" s="15"/>
      <c r="X227" s="15"/>
      <c r="Y227" s="15"/>
      <c r="Z227" s="15"/>
      <c r="AA227" s="15"/>
      <c r="AB227" s="15"/>
      <c r="AC227" s="15"/>
      <c r="AD227" s="15"/>
      <c r="AE227" s="15"/>
      <c r="AT227" s="268" t="s">
        <v>180</v>
      </c>
      <c r="AU227" s="268" t="s">
        <v>82</v>
      </c>
      <c r="AV227" s="15" t="s">
        <v>176</v>
      </c>
      <c r="AW227" s="15" t="s">
        <v>33</v>
      </c>
      <c r="AX227" s="15" t="s">
        <v>80</v>
      </c>
      <c r="AY227" s="268" t="s">
        <v>169</v>
      </c>
    </row>
    <row r="228" spans="1:65" s="2" customFormat="1" ht="16.5" customHeight="1">
      <c r="A228" s="40"/>
      <c r="B228" s="41"/>
      <c r="C228" s="220" t="s">
        <v>395</v>
      </c>
      <c r="D228" s="220" t="s">
        <v>171</v>
      </c>
      <c r="E228" s="221" t="s">
        <v>1353</v>
      </c>
      <c r="F228" s="222" t="s">
        <v>1354</v>
      </c>
      <c r="G228" s="223" t="s">
        <v>361</v>
      </c>
      <c r="H228" s="224">
        <v>3</v>
      </c>
      <c r="I228" s="225"/>
      <c r="J228" s="226">
        <f>ROUND(I228*H228,2)</f>
        <v>0</v>
      </c>
      <c r="K228" s="222" t="s">
        <v>175</v>
      </c>
      <c r="L228" s="46"/>
      <c r="M228" s="227" t="s">
        <v>19</v>
      </c>
      <c r="N228" s="228" t="s">
        <v>43</v>
      </c>
      <c r="O228" s="86"/>
      <c r="P228" s="229">
        <f>O228*H228</f>
        <v>0</v>
      </c>
      <c r="Q228" s="229">
        <v>0.0066</v>
      </c>
      <c r="R228" s="229">
        <f>Q228*H228</f>
        <v>0.019799999999999998</v>
      </c>
      <c r="S228" s="229">
        <v>0</v>
      </c>
      <c r="T228" s="230">
        <f>S228*H228</f>
        <v>0</v>
      </c>
      <c r="U228" s="40"/>
      <c r="V228" s="40"/>
      <c r="W228" s="40"/>
      <c r="X228" s="40"/>
      <c r="Y228" s="40"/>
      <c r="Z228" s="40"/>
      <c r="AA228" s="40"/>
      <c r="AB228" s="40"/>
      <c r="AC228" s="40"/>
      <c r="AD228" s="40"/>
      <c r="AE228" s="40"/>
      <c r="AR228" s="231" t="s">
        <v>176</v>
      </c>
      <c r="AT228" s="231" t="s">
        <v>171</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1355</v>
      </c>
    </row>
    <row r="229" spans="1:47" s="2" customFormat="1" ht="12">
      <c r="A229" s="40"/>
      <c r="B229" s="41"/>
      <c r="C229" s="42"/>
      <c r="D229" s="233" t="s">
        <v>178</v>
      </c>
      <c r="E229" s="42"/>
      <c r="F229" s="234" t="s">
        <v>1356</v>
      </c>
      <c r="G229" s="42"/>
      <c r="H229" s="42"/>
      <c r="I229" s="138"/>
      <c r="J229" s="42"/>
      <c r="K229" s="42"/>
      <c r="L229" s="46"/>
      <c r="M229" s="235"/>
      <c r="N229" s="236"/>
      <c r="O229" s="86"/>
      <c r="P229" s="86"/>
      <c r="Q229" s="86"/>
      <c r="R229" s="86"/>
      <c r="S229" s="86"/>
      <c r="T229" s="87"/>
      <c r="U229" s="40"/>
      <c r="V229" s="40"/>
      <c r="W229" s="40"/>
      <c r="X229" s="40"/>
      <c r="Y229" s="40"/>
      <c r="Z229" s="40"/>
      <c r="AA229" s="40"/>
      <c r="AB229" s="40"/>
      <c r="AC229" s="40"/>
      <c r="AD229" s="40"/>
      <c r="AE229" s="40"/>
      <c r="AT229" s="19" t="s">
        <v>178</v>
      </c>
      <c r="AU229" s="19" t="s">
        <v>82</v>
      </c>
    </row>
    <row r="230" spans="1:51" s="13" customFormat="1" ht="12">
      <c r="A230" s="13"/>
      <c r="B230" s="237"/>
      <c r="C230" s="238"/>
      <c r="D230" s="233" t="s">
        <v>180</v>
      </c>
      <c r="E230" s="239" t="s">
        <v>19</v>
      </c>
      <c r="F230" s="240" t="s">
        <v>192</v>
      </c>
      <c r="G230" s="238"/>
      <c r="H230" s="241">
        <v>3</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180</v>
      </c>
      <c r="AU230" s="247" t="s">
        <v>82</v>
      </c>
      <c r="AV230" s="13" t="s">
        <v>82</v>
      </c>
      <c r="AW230" s="13" t="s">
        <v>33</v>
      </c>
      <c r="AX230" s="13" t="s">
        <v>80</v>
      </c>
      <c r="AY230" s="247" t="s">
        <v>169</v>
      </c>
    </row>
    <row r="231" spans="1:65" s="2" customFormat="1" ht="16.5" customHeight="1">
      <c r="A231" s="40"/>
      <c r="B231" s="41"/>
      <c r="C231" s="269" t="s">
        <v>400</v>
      </c>
      <c r="D231" s="269" t="s">
        <v>294</v>
      </c>
      <c r="E231" s="270" t="s">
        <v>1367</v>
      </c>
      <c r="F231" s="271" t="s">
        <v>1368</v>
      </c>
      <c r="G231" s="272" t="s">
        <v>361</v>
      </c>
      <c r="H231" s="273">
        <v>3</v>
      </c>
      <c r="I231" s="274"/>
      <c r="J231" s="275">
        <f>ROUND(I231*H231,2)</f>
        <v>0</v>
      </c>
      <c r="K231" s="271" t="s">
        <v>175</v>
      </c>
      <c r="L231" s="276"/>
      <c r="M231" s="277" t="s">
        <v>19</v>
      </c>
      <c r="N231" s="278" t="s">
        <v>43</v>
      </c>
      <c r="O231" s="86"/>
      <c r="P231" s="229">
        <f>O231*H231</f>
        <v>0</v>
      </c>
      <c r="Q231" s="229">
        <v>0.068</v>
      </c>
      <c r="R231" s="229">
        <f>Q231*H231</f>
        <v>0.20400000000000001</v>
      </c>
      <c r="S231" s="229">
        <v>0</v>
      </c>
      <c r="T231" s="230">
        <f>S231*H231</f>
        <v>0</v>
      </c>
      <c r="U231" s="40"/>
      <c r="V231" s="40"/>
      <c r="W231" s="40"/>
      <c r="X231" s="40"/>
      <c r="Y231" s="40"/>
      <c r="Z231" s="40"/>
      <c r="AA231" s="40"/>
      <c r="AB231" s="40"/>
      <c r="AC231" s="40"/>
      <c r="AD231" s="40"/>
      <c r="AE231" s="40"/>
      <c r="AR231" s="231" t="s">
        <v>227</v>
      </c>
      <c r="AT231" s="231" t="s">
        <v>294</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176</v>
      </c>
      <c r="BM231" s="231" t="s">
        <v>1369</v>
      </c>
    </row>
    <row r="232" spans="1:65" s="2" customFormat="1" ht="21.75" customHeight="1">
      <c r="A232" s="40"/>
      <c r="B232" s="41"/>
      <c r="C232" s="220" t="s">
        <v>406</v>
      </c>
      <c r="D232" s="220" t="s">
        <v>171</v>
      </c>
      <c r="E232" s="221" t="s">
        <v>1376</v>
      </c>
      <c r="F232" s="222" t="s">
        <v>1377</v>
      </c>
      <c r="G232" s="223" t="s">
        <v>222</v>
      </c>
      <c r="H232" s="224">
        <v>1.458</v>
      </c>
      <c r="I232" s="225"/>
      <c r="J232" s="226">
        <f>ROUND(I232*H232,2)</f>
        <v>0</v>
      </c>
      <c r="K232" s="222" t="s">
        <v>175</v>
      </c>
      <c r="L232" s="46"/>
      <c r="M232" s="227" t="s">
        <v>19</v>
      </c>
      <c r="N232" s="228" t="s">
        <v>43</v>
      </c>
      <c r="O232" s="86"/>
      <c r="P232" s="229">
        <f>O232*H232</f>
        <v>0</v>
      </c>
      <c r="Q232" s="229">
        <v>0</v>
      </c>
      <c r="R232" s="229">
        <f>Q232*H232</f>
        <v>0</v>
      </c>
      <c r="S232" s="229">
        <v>0</v>
      </c>
      <c r="T232" s="230">
        <f>S232*H232</f>
        <v>0</v>
      </c>
      <c r="U232" s="40"/>
      <c r="V232" s="40"/>
      <c r="W232" s="40"/>
      <c r="X232" s="40"/>
      <c r="Y232" s="40"/>
      <c r="Z232" s="40"/>
      <c r="AA232" s="40"/>
      <c r="AB232" s="40"/>
      <c r="AC232" s="40"/>
      <c r="AD232" s="40"/>
      <c r="AE232" s="40"/>
      <c r="AR232" s="231" t="s">
        <v>176</v>
      </c>
      <c r="AT232" s="231" t="s">
        <v>171</v>
      </c>
      <c r="AU232" s="231" t="s">
        <v>82</v>
      </c>
      <c r="AY232" s="19" t="s">
        <v>169</v>
      </c>
      <c r="BE232" s="232">
        <f>IF(N232="základní",J232,0)</f>
        <v>0</v>
      </c>
      <c r="BF232" s="232">
        <f>IF(N232="snížená",J232,0)</f>
        <v>0</v>
      </c>
      <c r="BG232" s="232">
        <f>IF(N232="zákl. přenesená",J232,0)</f>
        <v>0</v>
      </c>
      <c r="BH232" s="232">
        <f>IF(N232="sníž. přenesená",J232,0)</f>
        <v>0</v>
      </c>
      <c r="BI232" s="232">
        <f>IF(N232="nulová",J232,0)</f>
        <v>0</v>
      </c>
      <c r="BJ232" s="19" t="s">
        <v>80</v>
      </c>
      <c r="BK232" s="232">
        <f>ROUND(I232*H232,2)</f>
        <v>0</v>
      </c>
      <c r="BL232" s="19" t="s">
        <v>176</v>
      </c>
      <c r="BM232" s="231" t="s">
        <v>1378</v>
      </c>
    </row>
    <row r="233" spans="1:47" s="2" customFormat="1" ht="12">
      <c r="A233" s="40"/>
      <c r="B233" s="41"/>
      <c r="C233" s="42"/>
      <c r="D233" s="233" t="s">
        <v>178</v>
      </c>
      <c r="E233" s="42"/>
      <c r="F233" s="234" t="s">
        <v>1379</v>
      </c>
      <c r="G233" s="42"/>
      <c r="H233" s="42"/>
      <c r="I233" s="138"/>
      <c r="J233" s="42"/>
      <c r="K233" s="42"/>
      <c r="L233" s="46"/>
      <c r="M233" s="235"/>
      <c r="N233" s="236"/>
      <c r="O233" s="86"/>
      <c r="P233" s="86"/>
      <c r="Q233" s="86"/>
      <c r="R233" s="86"/>
      <c r="S233" s="86"/>
      <c r="T233" s="87"/>
      <c r="U233" s="40"/>
      <c r="V233" s="40"/>
      <c r="W233" s="40"/>
      <c r="X233" s="40"/>
      <c r="Y233" s="40"/>
      <c r="Z233" s="40"/>
      <c r="AA233" s="40"/>
      <c r="AB233" s="40"/>
      <c r="AC233" s="40"/>
      <c r="AD233" s="40"/>
      <c r="AE233" s="40"/>
      <c r="AT233" s="19" t="s">
        <v>178</v>
      </c>
      <c r="AU233" s="19" t="s">
        <v>82</v>
      </c>
    </row>
    <row r="234" spans="1:51" s="13" customFormat="1" ht="12">
      <c r="A234" s="13"/>
      <c r="B234" s="237"/>
      <c r="C234" s="238"/>
      <c r="D234" s="233" t="s">
        <v>180</v>
      </c>
      <c r="E234" s="239" t="s">
        <v>19</v>
      </c>
      <c r="F234" s="240" t="s">
        <v>1722</v>
      </c>
      <c r="G234" s="238"/>
      <c r="H234" s="241">
        <v>1.458</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180</v>
      </c>
      <c r="AU234" s="247" t="s">
        <v>82</v>
      </c>
      <c r="AV234" s="13" t="s">
        <v>82</v>
      </c>
      <c r="AW234" s="13" t="s">
        <v>33</v>
      </c>
      <c r="AX234" s="13" t="s">
        <v>80</v>
      </c>
      <c r="AY234" s="247" t="s">
        <v>169</v>
      </c>
    </row>
    <row r="235" spans="1:65" s="2" customFormat="1" ht="21.75" customHeight="1">
      <c r="A235" s="40"/>
      <c r="B235" s="41"/>
      <c r="C235" s="220" t="s">
        <v>412</v>
      </c>
      <c r="D235" s="220" t="s">
        <v>171</v>
      </c>
      <c r="E235" s="221" t="s">
        <v>1381</v>
      </c>
      <c r="F235" s="222" t="s">
        <v>1382</v>
      </c>
      <c r="G235" s="223" t="s">
        <v>174</v>
      </c>
      <c r="H235" s="224">
        <v>3.24</v>
      </c>
      <c r="I235" s="225"/>
      <c r="J235" s="226">
        <f>ROUND(I235*H235,2)</f>
        <v>0</v>
      </c>
      <c r="K235" s="222" t="s">
        <v>175</v>
      </c>
      <c r="L235" s="46"/>
      <c r="M235" s="227" t="s">
        <v>19</v>
      </c>
      <c r="N235" s="228" t="s">
        <v>43</v>
      </c>
      <c r="O235" s="86"/>
      <c r="P235" s="229">
        <f>O235*H235</f>
        <v>0</v>
      </c>
      <c r="Q235" s="229">
        <v>0.00632</v>
      </c>
      <c r="R235" s="229">
        <f>Q235*H235</f>
        <v>0.020476800000000003</v>
      </c>
      <c r="S235" s="229">
        <v>0</v>
      </c>
      <c r="T235" s="230">
        <f>S235*H235</f>
        <v>0</v>
      </c>
      <c r="U235" s="40"/>
      <c r="V235" s="40"/>
      <c r="W235" s="40"/>
      <c r="X235" s="40"/>
      <c r="Y235" s="40"/>
      <c r="Z235" s="40"/>
      <c r="AA235" s="40"/>
      <c r="AB235" s="40"/>
      <c r="AC235" s="40"/>
      <c r="AD235" s="40"/>
      <c r="AE235" s="40"/>
      <c r="AR235" s="231" t="s">
        <v>176</v>
      </c>
      <c r="AT235" s="231" t="s">
        <v>171</v>
      </c>
      <c r="AU235" s="231" t="s">
        <v>82</v>
      </c>
      <c r="AY235" s="19" t="s">
        <v>169</v>
      </c>
      <c r="BE235" s="232">
        <f>IF(N235="základní",J235,0)</f>
        <v>0</v>
      </c>
      <c r="BF235" s="232">
        <f>IF(N235="snížená",J235,0)</f>
        <v>0</v>
      </c>
      <c r="BG235" s="232">
        <f>IF(N235="zákl. přenesená",J235,0)</f>
        <v>0</v>
      </c>
      <c r="BH235" s="232">
        <f>IF(N235="sníž. přenesená",J235,0)</f>
        <v>0</v>
      </c>
      <c r="BI235" s="232">
        <f>IF(N235="nulová",J235,0)</f>
        <v>0</v>
      </c>
      <c r="BJ235" s="19" t="s">
        <v>80</v>
      </c>
      <c r="BK235" s="232">
        <f>ROUND(I235*H235,2)</f>
        <v>0</v>
      </c>
      <c r="BL235" s="19" t="s">
        <v>176</v>
      </c>
      <c r="BM235" s="231" t="s">
        <v>1383</v>
      </c>
    </row>
    <row r="236" spans="1:51" s="13" customFormat="1" ht="12">
      <c r="A236" s="13"/>
      <c r="B236" s="237"/>
      <c r="C236" s="238"/>
      <c r="D236" s="233" t="s">
        <v>180</v>
      </c>
      <c r="E236" s="239" t="s">
        <v>19</v>
      </c>
      <c r="F236" s="240" t="s">
        <v>1723</v>
      </c>
      <c r="G236" s="238"/>
      <c r="H236" s="241">
        <v>3.24</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180</v>
      </c>
      <c r="AU236" s="247" t="s">
        <v>82</v>
      </c>
      <c r="AV236" s="13" t="s">
        <v>82</v>
      </c>
      <c r="AW236" s="13" t="s">
        <v>33</v>
      </c>
      <c r="AX236" s="13" t="s">
        <v>80</v>
      </c>
      <c r="AY236" s="247" t="s">
        <v>169</v>
      </c>
    </row>
    <row r="237" spans="1:63" s="12" customFormat="1" ht="22.8" customHeight="1">
      <c r="A237" s="12"/>
      <c r="B237" s="204"/>
      <c r="C237" s="205"/>
      <c r="D237" s="206" t="s">
        <v>71</v>
      </c>
      <c r="E237" s="218" t="s">
        <v>206</v>
      </c>
      <c r="F237" s="218" t="s">
        <v>364</v>
      </c>
      <c r="G237" s="205"/>
      <c r="H237" s="205"/>
      <c r="I237" s="208"/>
      <c r="J237" s="219">
        <f>BK237</f>
        <v>0</v>
      </c>
      <c r="K237" s="205"/>
      <c r="L237" s="210"/>
      <c r="M237" s="211"/>
      <c r="N237" s="212"/>
      <c r="O237" s="212"/>
      <c r="P237" s="213">
        <f>SUM(P238:P249)</f>
        <v>0</v>
      </c>
      <c r="Q237" s="212"/>
      <c r="R237" s="213">
        <f>SUM(R238:R249)</f>
        <v>0</v>
      </c>
      <c r="S237" s="212"/>
      <c r="T237" s="214">
        <f>SUM(T238:T249)</f>
        <v>0</v>
      </c>
      <c r="U237" s="12"/>
      <c r="V237" s="12"/>
      <c r="W237" s="12"/>
      <c r="X237" s="12"/>
      <c r="Y237" s="12"/>
      <c r="Z237" s="12"/>
      <c r="AA237" s="12"/>
      <c r="AB237" s="12"/>
      <c r="AC237" s="12"/>
      <c r="AD237" s="12"/>
      <c r="AE237" s="12"/>
      <c r="AR237" s="215" t="s">
        <v>80</v>
      </c>
      <c r="AT237" s="216" t="s">
        <v>71</v>
      </c>
      <c r="AU237" s="216" t="s">
        <v>80</v>
      </c>
      <c r="AY237" s="215" t="s">
        <v>169</v>
      </c>
      <c r="BK237" s="217">
        <f>SUM(BK238:BK249)</f>
        <v>0</v>
      </c>
    </row>
    <row r="238" spans="1:65" s="2" customFormat="1" ht="16.5" customHeight="1">
      <c r="A238" s="40"/>
      <c r="B238" s="41"/>
      <c r="C238" s="220" t="s">
        <v>418</v>
      </c>
      <c r="D238" s="220" t="s">
        <v>171</v>
      </c>
      <c r="E238" s="221" t="s">
        <v>1391</v>
      </c>
      <c r="F238" s="222" t="s">
        <v>1392</v>
      </c>
      <c r="G238" s="223" t="s">
        <v>174</v>
      </c>
      <c r="H238" s="224">
        <v>2.4</v>
      </c>
      <c r="I238" s="225"/>
      <c r="J238" s="226">
        <f>ROUND(I238*H238,2)</f>
        <v>0</v>
      </c>
      <c r="K238" s="222" t="s">
        <v>175</v>
      </c>
      <c r="L238" s="46"/>
      <c r="M238" s="227" t="s">
        <v>19</v>
      </c>
      <c r="N238" s="228" t="s">
        <v>43</v>
      </c>
      <c r="O238" s="86"/>
      <c r="P238" s="229">
        <f>O238*H238</f>
        <v>0</v>
      </c>
      <c r="Q238" s="229">
        <v>0</v>
      </c>
      <c r="R238" s="229">
        <f>Q238*H238</f>
        <v>0</v>
      </c>
      <c r="S238" s="229">
        <v>0</v>
      </c>
      <c r="T238" s="230">
        <f>S238*H238</f>
        <v>0</v>
      </c>
      <c r="U238" s="40"/>
      <c r="V238" s="40"/>
      <c r="W238" s="40"/>
      <c r="X238" s="40"/>
      <c r="Y238" s="40"/>
      <c r="Z238" s="40"/>
      <c r="AA238" s="40"/>
      <c r="AB238" s="40"/>
      <c r="AC238" s="40"/>
      <c r="AD238" s="40"/>
      <c r="AE238" s="40"/>
      <c r="AR238" s="231" t="s">
        <v>176</v>
      </c>
      <c r="AT238" s="231" t="s">
        <v>171</v>
      </c>
      <c r="AU238" s="231" t="s">
        <v>82</v>
      </c>
      <c r="AY238" s="19" t="s">
        <v>169</v>
      </c>
      <c r="BE238" s="232">
        <f>IF(N238="základní",J238,0)</f>
        <v>0</v>
      </c>
      <c r="BF238" s="232">
        <f>IF(N238="snížená",J238,0)</f>
        <v>0</v>
      </c>
      <c r="BG238" s="232">
        <f>IF(N238="zákl. přenesená",J238,0)</f>
        <v>0</v>
      </c>
      <c r="BH238" s="232">
        <f>IF(N238="sníž. přenesená",J238,0)</f>
        <v>0</v>
      </c>
      <c r="BI238" s="232">
        <f>IF(N238="nulová",J238,0)</f>
        <v>0</v>
      </c>
      <c r="BJ238" s="19" t="s">
        <v>80</v>
      </c>
      <c r="BK238" s="232">
        <f>ROUND(I238*H238,2)</f>
        <v>0</v>
      </c>
      <c r="BL238" s="19" t="s">
        <v>176</v>
      </c>
      <c r="BM238" s="231" t="s">
        <v>2002</v>
      </c>
    </row>
    <row r="239" spans="1:51" s="14" customFormat="1" ht="12">
      <c r="A239" s="14"/>
      <c r="B239" s="248"/>
      <c r="C239" s="249"/>
      <c r="D239" s="233" t="s">
        <v>180</v>
      </c>
      <c r="E239" s="250" t="s">
        <v>19</v>
      </c>
      <c r="F239" s="251" t="s">
        <v>1394</v>
      </c>
      <c r="G239" s="249"/>
      <c r="H239" s="250" t="s">
        <v>19</v>
      </c>
      <c r="I239" s="252"/>
      <c r="J239" s="249"/>
      <c r="K239" s="249"/>
      <c r="L239" s="253"/>
      <c r="M239" s="254"/>
      <c r="N239" s="255"/>
      <c r="O239" s="255"/>
      <c r="P239" s="255"/>
      <c r="Q239" s="255"/>
      <c r="R239" s="255"/>
      <c r="S239" s="255"/>
      <c r="T239" s="256"/>
      <c r="U239" s="14"/>
      <c r="V239" s="14"/>
      <c r="W239" s="14"/>
      <c r="X239" s="14"/>
      <c r="Y239" s="14"/>
      <c r="Z239" s="14"/>
      <c r="AA239" s="14"/>
      <c r="AB239" s="14"/>
      <c r="AC239" s="14"/>
      <c r="AD239" s="14"/>
      <c r="AE239" s="14"/>
      <c r="AT239" s="257" t="s">
        <v>180</v>
      </c>
      <c r="AU239" s="257" t="s">
        <v>82</v>
      </c>
      <c r="AV239" s="14" t="s">
        <v>80</v>
      </c>
      <c r="AW239" s="14" t="s">
        <v>33</v>
      </c>
      <c r="AX239" s="14" t="s">
        <v>72</v>
      </c>
      <c r="AY239" s="257" t="s">
        <v>169</v>
      </c>
    </row>
    <row r="240" spans="1:51" s="13" customFormat="1" ht="12">
      <c r="A240" s="13"/>
      <c r="B240" s="237"/>
      <c r="C240" s="238"/>
      <c r="D240" s="233" t="s">
        <v>180</v>
      </c>
      <c r="E240" s="239" t="s">
        <v>19</v>
      </c>
      <c r="F240" s="240" t="s">
        <v>2003</v>
      </c>
      <c r="G240" s="238"/>
      <c r="H240" s="241">
        <v>2.4</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180</v>
      </c>
      <c r="AU240" s="247" t="s">
        <v>82</v>
      </c>
      <c r="AV240" s="13" t="s">
        <v>82</v>
      </c>
      <c r="AW240" s="13" t="s">
        <v>33</v>
      </c>
      <c r="AX240" s="13" t="s">
        <v>72</v>
      </c>
      <c r="AY240" s="247" t="s">
        <v>169</v>
      </c>
    </row>
    <row r="241" spans="1:51" s="15" customFormat="1" ht="12">
      <c r="A241" s="15"/>
      <c r="B241" s="258"/>
      <c r="C241" s="259"/>
      <c r="D241" s="233" t="s">
        <v>180</v>
      </c>
      <c r="E241" s="260" t="s">
        <v>19</v>
      </c>
      <c r="F241" s="261" t="s">
        <v>191</v>
      </c>
      <c r="G241" s="259"/>
      <c r="H241" s="262">
        <v>2.4</v>
      </c>
      <c r="I241" s="263"/>
      <c r="J241" s="259"/>
      <c r="K241" s="259"/>
      <c r="L241" s="264"/>
      <c r="M241" s="265"/>
      <c r="N241" s="266"/>
      <c r="O241" s="266"/>
      <c r="P241" s="266"/>
      <c r="Q241" s="266"/>
      <c r="R241" s="266"/>
      <c r="S241" s="266"/>
      <c r="T241" s="267"/>
      <c r="U241" s="15"/>
      <c r="V241" s="15"/>
      <c r="W241" s="15"/>
      <c r="X241" s="15"/>
      <c r="Y241" s="15"/>
      <c r="Z241" s="15"/>
      <c r="AA241" s="15"/>
      <c r="AB241" s="15"/>
      <c r="AC241" s="15"/>
      <c r="AD241" s="15"/>
      <c r="AE241" s="15"/>
      <c r="AT241" s="268" t="s">
        <v>180</v>
      </c>
      <c r="AU241" s="268" t="s">
        <v>82</v>
      </c>
      <c r="AV241" s="15" t="s">
        <v>176</v>
      </c>
      <c r="AW241" s="15" t="s">
        <v>33</v>
      </c>
      <c r="AX241" s="15" t="s">
        <v>80</v>
      </c>
      <c r="AY241" s="268" t="s">
        <v>169</v>
      </c>
    </row>
    <row r="242" spans="1:65" s="2" customFormat="1" ht="16.5" customHeight="1">
      <c r="A242" s="40"/>
      <c r="B242" s="41"/>
      <c r="C242" s="220" t="s">
        <v>424</v>
      </c>
      <c r="D242" s="220" t="s">
        <v>171</v>
      </c>
      <c r="E242" s="221" t="s">
        <v>1396</v>
      </c>
      <c r="F242" s="222" t="s">
        <v>1397</v>
      </c>
      <c r="G242" s="223" t="s">
        <v>174</v>
      </c>
      <c r="H242" s="224">
        <v>1.2</v>
      </c>
      <c r="I242" s="225"/>
      <c r="J242" s="226">
        <f>ROUND(I242*H242,2)</f>
        <v>0</v>
      </c>
      <c r="K242" s="222" t="s">
        <v>175</v>
      </c>
      <c r="L242" s="46"/>
      <c r="M242" s="227" t="s">
        <v>19</v>
      </c>
      <c r="N242" s="228" t="s">
        <v>43</v>
      </c>
      <c r="O242" s="86"/>
      <c r="P242" s="229">
        <f>O242*H242</f>
        <v>0</v>
      </c>
      <c r="Q242" s="229">
        <v>0</v>
      </c>
      <c r="R242" s="229">
        <f>Q242*H242</f>
        <v>0</v>
      </c>
      <c r="S242" s="229">
        <v>0</v>
      </c>
      <c r="T242" s="230">
        <f>S242*H242</f>
        <v>0</v>
      </c>
      <c r="U242" s="40"/>
      <c r="V242" s="40"/>
      <c r="W242" s="40"/>
      <c r="X242" s="40"/>
      <c r="Y242" s="40"/>
      <c r="Z242" s="40"/>
      <c r="AA242" s="40"/>
      <c r="AB242" s="40"/>
      <c r="AC242" s="40"/>
      <c r="AD242" s="40"/>
      <c r="AE242" s="40"/>
      <c r="AR242" s="231" t="s">
        <v>176</v>
      </c>
      <c r="AT242" s="231" t="s">
        <v>171</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2004</v>
      </c>
    </row>
    <row r="243" spans="1:51" s="14" customFormat="1" ht="12">
      <c r="A243" s="14"/>
      <c r="B243" s="248"/>
      <c r="C243" s="249"/>
      <c r="D243" s="233" t="s">
        <v>180</v>
      </c>
      <c r="E243" s="250" t="s">
        <v>19</v>
      </c>
      <c r="F243" s="251" t="s">
        <v>1399</v>
      </c>
      <c r="G243" s="249"/>
      <c r="H243" s="250" t="s">
        <v>19</v>
      </c>
      <c r="I243" s="252"/>
      <c r="J243" s="249"/>
      <c r="K243" s="249"/>
      <c r="L243" s="253"/>
      <c r="M243" s="254"/>
      <c r="N243" s="255"/>
      <c r="O243" s="255"/>
      <c r="P243" s="255"/>
      <c r="Q243" s="255"/>
      <c r="R243" s="255"/>
      <c r="S243" s="255"/>
      <c r="T243" s="256"/>
      <c r="U243" s="14"/>
      <c r="V243" s="14"/>
      <c r="W243" s="14"/>
      <c r="X243" s="14"/>
      <c r="Y243" s="14"/>
      <c r="Z243" s="14"/>
      <c r="AA243" s="14"/>
      <c r="AB243" s="14"/>
      <c r="AC243" s="14"/>
      <c r="AD243" s="14"/>
      <c r="AE243" s="14"/>
      <c r="AT243" s="257" t="s">
        <v>180</v>
      </c>
      <c r="AU243" s="257" t="s">
        <v>82</v>
      </c>
      <c r="AV243" s="14" t="s">
        <v>80</v>
      </c>
      <c r="AW243" s="14" t="s">
        <v>33</v>
      </c>
      <c r="AX243" s="14" t="s">
        <v>72</v>
      </c>
      <c r="AY243" s="257" t="s">
        <v>169</v>
      </c>
    </row>
    <row r="244" spans="1:51" s="13" customFormat="1" ht="12">
      <c r="A244" s="13"/>
      <c r="B244" s="237"/>
      <c r="C244" s="238"/>
      <c r="D244" s="233" t="s">
        <v>180</v>
      </c>
      <c r="E244" s="239" t="s">
        <v>19</v>
      </c>
      <c r="F244" s="240" t="s">
        <v>2005</v>
      </c>
      <c r="G244" s="238"/>
      <c r="H244" s="241">
        <v>1.2</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180</v>
      </c>
      <c r="AU244" s="247" t="s">
        <v>82</v>
      </c>
      <c r="AV244" s="13" t="s">
        <v>82</v>
      </c>
      <c r="AW244" s="13" t="s">
        <v>33</v>
      </c>
      <c r="AX244" s="13" t="s">
        <v>72</v>
      </c>
      <c r="AY244" s="247" t="s">
        <v>169</v>
      </c>
    </row>
    <row r="245" spans="1:51" s="15" customFormat="1" ht="12">
      <c r="A245" s="15"/>
      <c r="B245" s="258"/>
      <c r="C245" s="259"/>
      <c r="D245" s="233" t="s">
        <v>180</v>
      </c>
      <c r="E245" s="260" t="s">
        <v>19</v>
      </c>
      <c r="F245" s="261" t="s">
        <v>191</v>
      </c>
      <c r="G245" s="259"/>
      <c r="H245" s="262">
        <v>1.2</v>
      </c>
      <c r="I245" s="263"/>
      <c r="J245" s="259"/>
      <c r="K245" s="259"/>
      <c r="L245" s="264"/>
      <c r="M245" s="265"/>
      <c r="N245" s="266"/>
      <c r="O245" s="266"/>
      <c r="P245" s="266"/>
      <c r="Q245" s="266"/>
      <c r="R245" s="266"/>
      <c r="S245" s="266"/>
      <c r="T245" s="267"/>
      <c r="U245" s="15"/>
      <c r="V245" s="15"/>
      <c r="W245" s="15"/>
      <c r="X245" s="15"/>
      <c r="Y245" s="15"/>
      <c r="Z245" s="15"/>
      <c r="AA245" s="15"/>
      <c r="AB245" s="15"/>
      <c r="AC245" s="15"/>
      <c r="AD245" s="15"/>
      <c r="AE245" s="15"/>
      <c r="AT245" s="268" t="s">
        <v>180</v>
      </c>
      <c r="AU245" s="268" t="s">
        <v>82</v>
      </c>
      <c r="AV245" s="15" t="s">
        <v>176</v>
      </c>
      <c r="AW245" s="15" t="s">
        <v>33</v>
      </c>
      <c r="AX245" s="15" t="s">
        <v>80</v>
      </c>
      <c r="AY245" s="268" t="s">
        <v>169</v>
      </c>
    </row>
    <row r="246" spans="1:65" s="2" customFormat="1" ht="16.5" customHeight="1">
      <c r="A246" s="40"/>
      <c r="B246" s="41"/>
      <c r="C246" s="220" t="s">
        <v>431</v>
      </c>
      <c r="D246" s="220" t="s">
        <v>171</v>
      </c>
      <c r="E246" s="221" t="s">
        <v>1401</v>
      </c>
      <c r="F246" s="222" t="s">
        <v>1402</v>
      </c>
      <c r="G246" s="223" t="s">
        <v>174</v>
      </c>
      <c r="H246" s="224">
        <v>2.4</v>
      </c>
      <c r="I246" s="225"/>
      <c r="J246" s="226">
        <f>ROUND(I246*H246,2)</f>
        <v>0</v>
      </c>
      <c r="K246" s="222" t="s">
        <v>175</v>
      </c>
      <c r="L246" s="46"/>
      <c r="M246" s="227" t="s">
        <v>19</v>
      </c>
      <c r="N246" s="228" t="s">
        <v>43</v>
      </c>
      <c r="O246" s="86"/>
      <c r="P246" s="229">
        <f>O246*H246</f>
        <v>0</v>
      </c>
      <c r="Q246" s="229">
        <v>0</v>
      </c>
      <c r="R246" s="229">
        <f>Q246*H246</f>
        <v>0</v>
      </c>
      <c r="S246" s="229">
        <v>0</v>
      </c>
      <c r="T246" s="230">
        <f>S246*H246</f>
        <v>0</v>
      </c>
      <c r="U246" s="40"/>
      <c r="V246" s="40"/>
      <c r="W246" s="40"/>
      <c r="X246" s="40"/>
      <c r="Y246" s="40"/>
      <c r="Z246" s="40"/>
      <c r="AA246" s="40"/>
      <c r="AB246" s="40"/>
      <c r="AC246" s="40"/>
      <c r="AD246" s="40"/>
      <c r="AE246" s="40"/>
      <c r="AR246" s="231" t="s">
        <v>176</v>
      </c>
      <c r="AT246" s="231" t="s">
        <v>171</v>
      </c>
      <c r="AU246" s="231" t="s">
        <v>82</v>
      </c>
      <c r="AY246" s="19" t="s">
        <v>169</v>
      </c>
      <c r="BE246" s="232">
        <f>IF(N246="základní",J246,0)</f>
        <v>0</v>
      </c>
      <c r="BF246" s="232">
        <f>IF(N246="snížená",J246,0)</f>
        <v>0</v>
      </c>
      <c r="BG246" s="232">
        <f>IF(N246="zákl. přenesená",J246,0)</f>
        <v>0</v>
      </c>
      <c r="BH246" s="232">
        <f>IF(N246="sníž. přenesená",J246,0)</f>
        <v>0</v>
      </c>
      <c r="BI246" s="232">
        <f>IF(N246="nulová",J246,0)</f>
        <v>0</v>
      </c>
      <c r="BJ246" s="19" t="s">
        <v>80</v>
      </c>
      <c r="BK246" s="232">
        <f>ROUND(I246*H246,2)</f>
        <v>0</v>
      </c>
      <c r="BL246" s="19" t="s">
        <v>176</v>
      </c>
      <c r="BM246" s="231" t="s">
        <v>2006</v>
      </c>
    </row>
    <row r="247" spans="1:51" s="14" customFormat="1" ht="12">
      <c r="A247" s="14"/>
      <c r="B247" s="248"/>
      <c r="C247" s="249"/>
      <c r="D247" s="233" t="s">
        <v>180</v>
      </c>
      <c r="E247" s="250" t="s">
        <v>19</v>
      </c>
      <c r="F247" s="251" t="s">
        <v>1399</v>
      </c>
      <c r="G247" s="249"/>
      <c r="H247" s="250" t="s">
        <v>19</v>
      </c>
      <c r="I247" s="252"/>
      <c r="J247" s="249"/>
      <c r="K247" s="249"/>
      <c r="L247" s="253"/>
      <c r="M247" s="254"/>
      <c r="N247" s="255"/>
      <c r="O247" s="255"/>
      <c r="P247" s="255"/>
      <c r="Q247" s="255"/>
      <c r="R247" s="255"/>
      <c r="S247" s="255"/>
      <c r="T247" s="256"/>
      <c r="U247" s="14"/>
      <c r="V247" s="14"/>
      <c r="W247" s="14"/>
      <c r="X247" s="14"/>
      <c r="Y247" s="14"/>
      <c r="Z247" s="14"/>
      <c r="AA247" s="14"/>
      <c r="AB247" s="14"/>
      <c r="AC247" s="14"/>
      <c r="AD247" s="14"/>
      <c r="AE247" s="14"/>
      <c r="AT247" s="257" t="s">
        <v>180</v>
      </c>
      <c r="AU247" s="257" t="s">
        <v>82</v>
      </c>
      <c r="AV247" s="14" t="s">
        <v>80</v>
      </c>
      <c r="AW247" s="14" t="s">
        <v>33</v>
      </c>
      <c r="AX247" s="14" t="s">
        <v>72</v>
      </c>
      <c r="AY247" s="257" t="s">
        <v>169</v>
      </c>
    </row>
    <row r="248" spans="1:51" s="13" customFormat="1" ht="12">
      <c r="A248" s="13"/>
      <c r="B248" s="237"/>
      <c r="C248" s="238"/>
      <c r="D248" s="233" t="s">
        <v>180</v>
      </c>
      <c r="E248" s="239" t="s">
        <v>19</v>
      </c>
      <c r="F248" s="240" t="s">
        <v>2003</v>
      </c>
      <c r="G248" s="238"/>
      <c r="H248" s="241">
        <v>2.4</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180</v>
      </c>
      <c r="AU248" s="247" t="s">
        <v>82</v>
      </c>
      <c r="AV248" s="13" t="s">
        <v>82</v>
      </c>
      <c r="AW248" s="13" t="s">
        <v>33</v>
      </c>
      <c r="AX248" s="13" t="s">
        <v>72</v>
      </c>
      <c r="AY248" s="247" t="s">
        <v>169</v>
      </c>
    </row>
    <row r="249" spans="1:51" s="15" customFormat="1" ht="12">
      <c r="A249" s="15"/>
      <c r="B249" s="258"/>
      <c r="C249" s="259"/>
      <c r="D249" s="233" t="s">
        <v>180</v>
      </c>
      <c r="E249" s="260" t="s">
        <v>19</v>
      </c>
      <c r="F249" s="261" t="s">
        <v>191</v>
      </c>
      <c r="G249" s="259"/>
      <c r="H249" s="262">
        <v>2.4</v>
      </c>
      <c r="I249" s="263"/>
      <c r="J249" s="259"/>
      <c r="K249" s="259"/>
      <c r="L249" s="264"/>
      <c r="M249" s="265"/>
      <c r="N249" s="266"/>
      <c r="O249" s="266"/>
      <c r="P249" s="266"/>
      <c r="Q249" s="266"/>
      <c r="R249" s="266"/>
      <c r="S249" s="266"/>
      <c r="T249" s="267"/>
      <c r="U249" s="15"/>
      <c r="V249" s="15"/>
      <c r="W249" s="15"/>
      <c r="X249" s="15"/>
      <c r="Y249" s="15"/>
      <c r="Z249" s="15"/>
      <c r="AA249" s="15"/>
      <c r="AB249" s="15"/>
      <c r="AC249" s="15"/>
      <c r="AD249" s="15"/>
      <c r="AE249" s="15"/>
      <c r="AT249" s="268" t="s">
        <v>180</v>
      </c>
      <c r="AU249" s="268" t="s">
        <v>82</v>
      </c>
      <c r="AV249" s="15" t="s">
        <v>176</v>
      </c>
      <c r="AW249" s="15" t="s">
        <v>33</v>
      </c>
      <c r="AX249" s="15" t="s">
        <v>80</v>
      </c>
      <c r="AY249" s="268" t="s">
        <v>169</v>
      </c>
    </row>
    <row r="250" spans="1:63" s="12" customFormat="1" ht="22.8" customHeight="1">
      <c r="A250" s="12"/>
      <c r="B250" s="204"/>
      <c r="C250" s="205"/>
      <c r="D250" s="206" t="s">
        <v>71</v>
      </c>
      <c r="E250" s="218" t="s">
        <v>227</v>
      </c>
      <c r="F250" s="218" t="s">
        <v>1430</v>
      </c>
      <c r="G250" s="205"/>
      <c r="H250" s="205"/>
      <c r="I250" s="208"/>
      <c r="J250" s="219">
        <f>BK250</f>
        <v>0</v>
      </c>
      <c r="K250" s="205"/>
      <c r="L250" s="210"/>
      <c r="M250" s="211"/>
      <c r="N250" s="212"/>
      <c r="O250" s="212"/>
      <c r="P250" s="213">
        <f>SUM(P251:P292)</f>
        <v>0</v>
      </c>
      <c r="Q250" s="212"/>
      <c r="R250" s="213">
        <f>SUM(R251:R292)</f>
        <v>18.347087</v>
      </c>
      <c r="S250" s="212"/>
      <c r="T250" s="214">
        <f>SUM(T251:T292)</f>
        <v>0.72</v>
      </c>
      <c r="U250" s="12"/>
      <c r="V250" s="12"/>
      <c r="W250" s="12"/>
      <c r="X250" s="12"/>
      <c r="Y250" s="12"/>
      <c r="Z250" s="12"/>
      <c r="AA250" s="12"/>
      <c r="AB250" s="12"/>
      <c r="AC250" s="12"/>
      <c r="AD250" s="12"/>
      <c r="AE250" s="12"/>
      <c r="AR250" s="215" t="s">
        <v>80</v>
      </c>
      <c r="AT250" s="216" t="s">
        <v>71</v>
      </c>
      <c r="AU250" s="216" t="s">
        <v>80</v>
      </c>
      <c r="AY250" s="215" t="s">
        <v>169</v>
      </c>
      <c r="BK250" s="217">
        <f>SUM(BK251:BK292)</f>
        <v>0</v>
      </c>
    </row>
    <row r="251" spans="1:65" s="2" customFormat="1" ht="16.5" customHeight="1">
      <c r="A251" s="40"/>
      <c r="B251" s="41"/>
      <c r="C251" s="220" t="s">
        <v>435</v>
      </c>
      <c r="D251" s="220" t="s">
        <v>171</v>
      </c>
      <c r="E251" s="221" t="s">
        <v>1645</v>
      </c>
      <c r="F251" s="222" t="s">
        <v>1646</v>
      </c>
      <c r="G251" s="223" t="s">
        <v>361</v>
      </c>
      <c r="H251" s="224">
        <v>2</v>
      </c>
      <c r="I251" s="225"/>
      <c r="J251" s="226">
        <f>ROUND(I251*H251,2)</f>
        <v>0</v>
      </c>
      <c r="K251" s="222" t="s">
        <v>175</v>
      </c>
      <c r="L251" s="46"/>
      <c r="M251" s="227" t="s">
        <v>19</v>
      </c>
      <c r="N251" s="228" t="s">
        <v>43</v>
      </c>
      <c r="O251" s="86"/>
      <c r="P251" s="229">
        <f>O251*H251</f>
        <v>0</v>
      </c>
      <c r="Q251" s="229">
        <v>0</v>
      </c>
      <c r="R251" s="229">
        <f>Q251*H251</f>
        <v>0</v>
      </c>
      <c r="S251" s="229">
        <v>0</v>
      </c>
      <c r="T251" s="230">
        <f>S251*H251</f>
        <v>0</v>
      </c>
      <c r="U251" s="40"/>
      <c r="V251" s="40"/>
      <c r="W251" s="40"/>
      <c r="X251" s="40"/>
      <c r="Y251" s="40"/>
      <c r="Z251" s="40"/>
      <c r="AA251" s="40"/>
      <c r="AB251" s="40"/>
      <c r="AC251" s="40"/>
      <c r="AD251" s="40"/>
      <c r="AE251" s="40"/>
      <c r="AR251" s="231" t="s">
        <v>176</v>
      </c>
      <c r="AT251" s="231" t="s">
        <v>171</v>
      </c>
      <c r="AU251" s="231" t="s">
        <v>82</v>
      </c>
      <c r="AY251" s="19" t="s">
        <v>169</v>
      </c>
      <c r="BE251" s="232">
        <f>IF(N251="základní",J251,0)</f>
        <v>0</v>
      </c>
      <c r="BF251" s="232">
        <f>IF(N251="snížená",J251,0)</f>
        <v>0</v>
      </c>
      <c r="BG251" s="232">
        <f>IF(N251="zákl. přenesená",J251,0)</f>
        <v>0</v>
      </c>
      <c r="BH251" s="232">
        <f>IF(N251="sníž. přenesená",J251,0)</f>
        <v>0</v>
      </c>
      <c r="BI251" s="232">
        <f>IF(N251="nulová",J251,0)</f>
        <v>0</v>
      </c>
      <c r="BJ251" s="19" t="s">
        <v>80</v>
      </c>
      <c r="BK251" s="232">
        <f>ROUND(I251*H251,2)</f>
        <v>0</v>
      </c>
      <c r="BL251" s="19" t="s">
        <v>176</v>
      </c>
      <c r="BM251" s="231" t="s">
        <v>1433</v>
      </c>
    </row>
    <row r="252" spans="1:47" s="2" customFormat="1" ht="12">
      <c r="A252" s="40"/>
      <c r="B252" s="41"/>
      <c r="C252" s="42"/>
      <c r="D252" s="233" t="s">
        <v>178</v>
      </c>
      <c r="E252" s="42"/>
      <c r="F252" s="234" t="s">
        <v>1434</v>
      </c>
      <c r="G252" s="42"/>
      <c r="H252" s="42"/>
      <c r="I252" s="138"/>
      <c r="J252" s="42"/>
      <c r="K252" s="42"/>
      <c r="L252" s="46"/>
      <c r="M252" s="235"/>
      <c r="N252" s="236"/>
      <c r="O252" s="86"/>
      <c r="P252" s="86"/>
      <c r="Q252" s="86"/>
      <c r="R252" s="86"/>
      <c r="S252" s="86"/>
      <c r="T252" s="87"/>
      <c r="U252" s="40"/>
      <c r="V252" s="40"/>
      <c r="W252" s="40"/>
      <c r="X252" s="40"/>
      <c r="Y252" s="40"/>
      <c r="Z252" s="40"/>
      <c r="AA252" s="40"/>
      <c r="AB252" s="40"/>
      <c r="AC252" s="40"/>
      <c r="AD252" s="40"/>
      <c r="AE252" s="40"/>
      <c r="AT252" s="19" t="s">
        <v>178</v>
      </c>
      <c r="AU252" s="19" t="s">
        <v>82</v>
      </c>
    </row>
    <row r="253" spans="1:51" s="13" customFormat="1" ht="12">
      <c r="A253" s="13"/>
      <c r="B253" s="237"/>
      <c r="C253" s="238"/>
      <c r="D253" s="233" t="s">
        <v>180</v>
      </c>
      <c r="E253" s="239" t="s">
        <v>19</v>
      </c>
      <c r="F253" s="240" t="s">
        <v>1940</v>
      </c>
      <c r="G253" s="238"/>
      <c r="H253" s="241">
        <v>2</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180</v>
      </c>
      <c r="AU253" s="247" t="s">
        <v>82</v>
      </c>
      <c r="AV253" s="13" t="s">
        <v>82</v>
      </c>
      <c r="AW253" s="13" t="s">
        <v>33</v>
      </c>
      <c r="AX253" s="13" t="s">
        <v>80</v>
      </c>
      <c r="AY253" s="247" t="s">
        <v>169</v>
      </c>
    </row>
    <row r="254" spans="1:65" s="2" customFormat="1" ht="21.75" customHeight="1">
      <c r="A254" s="40"/>
      <c r="B254" s="41"/>
      <c r="C254" s="220" t="s">
        <v>440</v>
      </c>
      <c r="D254" s="220" t="s">
        <v>171</v>
      </c>
      <c r="E254" s="221" t="s">
        <v>1436</v>
      </c>
      <c r="F254" s="222" t="s">
        <v>1437</v>
      </c>
      <c r="G254" s="223" t="s">
        <v>339</v>
      </c>
      <c r="H254" s="224">
        <v>120.9</v>
      </c>
      <c r="I254" s="225"/>
      <c r="J254" s="226">
        <f>ROUND(I254*H254,2)</f>
        <v>0</v>
      </c>
      <c r="K254" s="222" t="s">
        <v>175</v>
      </c>
      <c r="L254" s="46"/>
      <c r="M254" s="227" t="s">
        <v>19</v>
      </c>
      <c r="N254" s="228" t="s">
        <v>43</v>
      </c>
      <c r="O254" s="86"/>
      <c r="P254" s="229">
        <f>O254*H254</f>
        <v>0</v>
      </c>
      <c r="Q254" s="229">
        <v>8E-05</v>
      </c>
      <c r="R254" s="229">
        <f>Q254*H254</f>
        <v>0.009672000000000002</v>
      </c>
      <c r="S254" s="229">
        <v>0</v>
      </c>
      <c r="T254" s="230">
        <f>S254*H254</f>
        <v>0</v>
      </c>
      <c r="U254" s="40"/>
      <c r="V254" s="40"/>
      <c r="W254" s="40"/>
      <c r="X254" s="40"/>
      <c r="Y254" s="40"/>
      <c r="Z254" s="40"/>
      <c r="AA254" s="40"/>
      <c r="AB254" s="40"/>
      <c r="AC254" s="40"/>
      <c r="AD254" s="40"/>
      <c r="AE254" s="40"/>
      <c r="AR254" s="231" t="s">
        <v>176</v>
      </c>
      <c r="AT254" s="231" t="s">
        <v>171</v>
      </c>
      <c r="AU254" s="231" t="s">
        <v>82</v>
      </c>
      <c r="AY254" s="19" t="s">
        <v>169</v>
      </c>
      <c r="BE254" s="232">
        <f>IF(N254="základní",J254,0)</f>
        <v>0</v>
      </c>
      <c r="BF254" s="232">
        <f>IF(N254="snížená",J254,0)</f>
        <v>0</v>
      </c>
      <c r="BG254" s="232">
        <f>IF(N254="zákl. přenesená",J254,0)</f>
        <v>0</v>
      </c>
      <c r="BH254" s="232">
        <f>IF(N254="sníž. přenesená",J254,0)</f>
        <v>0</v>
      </c>
      <c r="BI254" s="232">
        <f>IF(N254="nulová",J254,0)</f>
        <v>0</v>
      </c>
      <c r="BJ254" s="19" t="s">
        <v>80</v>
      </c>
      <c r="BK254" s="232">
        <f>ROUND(I254*H254,2)</f>
        <v>0</v>
      </c>
      <c r="BL254" s="19" t="s">
        <v>176</v>
      </c>
      <c r="BM254" s="231" t="s">
        <v>1438</v>
      </c>
    </row>
    <row r="255" spans="1:47" s="2" customFormat="1" ht="12">
      <c r="A255" s="40"/>
      <c r="B255" s="41"/>
      <c r="C255" s="42"/>
      <c r="D255" s="233" t="s">
        <v>178</v>
      </c>
      <c r="E255" s="42"/>
      <c r="F255" s="234" t="s">
        <v>1439</v>
      </c>
      <c r="G255" s="42"/>
      <c r="H255" s="42"/>
      <c r="I255" s="138"/>
      <c r="J255" s="42"/>
      <c r="K255" s="42"/>
      <c r="L255" s="46"/>
      <c r="M255" s="235"/>
      <c r="N255" s="236"/>
      <c r="O255" s="86"/>
      <c r="P255" s="86"/>
      <c r="Q255" s="86"/>
      <c r="R255" s="86"/>
      <c r="S255" s="86"/>
      <c r="T255" s="87"/>
      <c r="U255" s="40"/>
      <c r="V255" s="40"/>
      <c r="W255" s="40"/>
      <c r="X255" s="40"/>
      <c r="Y255" s="40"/>
      <c r="Z255" s="40"/>
      <c r="AA255" s="40"/>
      <c r="AB255" s="40"/>
      <c r="AC255" s="40"/>
      <c r="AD255" s="40"/>
      <c r="AE255" s="40"/>
      <c r="AT255" s="19" t="s">
        <v>178</v>
      </c>
      <c r="AU255" s="19" t="s">
        <v>82</v>
      </c>
    </row>
    <row r="256" spans="1:65" s="2" customFormat="1" ht="16.5" customHeight="1">
      <c r="A256" s="40"/>
      <c r="B256" s="41"/>
      <c r="C256" s="269" t="s">
        <v>444</v>
      </c>
      <c r="D256" s="269" t="s">
        <v>294</v>
      </c>
      <c r="E256" s="270" t="s">
        <v>1440</v>
      </c>
      <c r="F256" s="271" t="s">
        <v>1441</v>
      </c>
      <c r="G256" s="272" t="s">
        <v>339</v>
      </c>
      <c r="H256" s="273">
        <v>122.714</v>
      </c>
      <c r="I256" s="274"/>
      <c r="J256" s="275">
        <f>ROUND(I256*H256,2)</f>
        <v>0</v>
      </c>
      <c r="K256" s="271" t="s">
        <v>175</v>
      </c>
      <c r="L256" s="276"/>
      <c r="M256" s="277" t="s">
        <v>19</v>
      </c>
      <c r="N256" s="278" t="s">
        <v>43</v>
      </c>
      <c r="O256" s="86"/>
      <c r="P256" s="229">
        <f>O256*H256</f>
        <v>0</v>
      </c>
      <c r="Q256" s="229">
        <v>0.072</v>
      </c>
      <c r="R256" s="229">
        <f>Q256*H256</f>
        <v>8.835408</v>
      </c>
      <c r="S256" s="229">
        <v>0</v>
      </c>
      <c r="T256" s="230">
        <f>S256*H256</f>
        <v>0</v>
      </c>
      <c r="U256" s="40"/>
      <c r="V256" s="40"/>
      <c r="W256" s="40"/>
      <c r="X256" s="40"/>
      <c r="Y256" s="40"/>
      <c r="Z256" s="40"/>
      <c r="AA256" s="40"/>
      <c r="AB256" s="40"/>
      <c r="AC256" s="40"/>
      <c r="AD256" s="40"/>
      <c r="AE256" s="40"/>
      <c r="AR256" s="231" t="s">
        <v>227</v>
      </c>
      <c r="AT256" s="231" t="s">
        <v>294</v>
      </c>
      <c r="AU256" s="231" t="s">
        <v>82</v>
      </c>
      <c r="AY256" s="19" t="s">
        <v>169</v>
      </c>
      <c r="BE256" s="232">
        <f>IF(N256="základní",J256,0)</f>
        <v>0</v>
      </c>
      <c r="BF256" s="232">
        <f>IF(N256="snížená",J256,0)</f>
        <v>0</v>
      </c>
      <c r="BG256" s="232">
        <f>IF(N256="zákl. přenesená",J256,0)</f>
        <v>0</v>
      </c>
      <c r="BH256" s="232">
        <f>IF(N256="sníž. přenesená",J256,0)</f>
        <v>0</v>
      </c>
      <c r="BI256" s="232">
        <f>IF(N256="nulová",J256,0)</f>
        <v>0</v>
      </c>
      <c r="BJ256" s="19" t="s">
        <v>80</v>
      </c>
      <c r="BK256" s="232">
        <f>ROUND(I256*H256,2)</f>
        <v>0</v>
      </c>
      <c r="BL256" s="19" t="s">
        <v>176</v>
      </c>
      <c r="BM256" s="231" t="s">
        <v>1442</v>
      </c>
    </row>
    <row r="257" spans="1:51" s="13" customFormat="1" ht="12">
      <c r="A257" s="13"/>
      <c r="B257" s="237"/>
      <c r="C257" s="238"/>
      <c r="D257" s="233" t="s">
        <v>180</v>
      </c>
      <c r="E257" s="238"/>
      <c r="F257" s="240" t="s">
        <v>2007</v>
      </c>
      <c r="G257" s="238"/>
      <c r="H257" s="241">
        <v>122.714</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180</v>
      </c>
      <c r="AU257" s="247" t="s">
        <v>82</v>
      </c>
      <c r="AV257" s="13" t="s">
        <v>82</v>
      </c>
      <c r="AW257" s="13" t="s">
        <v>4</v>
      </c>
      <c r="AX257" s="13" t="s">
        <v>80</v>
      </c>
      <c r="AY257" s="247" t="s">
        <v>169</v>
      </c>
    </row>
    <row r="258" spans="1:65" s="2" customFormat="1" ht="21.75" customHeight="1">
      <c r="A258" s="40"/>
      <c r="B258" s="41"/>
      <c r="C258" s="220" t="s">
        <v>450</v>
      </c>
      <c r="D258" s="220" t="s">
        <v>171</v>
      </c>
      <c r="E258" s="221" t="s">
        <v>1444</v>
      </c>
      <c r="F258" s="222" t="s">
        <v>1445</v>
      </c>
      <c r="G258" s="223" t="s">
        <v>361</v>
      </c>
      <c r="H258" s="224">
        <v>8</v>
      </c>
      <c r="I258" s="225"/>
      <c r="J258" s="226">
        <f>ROUND(I258*H258,2)</f>
        <v>0</v>
      </c>
      <c r="K258" s="222" t="s">
        <v>175</v>
      </c>
      <c r="L258" s="46"/>
      <c r="M258" s="227" t="s">
        <v>19</v>
      </c>
      <c r="N258" s="228" t="s">
        <v>43</v>
      </c>
      <c r="O258" s="86"/>
      <c r="P258" s="229">
        <f>O258*H258</f>
        <v>0</v>
      </c>
      <c r="Q258" s="229">
        <v>9E-05</v>
      </c>
      <c r="R258" s="229">
        <f>Q258*H258</f>
        <v>0.00072</v>
      </c>
      <c r="S258" s="229">
        <v>0</v>
      </c>
      <c r="T258" s="230">
        <f>S258*H258</f>
        <v>0</v>
      </c>
      <c r="U258" s="40"/>
      <c r="V258" s="40"/>
      <c r="W258" s="40"/>
      <c r="X258" s="40"/>
      <c r="Y258" s="40"/>
      <c r="Z258" s="40"/>
      <c r="AA258" s="40"/>
      <c r="AB258" s="40"/>
      <c r="AC258" s="40"/>
      <c r="AD258" s="40"/>
      <c r="AE258" s="40"/>
      <c r="AR258" s="231" t="s">
        <v>176</v>
      </c>
      <c r="AT258" s="231" t="s">
        <v>171</v>
      </c>
      <c r="AU258" s="231" t="s">
        <v>82</v>
      </c>
      <c r="AY258" s="19" t="s">
        <v>169</v>
      </c>
      <c r="BE258" s="232">
        <f>IF(N258="základní",J258,0)</f>
        <v>0</v>
      </c>
      <c r="BF258" s="232">
        <f>IF(N258="snížená",J258,0)</f>
        <v>0</v>
      </c>
      <c r="BG258" s="232">
        <f>IF(N258="zákl. přenesená",J258,0)</f>
        <v>0</v>
      </c>
      <c r="BH258" s="232">
        <f>IF(N258="sníž. přenesená",J258,0)</f>
        <v>0</v>
      </c>
      <c r="BI258" s="232">
        <f>IF(N258="nulová",J258,0)</f>
        <v>0</v>
      </c>
      <c r="BJ258" s="19" t="s">
        <v>80</v>
      </c>
      <c r="BK258" s="232">
        <f>ROUND(I258*H258,2)</f>
        <v>0</v>
      </c>
      <c r="BL258" s="19" t="s">
        <v>176</v>
      </c>
      <c r="BM258" s="231" t="s">
        <v>1446</v>
      </c>
    </row>
    <row r="259" spans="1:47" s="2" customFormat="1" ht="12">
      <c r="A259" s="40"/>
      <c r="B259" s="41"/>
      <c r="C259" s="42"/>
      <c r="D259" s="233" t="s">
        <v>178</v>
      </c>
      <c r="E259" s="42"/>
      <c r="F259" s="234" t="s">
        <v>1447</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9" t="s">
        <v>178</v>
      </c>
      <c r="AU259" s="19" t="s">
        <v>82</v>
      </c>
    </row>
    <row r="260" spans="1:51" s="13" customFormat="1" ht="12">
      <c r="A260" s="13"/>
      <c r="B260" s="237"/>
      <c r="C260" s="238"/>
      <c r="D260" s="233" t="s">
        <v>180</v>
      </c>
      <c r="E260" s="239" t="s">
        <v>19</v>
      </c>
      <c r="F260" s="240" t="s">
        <v>2008</v>
      </c>
      <c r="G260" s="238"/>
      <c r="H260" s="241">
        <v>8</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33</v>
      </c>
      <c r="AX260" s="13" t="s">
        <v>80</v>
      </c>
      <c r="AY260" s="247" t="s">
        <v>169</v>
      </c>
    </row>
    <row r="261" spans="1:65" s="2" customFormat="1" ht="16.5" customHeight="1">
      <c r="A261" s="40"/>
      <c r="B261" s="41"/>
      <c r="C261" s="269" t="s">
        <v>455</v>
      </c>
      <c r="D261" s="269" t="s">
        <v>294</v>
      </c>
      <c r="E261" s="270" t="s">
        <v>1449</v>
      </c>
      <c r="F261" s="271" t="s">
        <v>1450</v>
      </c>
      <c r="G261" s="272" t="s">
        <v>361</v>
      </c>
      <c r="H261" s="273">
        <v>4</v>
      </c>
      <c r="I261" s="274"/>
      <c r="J261" s="275">
        <f>ROUND(I261*H261,2)</f>
        <v>0</v>
      </c>
      <c r="K261" s="271" t="s">
        <v>175</v>
      </c>
      <c r="L261" s="276"/>
      <c r="M261" s="277" t="s">
        <v>19</v>
      </c>
      <c r="N261" s="278" t="s">
        <v>43</v>
      </c>
      <c r="O261" s="86"/>
      <c r="P261" s="229">
        <f>O261*H261</f>
        <v>0</v>
      </c>
      <c r="Q261" s="229">
        <v>0.056</v>
      </c>
      <c r="R261" s="229">
        <f>Q261*H261</f>
        <v>0.224</v>
      </c>
      <c r="S261" s="229">
        <v>0</v>
      </c>
      <c r="T261" s="230">
        <f>S261*H261</f>
        <v>0</v>
      </c>
      <c r="U261" s="40"/>
      <c r="V261" s="40"/>
      <c r="W261" s="40"/>
      <c r="X261" s="40"/>
      <c r="Y261" s="40"/>
      <c r="Z261" s="40"/>
      <c r="AA261" s="40"/>
      <c r="AB261" s="40"/>
      <c r="AC261" s="40"/>
      <c r="AD261" s="40"/>
      <c r="AE261" s="40"/>
      <c r="AR261" s="231" t="s">
        <v>227</v>
      </c>
      <c r="AT261" s="231" t="s">
        <v>294</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1451</v>
      </c>
    </row>
    <row r="262" spans="1:65" s="2" customFormat="1" ht="16.5" customHeight="1">
      <c r="A262" s="40"/>
      <c r="B262" s="41"/>
      <c r="C262" s="269" t="s">
        <v>461</v>
      </c>
      <c r="D262" s="269" t="s">
        <v>294</v>
      </c>
      <c r="E262" s="270" t="s">
        <v>1452</v>
      </c>
      <c r="F262" s="271" t="s">
        <v>1453</v>
      </c>
      <c r="G262" s="272" t="s">
        <v>361</v>
      </c>
      <c r="H262" s="273">
        <v>4</v>
      </c>
      <c r="I262" s="274"/>
      <c r="J262" s="275">
        <f>ROUND(I262*H262,2)</f>
        <v>0</v>
      </c>
      <c r="K262" s="271" t="s">
        <v>175</v>
      </c>
      <c r="L262" s="276"/>
      <c r="M262" s="277" t="s">
        <v>19</v>
      </c>
      <c r="N262" s="278" t="s">
        <v>43</v>
      </c>
      <c r="O262" s="86"/>
      <c r="P262" s="229">
        <f>O262*H262</f>
        <v>0</v>
      </c>
      <c r="Q262" s="229">
        <v>0.045</v>
      </c>
      <c r="R262" s="229">
        <f>Q262*H262</f>
        <v>0.18</v>
      </c>
      <c r="S262" s="229">
        <v>0</v>
      </c>
      <c r="T262" s="230">
        <f>S262*H262</f>
        <v>0</v>
      </c>
      <c r="U262" s="40"/>
      <c r="V262" s="40"/>
      <c r="W262" s="40"/>
      <c r="X262" s="40"/>
      <c r="Y262" s="40"/>
      <c r="Z262" s="40"/>
      <c r="AA262" s="40"/>
      <c r="AB262" s="40"/>
      <c r="AC262" s="40"/>
      <c r="AD262" s="40"/>
      <c r="AE262" s="40"/>
      <c r="AR262" s="231" t="s">
        <v>227</v>
      </c>
      <c r="AT262" s="231" t="s">
        <v>294</v>
      </c>
      <c r="AU262" s="231" t="s">
        <v>82</v>
      </c>
      <c r="AY262" s="19" t="s">
        <v>169</v>
      </c>
      <c r="BE262" s="232">
        <f>IF(N262="základní",J262,0)</f>
        <v>0</v>
      </c>
      <c r="BF262" s="232">
        <f>IF(N262="snížená",J262,0)</f>
        <v>0</v>
      </c>
      <c r="BG262" s="232">
        <f>IF(N262="zákl. přenesená",J262,0)</f>
        <v>0</v>
      </c>
      <c r="BH262" s="232">
        <f>IF(N262="sníž. přenesená",J262,0)</f>
        <v>0</v>
      </c>
      <c r="BI262" s="232">
        <f>IF(N262="nulová",J262,0)</f>
        <v>0</v>
      </c>
      <c r="BJ262" s="19" t="s">
        <v>80</v>
      </c>
      <c r="BK262" s="232">
        <f>ROUND(I262*H262,2)</f>
        <v>0</v>
      </c>
      <c r="BL262" s="19" t="s">
        <v>176</v>
      </c>
      <c r="BM262" s="231" t="s">
        <v>1454</v>
      </c>
    </row>
    <row r="263" spans="1:65" s="2" customFormat="1" ht="16.5" customHeight="1">
      <c r="A263" s="40"/>
      <c r="B263" s="41"/>
      <c r="C263" s="220" t="s">
        <v>467</v>
      </c>
      <c r="D263" s="220" t="s">
        <v>171</v>
      </c>
      <c r="E263" s="221" t="s">
        <v>1455</v>
      </c>
      <c r="F263" s="222" t="s">
        <v>1456</v>
      </c>
      <c r="G263" s="223" t="s">
        <v>339</v>
      </c>
      <c r="H263" s="224">
        <v>4</v>
      </c>
      <c r="I263" s="225"/>
      <c r="J263" s="226">
        <f>ROUND(I263*H263,2)</f>
        <v>0</v>
      </c>
      <c r="K263" s="222" t="s">
        <v>175</v>
      </c>
      <c r="L263" s="46"/>
      <c r="M263" s="227" t="s">
        <v>19</v>
      </c>
      <c r="N263" s="228" t="s">
        <v>43</v>
      </c>
      <c r="O263" s="86"/>
      <c r="P263" s="229">
        <f>O263*H263</f>
        <v>0</v>
      </c>
      <c r="Q263" s="229">
        <v>0</v>
      </c>
      <c r="R263" s="229">
        <f>Q263*H263</f>
        <v>0</v>
      </c>
      <c r="S263" s="229">
        <v>0.03</v>
      </c>
      <c r="T263" s="230">
        <f>S263*H263</f>
        <v>0.12</v>
      </c>
      <c r="U263" s="40"/>
      <c r="V263" s="40"/>
      <c r="W263" s="40"/>
      <c r="X263" s="40"/>
      <c r="Y263" s="40"/>
      <c r="Z263" s="40"/>
      <c r="AA263" s="40"/>
      <c r="AB263" s="40"/>
      <c r="AC263" s="40"/>
      <c r="AD263" s="40"/>
      <c r="AE263" s="40"/>
      <c r="AR263" s="231" t="s">
        <v>176</v>
      </c>
      <c r="AT263" s="231" t="s">
        <v>171</v>
      </c>
      <c r="AU263" s="231" t="s">
        <v>82</v>
      </c>
      <c r="AY263" s="19" t="s">
        <v>169</v>
      </c>
      <c r="BE263" s="232">
        <f>IF(N263="základní",J263,0)</f>
        <v>0</v>
      </c>
      <c r="BF263" s="232">
        <f>IF(N263="snížená",J263,0)</f>
        <v>0</v>
      </c>
      <c r="BG263" s="232">
        <f>IF(N263="zákl. přenesená",J263,0)</f>
        <v>0</v>
      </c>
      <c r="BH263" s="232">
        <f>IF(N263="sníž. přenesená",J263,0)</f>
        <v>0</v>
      </c>
      <c r="BI263" s="232">
        <f>IF(N263="nulová",J263,0)</f>
        <v>0</v>
      </c>
      <c r="BJ263" s="19" t="s">
        <v>80</v>
      </c>
      <c r="BK263" s="232">
        <f>ROUND(I263*H263,2)</f>
        <v>0</v>
      </c>
      <c r="BL263" s="19" t="s">
        <v>176</v>
      </c>
      <c r="BM263" s="231" t="s">
        <v>1457</v>
      </c>
    </row>
    <row r="264" spans="1:47" s="2" customFormat="1" ht="12">
      <c r="A264" s="40"/>
      <c r="B264" s="41"/>
      <c r="C264" s="42"/>
      <c r="D264" s="233" t="s">
        <v>178</v>
      </c>
      <c r="E264" s="42"/>
      <c r="F264" s="234" t="s">
        <v>1458</v>
      </c>
      <c r="G264" s="42"/>
      <c r="H264" s="42"/>
      <c r="I264" s="138"/>
      <c r="J264" s="42"/>
      <c r="K264" s="42"/>
      <c r="L264" s="46"/>
      <c r="M264" s="235"/>
      <c r="N264" s="236"/>
      <c r="O264" s="86"/>
      <c r="P264" s="86"/>
      <c r="Q264" s="86"/>
      <c r="R264" s="86"/>
      <c r="S264" s="86"/>
      <c r="T264" s="87"/>
      <c r="U264" s="40"/>
      <c r="V264" s="40"/>
      <c r="W264" s="40"/>
      <c r="X264" s="40"/>
      <c r="Y264" s="40"/>
      <c r="Z264" s="40"/>
      <c r="AA264" s="40"/>
      <c r="AB264" s="40"/>
      <c r="AC264" s="40"/>
      <c r="AD264" s="40"/>
      <c r="AE264" s="40"/>
      <c r="AT264" s="19" t="s">
        <v>178</v>
      </c>
      <c r="AU264" s="19" t="s">
        <v>82</v>
      </c>
    </row>
    <row r="265" spans="1:51" s="13" customFormat="1" ht="12">
      <c r="A265" s="13"/>
      <c r="B265" s="237"/>
      <c r="C265" s="238"/>
      <c r="D265" s="233" t="s">
        <v>180</v>
      </c>
      <c r="E265" s="239" t="s">
        <v>19</v>
      </c>
      <c r="F265" s="240" t="s">
        <v>2009</v>
      </c>
      <c r="G265" s="238"/>
      <c r="H265" s="241">
        <v>4</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180</v>
      </c>
      <c r="AU265" s="247" t="s">
        <v>82</v>
      </c>
      <c r="AV265" s="13" t="s">
        <v>82</v>
      </c>
      <c r="AW265" s="13" t="s">
        <v>33</v>
      </c>
      <c r="AX265" s="13" t="s">
        <v>80</v>
      </c>
      <c r="AY265" s="247" t="s">
        <v>169</v>
      </c>
    </row>
    <row r="266" spans="1:65" s="2" customFormat="1" ht="21.75" customHeight="1">
      <c r="A266" s="40"/>
      <c r="B266" s="41"/>
      <c r="C266" s="220" t="s">
        <v>472</v>
      </c>
      <c r="D266" s="220" t="s">
        <v>171</v>
      </c>
      <c r="E266" s="221" t="s">
        <v>1460</v>
      </c>
      <c r="F266" s="222" t="s">
        <v>1461</v>
      </c>
      <c r="G266" s="223" t="s">
        <v>361</v>
      </c>
      <c r="H266" s="224">
        <v>4</v>
      </c>
      <c r="I266" s="225"/>
      <c r="J266" s="226">
        <f>ROUND(I266*H266,2)</f>
        <v>0</v>
      </c>
      <c r="K266" s="222" t="s">
        <v>175</v>
      </c>
      <c r="L266" s="46"/>
      <c r="M266" s="227" t="s">
        <v>19</v>
      </c>
      <c r="N266" s="228" t="s">
        <v>43</v>
      </c>
      <c r="O266" s="86"/>
      <c r="P266" s="229">
        <f>O266*H266</f>
        <v>0</v>
      </c>
      <c r="Q266" s="229">
        <v>1E-05</v>
      </c>
      <c r="R266" s="229">
        <f>Q266*H266</f>
        <v>4E-05</v>
      </c>
      <c r="S266" s="229">
        <v>0</v>
      </c>
      <c r="T266" s="230">
        <f>S266*H266</f>
        <v>0</v>
      </c>
      <c r="U266" s="40"/>
      <c r="V266" s="40"/>
      <c r="W266" s="40"/>
      <c r="X266" s="40"/>
      <c r="Y266" s="40"/>
      <c r="Z266" s="40"/>
      <c r="AA266" s="40"/>
      <c r="AB266" s="40"/>
      <c r="AC266" s="40"/>
      <c r="AD266" s="40"/>
      <c r="AE266" s="40"/>
      <c r="AR266" s="231" t="s">
        <v>176</v>
      </c>
      <c r="AT266" s="231" t="s">
        <v>171</v>
      </c>
      <c r="AU266" s="231" t="s">
        <v>82</v>
      </c>
      <c r="AY266" s="19" t="s">
        <v>169</v>
      </c>
      <c r="BE266" s="232">
        <f>IF(N266="základní",J266,0)</f>
        <v>0</v>
      </c>
      <c r="BF266" s="232">
        <f>IF(N266="snížená",J266,0)</f>
        <v>0</v>
      </c>
      <c r="BG266" s="232">
        <f>IF(N266="zákl. přenesená",J266,0)</f>
        <v>0</v>
      </c>
      <c r="BH266" s="232">
        <f>IF(N266="sníž. přenesená",J266,0)</f>
        <v>0</v>
      </c>
      <c r="BI266" s="232">
        <f>IF(N266="nulová",J266,0)</f>
        <v>0</v>
      </c>
      <c r="BJ266" s="19" t="s">
        <v>80</v>
      </c>
      <c r="BK266" s="232">
        <f>ROUND(I266*H266,2)</f>
        <v>0</v>
      </c>
      <c r="BL266" s="19" t="s">
        <v>176</v>
      </c>
      <c r="BM266" s="231" t="s">
        <v>1462</v>
      </c>
    </row>
    <row r="267" spans="1:47" s="2" customFormat="1" ht="12">
      <c r="A267" s="40"/>
      <c r="B267" s="41"/>
      <c r="C267" s="42"/>
      <c r="D267" s="233" t="s">
        <v>178</v>
      </c>
      <c r="E267" s="42"/>
      <c r="F267" s="234" t="s">
        <v>1463</v>
      </c>
      <c r="G267" s="42"/>
      <c r="H267" s="42"/>
      <c r="I267" s="138"/>
      <c r="J267" s="42"/>
      <c r="K267" s="42"/>
      <c r="L267" s="46"/>
      <c r="M267" s="235"/>
      <c r="N267" s="236"/>
      <c r="O267" s="86"/>
      <c r="P267" s="86"/>
      <c r="Q267" s="86"/>
      <c r="R267" s="86"/>
      <c r="S267" s="86"/>
      <c r="T267" s="87"/>
      <c r="U267" s="40"/>
      <c r="V267" s="40"/>
      <c r="W267" s="40"/>
      <c r="X267" s="40"/>
      <c r="Y267" s="40"/>
      <c r="Z267" s="40"/>
      <c r="AA267" s="40"/>
      <c r="AB267" s="40"/>
      <c r="AC267" s="40"/>
      <c r="AD267" s="40"/>
      <c r="AE267" s="40"/>
      <c r="AT267" s="19" t="s">
        <v>178</v>
      </c>
      <c r="AU267" s="19" t="s">
        <v>82</v>
      </c>
    </row>
    <row r="268" spans="1:51" s="13" customFormat="1" ht="12">
      <c r="A268" s="13"/>
      <c r="B268" s="237"/>
      <c r="C268" s="238"/>
      <c r="D268" s="233" t="s">
        <v>180</v>
      </c>
      <c r="E268" s="239" t="s">
        <v>19</v>
      </c>
      <c r="F268" s="240" t="s">
        <v>2010</v>
      </c>
      <c r="G268" s="238"/>
      <c r="H268" s="241">
        <v>4</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180</v>
      </c>
      <c r="AU268" s="247" t="s">
        <v>82</v>
      </c>
      <c r="AV268" s="13" t="s">
        <v>82</v>
      </c>
      <c r="AW268" s="13" t="s">
        <v>33</v>
      </c>
      <c r="AX268" s="13" t="s">
        <v>80</v>
      </c>
      <c r="AY268" s="247" t="s">
        <v>169</v>
      </c>
    </row>
    <row r="269" spans="1:65" s="2" customFormat="1" ht="16.5" customHeight="1">
      <c r="A269" s="40"/>
      <c r="B269" s="41"/>
      <c r="C269" s="269" t="s">
        <v>486</v>
      </c>
      <c r="D269" s="269" t="s">
        <v>294</v>
      </c>
      <c r="E269" s="270" t="s">
        <v>1465</v>
      </c>
      <c r="F269" s="271" t="s">
        <v>1466</v>
      </c>
      <c r="G269" s="272" t="s">
        <v>361</v>
      </c>
      <c r="H269" s="273">
        <v>4</v>
      </c>
      <c r="I269" s="274"/>
      <c r="J269" s="275">
        <f>ROUND(I269*H269,2)</f>
        <v>0</v>
      </c>
      <c r="K269" s="271" t="s">
        <v>19</v>
      </c>
      <c r="L269" s="276"/>
      <c r="M269" s="277" t="s">
        <v>19</v>
      </c>
      <c r="N269" s="278" t="s">
        <v>43</v>
      </c>
      <c r="O269" s="86"/>
      <c r="P269" s="229">
        <f>O269*H269</f>
        <v>0</v>
      </c>
      <c r="Q269" s="229">
        <v>0</v>
      </c>
      <c r="R269" s="229">
        <f>Q269*H269</f>
        <v>0</v>
      </c>
      <c r="S269" s="229">
        <v>0</v>
      </c>
      <c r="T269" s="230">
        <f>S269*H269</f>
        <v>0</v>
      </c>
      <c r="U269" s="40"/>
      <c r="V269" s="40"/>
      <c r="W269" s="40"/>
      <c r="X269" s="40"/>
      <c r="Y269" s="40"/>
      <c r="Z269" s="40"/>
      <c r="AA269" s="40"/>
      <c r="AB269" s="40"/>
      <c r="AC269" s="40"/>
      <c r="AD269" s="40"/>
      <c r="AE269" s="40"/>
      <c r="AR269" s="231" t="s">
        <v>227</v>
      </c>
      <c r="AT269" s="231" t="s">
        <v>294</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1467</v>
      </c>
    </row>
    <row r="270" spans="1:65" s="2" customFormat="1" ht="16.5" customHeight="1">
      <c r="A270" s="40"/>
      <c r="B270" s="41"/>
      <c r="C270" s="220" t="s">
        <v>493</v>
      </c>
      <c r="D270" s="220" t="s">
        <v>171</v>
      </c>
      <c r="E270" s="221" t="s">
        <v>1474</v>
      </c>
      <c r="F270" s="222" t="s">
        <v>1475</v>
      </c>
      <c r="G270" s="223" t="s">
        <v>361</v>
      </c>
      <c r="H270" s="224">
        <v>4</v>
      </c>
      <c r="I270" s="225"/>
      <c r="J270" s="226">
        <f>ROUND(I270*H270,2)</f>
        <v>0</v>
      </c>
      <c r="K270" s="222" t="s">
        <v>19</v>
      </c>
      <c r="L270" s="46"/>
      <c r="M270" s="227" t="s">
        <v>19</v>
      </c>
      <c r="N270" s="228" t="s">
        <v>43</v>
      </c>
      <c r="O270" s="86"/>
      <c r="P270" s="229">
        <f>O270*H270</f>
        <v>0</v>
      </c>
      <c r="Q270" s="229">
        <v>0.00918</v>
      </c>
      <c r="R270" s="229">
        <f>Q270*H270</f>
        <v>0.03672</v>
      </c>
      <c r="S270" s="229">
        <v>0</v>
      </c>
      <c r="T270" s="230">
        <f>S270*H270</f>
        <v>0</v>
      </c>
      <c r="U270" s="40"/>
      <c r="V270" s="40"/>
      <c r="W270" s="40"/>
      <c r="X270" s="40"/>
      <c r="Y270" s="40"/>
      <c r="Z270" s="40"/>
      <c r="AA270" s="40"/>
      <c r="AB270" s="40"/>
      <c r="AC270" s="40"/>
      <c r="AD270" s="40"/>
      <c r="AE270" s="40"/>
      <c r="AR270" s="231" t="s">
        <v>176</v>
      </c>
      <c r="AT270" s="231" t="s">
        <v>171</v>
      </c>
      <c r="AU270" s="231" t="s">
        <v>82</v>
      </c>
      <c r="AY270" s="19" t="s">
        <v>169</v>
      </c>
      <c r="BE270" s="232">
        <f>IF(N270="základní",J270,0)</f>
        <v>0</v>
      </c>
      <c r="BF270" s="232">
        <f>IF(N270="snížená",J270,0)</f>
        <v>0</v>
      </c>
      <c r="BG270" s="232">
        <f>IF(N270="zákl. přenesená",J270,0)</f>
        <v>0</v>
      </c>
      <c r="BH270" s="232">
        <f>IF(N270="sníž. přenesená",J270,0)</f>
        <v>0</v>
      </c>
      <c r="BI270" s="232">
        <f>IF(N270="nulová",J270,0)</f>
        <v>0</v>
      </c>
      <c r="BJ270" s="19" t="s">
        <v>80</v>
      </c>
      <c r="BK270" s="232">
        <f>ROUND(I270*H270,2)</f>
        <v>0</v>
      </c>
      <c r="BL270" s="19" t="s">
        <v>176</v>
      </c>
      <c r="BM270" s="231" t="s">
        <v>1476</v>
      </c>
    </row>
    <row r="271" spans="1:47" s="2" customFormat="1" ht="12">
      <c r="A271" s="40"/>
      <c r="B271" s="41"/>
      <c r="C271" s="42"/>
      <c r="D271" s="233" t="s">
        <v>178</v>
      </c>
      <c r="E271" s="42"/>
      <c r="F271" s="234" t="s">
        <v>1477</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9" t="s">
        <v>178</v>
      </c>
      <c r="AU271" s="19" t="s">
        <v>82</v>
      </c>
    </row>
    <row r="272" spans="1:51" s="13" customFormat="1" ht="12">
      <c r="A272" s="13"/>
      <c r="B272" s="237"/>
      <c r="C272" s="238"/>
      <c r="D272" s="233" t="s">
        <v>180</v>
      </c>
      <c r="E272" s="239" t="s">
        <v>19</v>
      </c>
      <c r="F272" s="240" t="s">
        <v>2011</v>
      </c>
      <c r="G272" s="238"/>
      <c r="H272" s="241">
        <v>4</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33</v>
      </c>
      <c r="AX272" s="13" t="s">
        <v>80</v>
      </c>
      <c r="AY272" s="247" t="s">
        <v>169</v>
      </c>
    </row>
    <row r="273" spans="1:65" s="2" customFormat="1" ht="16.5" customHeight="1">
      <c r="A273" s="40"/>
      <c r="B273" s="41"/>
      <c r="C273" s="269" t="s">
        <v>499</v>
      </c>
      <c r="D273" s="269" t="s">
        <v>294</v>
      </c>
      <c r="E273" s="270" t="s">
        <v>1479</v>
      </c>
      <c r="F273" s="271" t="s">
        <v>1480</v>
      </c>
      <c r="G273" s="272" t="s">
        <v>361</v>
      </c>
      <c r="H273" s="273">
        <v>1</v>
      </c>
      <c r="I273" s="274"/>
      <c r="J273" s="275">
        <f>ROUND(I273*H273,2)</f>
        <v>0</v>
      </c>
      <c r="K273" s="271" t="s">
        <v>175</v>
      </c>
      <c r="L273" s="276"/>
      <c r="M273" s="277" t="s">
        <v>19</v>
      </c>
      <c r="N273" s="278" t="s">
        <v>43</v>
      </c>
      <c r="O273" s="86"/>
      <c r="P273" s="229">
        <f>O273*H273</f>
        <v>0</v>
      </c>
      <c r="Q273" s="229">
        <v>0.254</v>
      </c>
      <c r="R273" s="229">
        <f>Q273*H273</f>
        <v>0.254</v>
      </c>
      <c r="S273" s="229">
        <v>0</v>
      </c>
      <c r="T273" s="230">
        <f>S273*H273</f>
        <v>0</v>
      </c>
      <c r="U273" s="40"/>
      <c r="V273" s="40"/>
      <c r="W273" s="40"/>
      <c r="X273" s="40"/>
      <c r="Y273" s="40"/>
      <c r="Z273" s="40"/>
      <c r="AA273" s="40"/>
      <c r="AB273" s="40"/>
      <c r="AC273" s="40"/>
      <c r="AD273" s="40"/>
      <c r="AE273" s="40"/>
      <c r="AR273" s="231" t="s">
        <v>227</v>
      </c>
      <c r="AT273" s="231" t="s">
        <v>294</v>
      </c>
      <c r="AU273" s="231" t="s">
        <v>82</v>
      </c>
      <c r="AY273" s="19" t="s">
        <v>169</v>
      </c>
      <c r="BE273" s="232">
        <f>IF(N273="základní",J273,0)</f>
        <v>0</v>
      </c>
      <c r="BF273" s="232">
        <f>IF(N273="snížená",J273,0)</f>
        <v>0</v>
      </c>
      <c r="BG273" s="232">
        <f>IF(N273="zákl. přenesená",J273,0)</f>
        <v>0</v>
      </c>
      <c r="BH273" s="232">
        <f>IF(N273="sníž. přenesená",J273,0)</f>
        <v>0</v>
      </c>
      <c r="BI273" s="232">
        <f>IF(N273="nulová",J273,0)</f>
        <v>0</v>
      </c>
      <c r="BJ273" s="19" t="s">
        <v>80</v>
      </c>
      <c r="BK273" s="232">
        <f>ROUND(I273*H273,2)</f>
        <v>0</v>
      </c>
      <c r="BL273" s="19" t="s">
        <v>176</v>
      </c>
      <c r="BM273" s="231" t="s">
        <v>1481</v>
      </c>
    </row>
    <row r="274" spans="1:65" s="2" customFormat="1" ht="16.5" customHeight="1">
      <c r="A274" s="40"/>
      <c r="B274" s="41"/>
      <c r="C274" s="269" t="s">
        <v>505</v>
      </c>
      <c r="D274" s="269" t="s">
        <v>294</v>
      </c>
      <c r="E274" s="270" t="s">
        <v>1483</v>
      </c>
      <c r="F274" s="271" t="s">
        <v>1484</v>
      </c>
      <c r="G274" s="272" t="s">
        <v>361</v>
      </c>
      <c r="H274" s="273">
        <v>1</v>
      </c>
      <c r="I274" s="274"/>
      <c r="J274" s="275">
        <f>ROUND(I274*H274,2)</f>
        <v>0</v>
      </c>
      <c r="K274" s="271" t="s">
        <v>175</v>
      </c>
      <c r="L274" s="276"/>
      <c r="M274" s="277" t="s">
        <v>19</v>
      </c>
      <c r="N274" s="278" t="s">
        <v>43</v>
      </c>
      <c r="O274" s="86"/>
      <c r="P274" s="229">
        <f>O274*H274</f>
        <v>0</v>
      </c>
      <c r="Q274" s="229">
        <v>0.506</v>
      </c>
      <c r="R274" s="229">
        <f>Q274*H274</f>
        <v>0.506</v>
      </c>
      <c r="S274" s="229">
        <v>0</v>
      </c>
      <c r="T274" s="230">
        <f>S274*H274</f>
        <v>0</v>
      </c>
      <c r="U274" s="40"/>
      <c r="V274" s="40"/>
      <c r="W274" s="40"/>
      <c r="X274" s="40"/>
      <c r="Y274" s="40"/>
      <c r="Z274" s="40"/>
      <c r="AA274" s="40"/>
      <c r="AB274" s="40"/>
      <c r="AC274" s="40"/>
      <c r="AD274" s="40"/>
      <c r="AE274" s="40"/>
      <c r="AR274" s="231" t="s">
        <v>227</v>
      </c>
      <c r="AT274" s="231" t="s">
        <v>294</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1485</v>
      </c>
    </row>
    <row r="275" spans="1:65" s="2" customFormat="1" ht="16.5" customHeight="1">
      <c r="A275" s="40"/>
      <c r="B275" s="41"/>
      <c r="C275" s="269" t="s">
        <v>511</v>
      </c>
      <c r="D275" s="269" t="s">
        <v>294</v>
      </c>
      <c r="E275" s="270" t="s">
        <v>1487</v>
      </c>
      <c r="F275" s="271" t="s">
        <v>1488</v>
      </c>
      <c r="G275" s="272" t="s">
        <v>361</v>
      </c>
      <c r="H275" s="273">
        <v>1</v>
      </c>
      <c r="I275" s="274"/>
      <c r="J275" s="275">
        <f>ROUND(I275*H275,2)</f>
        <v>0</v>
      </c>
      <c r="K275" s="271" t="s">
        <v>175</v>
      </c>
      <c r="L275" s="276"/>
      <c r="M275" s="277" t="s">
        <v>19</v>
      </c>
      <c r="N275" s="278" t="s">
        <v>43</v>
      </c>
      <c r="O275" s="86"/>
      <c r="P275" s="229">
        <f>O275*H275</f>
        <v>0</v>
      </c>
      <c r="Q275" s="229">
        <v>1.013</v>
      </c>
      <c r="R275" s="229">
        <f>Q275*H275</f>
        <v>1.013</v>
      </c>
      <c r="S275" s="229">
        <v>0</v>
      </c>
      <c r="T275" s="230">
        <f>S275*H275</f>
        <v>0</v>
      </c>
      <c r="U275" s="40"/>
      <c r="V275" s="40"/>
      <c r="W275" s="40"/>
      <c r="X275" s="40"/>
      <c r="Y275" s="40"/>
      <c r="Z275" s="40"/>
      <c r="AA275" s="40"/>
      <c r="AB275" s="40"/>
      <c r="AC275" s="40"/>
      <c r="AD275" s="40"/>
      <c r="AE275" s="40"/>
      <c r="AR275" s="231" t="s">
        <v>227</v>
      </c>
      <c r="AT275" s="231" t="s">
        <v>294</v>
      </c>
      <c r="AU275" s="231" t="s">
        <v>82</v>
      </c>
      <c r="AY275" s="19" t="s">
        <v>169</v>
      </c>
      <c r="BE275" s="232">
        <f>IF(N275="základní",J275,0)</f>
        <v>0</v>
      </c>
      <c r="BF275" s="232">
        <f>IF(N275="snížená",J275,0)</f>
        <v>0</v>
      </c>
      <c r="BG275" s="232">
        <f>IF(N275="zákl. přenesená",J275,0)</f>
        <v>0</v>
      </c>
      <c r="BH275" s="232">
        <f>IF(N275="sníž. přenesená",J275,0)</f>
        <v>0</v>
      </c>
      <c r="BI275" s="232">
        <f>IF(N275="nulová",J275,0)</f>
        <v>0</v>
      </c>
      <c r="BJ275" s="19" t="s">
        <v>80</v>
      </c>
      <c r="BK275" s="232">
        <f>ROUND(I275*H275,2)</f>
        <v>0</v>
      </c>
      <c r="BL275" s="19" t="s">
        <v>176</v>
      </c>
      <c r="BM275" s="231" t="s">
        <v>1489</v>
      </c>
    </row>
    <row r="276" spans="1:65" s="2" customFormat="1" ht="16.5" customHeight="1">
      <c r="A276" s="40"/>
      <c r="B276" s="41"/>
      <c r="C276" s="269" t="s">
        <v>515</v>
      </c>
      <c r="D276" s="269" t="s">
        <v>294</v>
      </c>
      <c r="E276" s="270" t="s">
        <v>2012</v>
      </c>
      <c r="F276" s="271" t="s">
        <v>2013</v>
      </c>
      <c r="G276" s="272" t="s">
        <v>361</v>
      </c>
      <c r="H276" s="273">
        <v>1</v>
      </c>
      <c r="I276" s="274"/>
      <c r="J276" s="275">
        <f>ROUND(I276*H276,2)</f>
        <v>0</v>
      </c>
      <c r="K276" s="271" t="s">
        <v>19</v>
      </c>
      <c r="L276" s="276"/>
      <c r="M276" s="277" t="s">
        <v>19</v>
      </c>
      <c r="N276" s="278" t="s">
        <v>43</v>
      </c>
      <c r="O276" s="86"/>
      <c r="P276" s="229">
        <f>O276*H276</f>
        <v>0</v>
      </c>
      <c r="Q276" s="229">
        <v>0.345</v>
      </c>
      <c r="R276" s="229">
        <f>Q276*H276</f>
        <v>0.345</v>
      </c>
      <c r="S276" s="229">
        <v>0</v>
      </c>
      <c r="T276" s="230">
        <f>S276*H276</f>
        <v>0</v>
      </c>
      <c r="U276" s="40"/>
      <c r="V276" s="40"/>
      <c r="W276" s="40"/>
      <c r="X276" s="40"/>
      <c r="Y276" s="40"/>
      <c r="Z276" s="40"/>
      <c r="AA276" s="40"/>
      <c r="AB276" s="40"/>
      <c r="AC276" s="40"/>
      <c r="AD276" s="40"/>
      <c r="AE276" s="40"/>
      <c r="AR276" s="231" t="s">
        <v>227</v>
      </c>
      <c r="AT276" s="231" t="s">
        <v>294</v>
      </c>
      <c r="AU276" s="231" t="s">
        <v>82</v>
      </c>
      <c r="AY276" s="19" t="s">
        <v>169</v>
      </c>
      <c r="BE276" s="232">
        <f>IF(N276="základní",J276,0)</f>
        <v>0</v>
      </c>
      <c r="BF276" s="232">
        <f>IF(N276="snížená",J276,0)</f>
        <v>0</v>
      </c>
      <c r="BG276" s="232">
        <f>IF(N276="zákl. přenesená",J276,0)</f>
        <v>0</v>
      </c>
      <c r="BH276" s="232">
        <f>IF(N276="sníž. přenesená",J276,0)</f>
        <v>0</v>
      </c>
      <c r="BI276" s="232">
        <f>IF(N276="nulová",J276,0)</f>
        <v>0</v>
      </c>
      <c r="BJ276" s="19" t="s">
        <v>80</v>
      </c>
      <c r="BK276" s="232">
        <f>ROUND(I276*H276,2)</f>
        <v>0</v>
      </c>
      <c r="BL276" s="19" t="s">
        <v>176</v>
      </c>
      <c r="BM276" s="231" t="s">
        <v>2014</v>
      </c>
    </row>
    <row r="277" spans="1:65" s="2" customFormat="1" ht="16.5" customHeight="1">
      <c r="A277" s="40"/>
      <c r="B277" s="41"/>
      <c r="C277" s="220" t="s">
        <v>519</v>
      </c>
      <c r="D277" s="220" t="s">
        <v>171</v>
      </c>
      <c r="E277" s="221" t="s">
        <v>1491</v>
      </c>
      <c r="F277" s="222" t="s">
        <v>1492</v>
      </c>
      <c r="G277" s="223" t="s">
        <v>361</v>
      </c>
      <c r="H277" s="224">
        <v>2</v>
      </c>
      <c r="I277" s="225"/>
      <c r="J277" s="226">
        <f>ROUND(I277*H277,2)</f>
        <v>0</v>
      </c>
      <c r="K277" s="222" t="s">
        <v>175</v>
      </c>
      <c r="L277" s="46"/>
      <c r="M277" s="227" t="s">
        <v>19</v>
      </c>
      <c r="N277" s="228" t="s">
        <v>43</v>
      </c>
      <c r="O277" s="86"/>
      <c r="P277" s="229">
        <f>O277*H277</f>
        <v>0</v>
      </c>
      <c r="Q277" s="229">
        <v>0.01147</v>
      </c>
      <c r="R277" s="229">
        <f>Q277*H277</f>
        <v>0.02294</v>
      </c>
      <c r="S277" s="229">
        <v>0</v>
      </c>
      <c r="T277" s="230">
        <f>S277*H277</f>
        <v>0</v>
      </c>
      <c r="U277" s="40"/>
      <c r="V277" s="40"/>
      <c r="W277" s="40"/>
      <c r="X277" s="40"/>
      <c r="Y277" s="40"/>
      <c r="Z277" s="40"/>
      <c r="AA277" s="40"/>
      <c r="AB277" s="40"/>
      <c r="AC277" s="40"/>
      <c r="AD277" s="40"/>
      <c r="AE277" s="40"/>
      <c r="AR277" s="231" t="s">
        <v>176</v>
      </c>
      <c r="AT277" s="231" t="s">
        <v>171</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1493</v>
      </c>
    </row>
    <row r="278" spans="1:47" s="2" customFormat="1" ht="12">
      <c r="A278" s="40"/>
      <c r="B278" s="41"/>
      <c r="C278" s="42"/>
      <c r="D278" s="233" t="s">
        <v>178</v>
      </c>
      <c r="E278" s="42"/>
      <c r="F278" s="234" t="s">
        <v>1477</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178</v>
      </c>
      <c r="AU278" s="19" t="s">
        <v>82</v>
      </c>
    </row>
    <row r="279" spans="1:65" s="2" customFormat="1" ht="16.5" customHeight="1">
      <c r="A279" s="40"/>
      <c r="B279" s="41"/>
      <c r="C279" s="269" t="s">
        <v>528</v>
      </c>
      <c r="D279" s="269" t="s">
        <v>294</v>
      </c>
      <c r="E279" s="270" t="s">
        <v>1495</v>
      </c>
      <c r="F279" s="271" t="s">
        <v>1496</v>
      </c>
      <c r="G279" s="272" t="s">
        <v>361</v>
      </c>
      <c r="H279" s="273">
        <v>2</v>
      </c>
      <c r="I279" s="274"/>
      <c r="J279" s="275">
        <f>ROUND(I279*H279,2)</f>
        <v>0</v>
      </c>
      <c r="K279" s="271" t="s">
        <v>175</v>
      </c>
      <c r="L279" s="276"/>
      <c r="M279" s="277" t="s">
        <v>19</v>
      </c>
      <c r="N279" s="278" t="s">
        <v>43</v>
      </c>
      <c r="O279" s="86"/>
      <c r="P279" s="229">
        <f>O279*H279</f>
        <v>0</v>
      </c>
      <c r="Q279" s="229">
        <v>0.585</v>
      </c>
      <c r="R279" s="229">
        <f>Q279*H279</f>
        <v>1.17</v>
      </c>
      <c r="S279" s="229">
        <v>0</v>
      </c>
      <c r="T279" s="230">
        <f>S279*H279</f>
        <v>0</v>
      </c>
      <c r="U279" s="40"/>
      <c r="V279" s="40"/>
      <c r="W279" s="40"/>
      <c r="X279" s="40"/>
      <c r="Y279" s="40"/>
      <c r="Z279" s="40"/>
      <c r="AA279" s="40"/>
      <c r="AB279" s="40"/>
      <c r="AC279" s="40"/>
      <c r="AD279" s="40"/>
      <c r="AE279" s="40"/>
      <c r="AR279" s="231" t="s">
        <v>227</v>
      </c>
      <c r="AT279" s="231" t="s">
        <v>294</v>
      </c>
      <c r="AU279" s="231" t="s">
        <v>82</v>
      </c>
      <c r="AY279" s="19" t="s">
        <v>169</v>
      </c>
      <c r="BE279" s="232">
        <f>IF(N279="základní",J279,0)</f>
        <v>0</v>
      </c>
      <c r="BF279" s="232">
        <f>IF(N279="snížená",J279,0)</f>
        <v>0</v>
      </c>
      <c r="BG279" s="232">
        <f>IF(N279="zákl. přenesená",J279,0)</f>
        <v>0</v>
      </c>
      <c r="BH279" s="232">
        <f>IF(N279="sníž. přenesená",J279,0)</f>
        <v>0</v>
      </c>
      <c r="BI279" s="232">
        <f>IF(N279="nulová",J279,0)</f>
        <v>0</v>
      </c>
      <c r="BJ279" s="19" t="s">
        <v>80</v>
      </c>
      <c r="BK279" s="232">
        <f>ROUND(I279*H279,2)</f>
        <v>0</v>
      </c>
      <c r="BL279" s="19" t="s">
        <v>176</v>
      </c>
      <c r="BM279" s="231" t="s">
        <v>1497</v>
      </c>
    </row>
    <row r="280" spans="1:65" s="2" customFormat="1" ht="16.5" customHeight="1">
      <c r="A280" s="40"/>
      <c r="B280" s="41"/>
      <c r="C280" s="269" t="s">
        <v>535</v>
      </c>
      <c r="D280" s="269" t="s">
        <v>294</v>
      </c>
      <c r="E280" s="270" t="s">
        <v>1499</v>
      </c>
      <c r="F280" s="271" t="s">
        <v>1500</v>
      </c>
      <c r="G280" s="272" t="s">
        <v>361</v>
      </c>
      <c r="H280" s="273">
        <v>7</v>
      </c>
      <c r="I280" s="274"/>
      <c r="J280" s="275">
        <f>ROUND(I280*H280,2)</f>
        <v>0</v>
      </c>
      <c r="K280" s="271" t="s">
        <v>175</v>
      </c>
      <c r="L280" s="276"/>
      <c r="M280" s="277" t="s">
        <v>19</v>
      </c>
      <c r="N280" s="278" t="s">
        <v>43</v>
      </c>
      <c r="O280" s="86"/>
      <c r="P280" s="229">
        <f>O280*H280</f>
        <v>0</v>
      </c>
      <c r="Q280" s="229">
        <v>0.002</v>
      </c>
      <c r="R280" s="229">
        <f>Q280*H280</f>
        <v>0.014</v>
      </c>
      <c r="S280" s="229">
        <v>0</v>
      </c>
      <c r="T280" s="230">
        <f>S280*H280</f>
        <v>0</v>
      </c>
      <c r="U280" s="40"/>
      <c r="V280" s="40"/>
      <c r="W280" s="40"/>
      <c r="X280" s="40"/>
      <c r="Y280" s="40"/>
      <c r="Z280" s="40"/>
      <c r="AA280" s="40"/>
      <c r="AB280" s="40"/>
      <c r="AC280" s="40"/>
      <c r="AD280" s="40"/>
      <c r="AE280" s="40"/>
      <c r="AR280" s="231" t="s">
        <v>227</v>
      </c>
      <c r="AT280" s="231" t="s">
        <v>294</v>
      </c>
      <c r="AU280" s="231" t="s">
        <v>82</v>
      </c>
      <c r="AY280" s="19" t="s">
        <v>169</v>
      </c>
      <c r="BE280" s="232">
        <f>IF(N280="základní",J280,0)</f>
        <v>0</v>
      </c>
      <c r="BF280" s="232">
        <f>IF(N280="snížená",J280,0)</f>
        <v>0</v>
      </c>
      <c r="BG280" s="232">
        <f>IF(N280="zákl. přenesená",J280,0)</f>
        <v>0</v>
      </c>
      <c r="BH280" s="232">
        <f>IF(N280="sníž. přenesená",J280,0)</f>
        <v>0</v>
      </c>
      <c r="BI280" s="232">
        <f>IF(N280="nulová",J280,0)</f>
        <v>0</v>
      </c>
      <c r="BJ280" s="19" t="s">
        <v>80</v>
      </c>
      <c r="BK280" s="232">
        <f>ROUND(I280*H280,2)</f>
        <v>0</v>
      </c>
      <c r="BL280" s="19" t="s">
        <v>176</v>
      </c>
      <c r="BM280" s="231" t="s">
        <v>1501</v>
      </c>
    </row>
    <row r="281" spans="1:65" s="2" customFormat="1" ht="16.5" customHeight="1">
      <c r="A281" s="40"/>
      <c r="B281" s="41"/>
      <c r="C281" s="220" t="s">
        <v>540</v>
      </c>
      <c r="D281" s="220" t="s">
        <v>171</v>
      </c>
      <c r="E281" s="221" t="s">
        <v>1503</v>
      </c>
      <c r="F281" s="222" t="s">
        <v>1504</v>
      </c>
      <c r="G281" s="223" t="s">
        <v>361</v>
      </c>
      <c r="H281" s="224">
        <v>3</v>
      </c>
      <c r="I281" s="225"/>
      <c r="J281" s="226">
        <f>ROUND(I281*H281,2)</f>
        <v>0</v>
      </c>
      <c r="K281" s="222" t="s">
        <v>175</v>
      </c>
      <c r="L281" s="46"/>
      <c r="M281" s="227" t="s">
        <v>19</v>
      </c>
      <c r="N281" s="228" t="s">
        <v>43</v>
      </c>
      <c r="O281" s="86"/>
      <c r="P281" s="229">
        <f>O281*H281</f>
        <v>0</v>
      </c>
      <c r="Q281" s="229">
        <v>0.02753</v>
      </c>
      <c r="R281" s="229">
        <f>Q281*H281</f>
        <v>0.08259</v>
      </c>
      <c r="S281" s="229">
        <v>0</v>
      </c>
      <c r="T281" s="230">
        <f>S281*H281</f>
        <v>0</v>
      </c>
      <c r="U281" s="40"/>
      <c r="V281" s="40"/>
      <c r="W281" s="40"/>
      <c r="X281" s="40"/>
      <c r="Y281" s="40"/>
      <c r="Z281" s="40"/>
      <c r="AA281" s="40"/>
      <c r="AB281" s="40"/>
      <c r="AC281" s="40"/>
      <c r="AD281" s="40"/>
      <c r="AE281" s="40"/>
      <c r="AR281" s="231" t="s">
        <v>176</v>
      </c>
      <c r="AT281" s="231" t="s">
        <v>171</v>
      </c>
      <c r="AU281" s="231" t="s">
        <v>82</v>
      </c>
      <c r="AY281" s="19" t="s">
        <v>169</v>
      </c>
      <c r="BE281" s="232">
        <f>IF(N281="základní",J281,0)</f>
        <v>0</v>
      </c>
      <c r="BF281" s="232">
        <f>IF(N281="snížená",J281,0)</f>
        <v>0</v>
      </c>
      <c r="BG281" s="232">
        <f>IF(N281="zákl. přenesená",J281,0)</f>
        <v>0</v>
      </c>
      <c r="BH281" s="232">
        <f>IF(N281="sníž. přenesená",J281,0)</f>
        <v>0</v>
      </c>
      <c r="BI281" s="232">
        <f>IF(N281="nulová",J281,0)</f>
        <v>0</v>
      </c>
      <c r="BJ281" s="19" t="s">
        <v>80</v>
      </c>
      <c r="BK281" s="232">
        <f>ROUND(I281*H281,2)</f>
        <v>0</v>
      </c>
      <c r="BL281" s="19" t="s">
        <v>176</v>
      </c>
      <c r="BM281" s="231" t="s">
        <v>1505</v>
      </c>
    </row>
    <row r="282" spans="1:47" s="2" customFormat="1" ht="12">
      <c r="A282" s="40"/>
      <c r="B282" s="41"/>
      <c r="C282" s="42"/>
      <c r="D282" s="233" t="s">
        <v>178</v>
      </c>
      <c r="E282" s="42"/>
      <c r="F282" s="234" t="s">
        <v>1477</v>
      </c>
      <c r="G282" s="42"/>
      <c r="H282" s="42"/>
      <c r="I282" s="138"/>
      <c r="J282" s="42"/>
      <c r="K282" s="42"/>
      <c r="L282" s="46"/>
      <c r="M282" s="235"/>
      <c r="N282" s="236"/>
      <c r="O282" s="86"/>
      <c r="P282" s="86"/>
      <c r="Q282" s="86"/>
      <c r="R282" s="86"/>
      <c r="S282" s="86"/>
      <c r="T282" s="87"/>
      <c r="U282" s="40"/>
      <c r="V282" s="40"/>
      <c r="W282" s="40"/>
      <c r="X282" s="40"/>
      <c r="Y282" s="40"/>
      <c r="Z282" s="40"/>
      <c r="AA282" s="40"/>
      <c r="AB282" s="40"/>
      <c r="AC282" s="40"/>
      <c r="AD282" s="40"/>
      <c r="AE282" s="40"/>
      <c r="AT282" s="19" t="s">
        <v>178</v>
      </c>
      <c r="AU282" s="19" t="s">
        <v>82</v>
      </c>
    </row>
    <row r="283" spans="1:65" s="2" customFormat="1" ht="16.5" customHeight="1">
      <c r="A283" s="40"/>
      <c r="B283" s="41"/>
      <c r="C283" s="269" t="s">
        <v>547</v>
      </c>
      <c r="D283" s="269" t="s">
        <v>294</v>
      </c>
      <c r="E283" s="270" t="s">
        <v>1779</v>
      </c>
      <c r="F283" s="271" t="s">
        <v>1780</v>
      </c>
      <c r="G283" s="272" t="s">
        <v>361</v>
      </c>
      <c r="H283" s="273">
        <v>3</v>
      </c>
      <c r="I283" s="274"/>
      <c r="J283" s="275">
        <f>ROUND(I283*H283,2)</f>
        <v>0</v>
      </c>
      <c r="K283" s="271" t="s">
        <v>19</v>
      </c>
      <c r="L283" s="276"/>
      <c r="M283" s="277" t="s">
        <v>19</v>
      </c>
      <c r="N283" s="278" t="s">
        <v>43</v>
      </c>
      <c r="O283" s="86"/>
      <c r="P283" s="229">
        <f>O283*H283</f>
        <v>0</v>
      </c>
      <c r="Q283" s="229">
        <v>1.39</v>
      </c>
      <c r="R283" s="229">
        <f>Q283*H283</f>
        <v>4.17</v>
      </c>
      <c r="S283" s="229">
        <v>0</v>
      </c>
      <c r="T283" s="230">
        <f>S283*H283</f>
        <v>0</v>
      </c>
      <c r="U283" s="40"/>
      <c r="V283" s="40"/>
      <c r="W283" s="40"/>
      <c r="X283" s="40"/>
      <c r="Y283" s="40"/>
      <c r="Z283" s="40"/>
      <c r="AA283" s="40"/>
      <c r="AB283" s="40"/>
      <c r="AC283" s="40"/>
      <c r="AD283" s="40"/>
      <c r="AE283" s="40"/>
      <c r="AR283" s="231" t="s">
        <v>227</v>
      </c>
      <c r="AT283" s="231" t="s">
        <v>294</v>
      </c>
      <c r="AU283" s="231" t="s">
        <v>82</v>
      </c>
      <c r="AY283" s="19" t="s">
        <v>169</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176</v>
      </c>
      <c r="BM283" s="231" t="s">
        <v>1509</v>
      </c>
    </row>
    <row r="284" spans="1:65" s="2" customFormat="1" ht="16.5" customHeight="1">
      <c r="A284" s="40"/>
      <c r="B284" s="41"/>
      <c r="C284" s="220" t="s">
        <v>551</v>
      </c>
      <c r="D284" s="220" t="s">
        <v>171</v>
      </c>
      <c r="E284" s="221" t="s">
        <v>2015</v>
      </c>
      <c r="F284" s="222" t="s">
        <v>2016</v>
      </c>
      <c r="G284" s="223" t="s">
        <v>361</v>
      </c>
      <c r="H284" s="224">
        <v>1</v>
      </c>
      <c r="I284" s="225"/>
      <c r="J284" s="226">
        <f>ROUND(I284*H284,2)</f>
        <v>0</v>
      </c>
      <c r="K284" s="222" t="s">
        <v>175</v>
      </c>
      <c r="L284" s="46"/>
      <c r="M284" s="227" t="s">
        <v>19</v>
      </c>
      <c r="N284" s="228" t="s">
        <v>43</v>
      </c>
      <c r="O284" s="86"/>
      <c r="P284" s="229">
        <f>O284*H284</f>
        <v>0</v>
      </c>
      <c r="Q284" s="229">
        <v>0.03826</v>
      </c>
      <c r="R284" s="229">
        <f>Q284*H284</f>
        <v>0.03826</v>
      </c>
      <c r="S284" s="229">
        <v>0</v>
      </c>
      <c r="T284" s="230">
        <f>S284*H284</f>
        <v>0</v>
      </c>
      <c r="U284" s="40"/>
      <c r="V284" s="40"/>
      <c r="W284" s="40"/>
      <c r="X284" s="40"/>
      <c r="Y284" s="40"/>
      <c r="Z284" s="40"/>
      <c r="AA284" s="40"/>
      <c r="AB284" s="40"/>
      <c r="AC284" s="40"/>
      <c r="AD284" s="40"/>
      <c r="AE284" s="40"/>
      <c r="AR284" s="231" t="s">
        <v>176</v>
      </c>
      <c r="AT284" s="231" t="s">
        <v>171</v>
      </c>
      <c r="AU284" s="231" t="s">
        <v>82</v>
      </c>
      <c r="AY284" s="19" t="s">
        <v>169</v>
      </c>
      <c r="BE284" s="232">
        <f>IF(N284="základní",J284,0)</f>
        <v>0</v>
      </c>
      <c r="BF284" s="232">
        <f>IF(N284="snížená",J284,0)</f>
        <v>0</v>
      </c>
      <c r="BG284" s="232">
        <f>IF(N284="zákl. přenesená",J284,0)</f>
        <v>0</v>
      </c>
      <c r="BH284" s="232">
        <f>IF(N284="sníž. přenesená",J284,0)</f>
        <v>0</v>
      </c>
      <c r="BI284" s="232">
        <f>IF(N284="nulová",J284,0)</f>
        <v>0</v>
      </c>
      <c r="BJ284" s="19" t="s">
        <v>80</v>
      </c>
      <c r="BK284" s="232">
        <f>ROUND(I284*H284,2)</f>
        <v>0</v>
      </c>
      <c r="BL284" s="19" t="s">
        <v>176</v>
      </c>
      <c r="BM284" s="231" t="s">
        <v>2017</v>
      </c>
    </row>
    <row r="285" spans="1:47" s="2" customFormat="1" ht="12">
      <c r="A285" s="40"/>
      <c r="B285" s="41"/>
      <c r="C285" s="42"/>
      <c r="D285" s="233" t="s">
        <v>178</v>
      </c>
      <c r="E285" s="42"/>
      <c r="F285" s="234" t="s">
        <v>1477</v>
      </c>
      <c r="G285" s="42"/>
      <c r="H285" s="42"/>
      <c r="I285" s="138"/>
      <c r="J285" s="42"/>
      <c r="K285" s="42"/>
      <c r="L285" s="46"/>
      <c r="M285" s="235"/>
      <c r="N285" s="236"/>
      <c r="O285" s="86"/>
      <c r="P285" s="86"/>
      <c r="Q285" s="86"/>
      <c r="R285" s="86"/>
      <c r="S285" s="86"/>
      <c r="T285" s="87"/>
      <c r="U285" s="40"/>
      <c r="V285" s="40"/>
      <c r="W285" s="40"/>
      <c r="X285" s="40"/>
      <c r="Y285" s="40"/>
      <c r="Z285" s="40"/>
      <c r="AA285" s="40"/>
      <c r="AB285" s="40"/>
      <c r="AC285" s="40"/>
      <c r="AD285" s="40"/>
      <c r="AE285" s="40"/>
      <c r="AT285" s="19" t="s">
        <v>178</v>
      </c>
      <c r="AU285" s="19" t="s">
        <v>82</v>
      </c>
    </row>
    <row r="286" spans="1:65" s="2" customFormat="1" ht="16.5" customHeight="1">
      <c r="A286" s="40"/>
      <c r="B286" s="41"/>
      <c r="C286" s="269" t="s">
        <v>556</v>
      </c>
      <c r="D286" s="269" t="s">
        <v>294</v>
      </c>
      <c r="E286" s="270" t="s">
        <v>2018</v>
      </c>
      <c r="F286" s="271" t="s">
        <v>2019</v>
      </c>
      <c r="G286" s="272" t="s">
        <v>361</v>
      </c>
      <c r="H286" s="273">
        <v>1</v>
      </c>
      <c r="I286" s="274"/>
      <c r="J286" s="275">
        <f>ROUND(I286*H286,2)</f>
        <v>0</v>
      </c>
      <c r="K286" s="271" t="s">
        <v>19</v>
      </c>
      <c r="L286" s="276"/>
      <c r="M286" s="277" t="s">
        <v>19</v>
      </c>
      <c r="N286" s="278" t="s">
        <v>43</v>
      </c>
      <c r="O286" s="86"/>
      <c r="P286" s="229">
        <f>O286*H286</f>
        <v>0</v>
      </c>
      <c r="Q286" s="229">
        <v>0.435</v>
      </c>
      <c r="R286" s="229">
        <f>Q286*H286</f>
        <v>0.435</v>
      </c>
      <c r="S286" s="229">
        <v>0</v>
      </c>
      <c r="T286" s="230">
        <f>S286*H286</f>
        <v>0</v>
      </c>
      <c r="U286" s="40"/>
      <c r="V286" s="40"/>
      <c r="W286" s="40"/>
      <c r="X286" s="40"/>
      <c r="Y286" s="40"/>
      <c r="Z286" s="40"/>
      <c r="AA286" s="40"/>
      <c r="AB286" s="40"/>
      <c r="AC286" s="40"/>
      <c r="AD286" s="40"/>
      <c r="AE286" s="40"/>
      <c r="AR286" s="231" t="s">
        <v>227</v>
      </c>
      <c r="AT286" s="231" t="s">
        <v>294</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2020</v>
      </c>
    </row>
    <row r="287" spans="1:65" s="2" customFormat="1" ht="16.5" customHeight="1">
      <c r="A287" s="40"/>
      <c r="B287" s="41"/>
      <c r="C287" s="220" t="s">
        <v>560</v>
      </c>
      <c r="D287" s="220" t="s">
        <v>171</v>
      </c>
      <c r="E287" s="221" t="s">
        <v>1511</v>
      </c>
      <c r="F287" s="222" t="s">
        <v>1512</v>
      </c>
      <c r="G287" s="223" t="s">
        <v>361</v>
      </c>
      <c r="H287" s="224">
        <v>4</v>
      </c>
      <c r="I287" s="225"/>
      <c r="J287" s="226">
        <f>ROUND(I287*H287,2)</f>
        <v>0</v>
      </c>
      <c r="K287" s="222" t="s">
        <v>175</v>
      </c>
      <c r="L287" s="46"/>
      <c r="M287" s="227" t="s">
        <v>19</v>
      </c>
      <c r="N287" s="228" t="s">
        <v>43</v>
      </c>
      <c r="O287" s="86"/>
      <c r="P287" s="229">
        <f>O287*H287</f>
        <v>0</v>
      </c>
      <c r="Q287" s="229">
        <v>0</v>
      </c>
      <c r="R287" s="229">
        <f>Q287*H287</f>
        <v>0</v>
      </c>
      <c r="S287" s="229">
        <v>0.15</v>
      </c>
      <c r="T287" s="230">
        <f>S287*H287</f>
        <v>0.6</v>
      </c>
      <c r="U287" s="40"/>
      <c r="V287" s="40"/>
      <c r="W287" s="40"/>
      <c r="X287" s="40"/>
      <c r="Y287" s="40"/>
      <c r="Z287" s="40"/>
      <c r="AA287" s="40"/>
      <c r="AB287" s="40"/>
      <c r="AC287" s="40"/>
      <c r="AD287" s="40"/>
      <c r="AE287" s="40"/>
      <c r="AR287" s="231" t="s">
        <v>176</v>
      </c>
      <c r="AT287" s="231" t="s">
        <v>171</v>
      </c>
      <c r="AU287" s="231" t="s">
        <v>82</v>
      </c>
      <c r="AY287" s="19" t="s">
        <v>169</v>
      </c>
      <c r="BE287" s="232">
        <f>IF(N287="základní",J287,0)</f>
        <v>0</v>
      </c>
      <c r="BF287" s="232">
        <f>IF(N287="snížená",J287,0)</f>
        <v>0</v>
      </c>
      <c r="BG287" s="232">
        <f>IF(N287="zákl. přenesená",J287,0)</f>
        <v>0</v>
      </c>
      <c r="BH287" s="232">
        <f>IF(N287="sníž. přenesená",J287,0)</f>
        <v>0</v>
      </c>
      <c r="BI287" s="232">
        <f>IF(N287="nulová",J287,0)</f>
        <v>0</v>
      </c>
      <c r="BJ287" s="19" t="s">
        <v>80</v>
      </c>
      <c r="BK287" s="232">
        <f>ROUND(I287*H287,2)</f>
        <v>0</v>
      </c>
      <c r="BL287" s="19" t="s">
        <v>176</v>
      </c>
      <c r="BM287" s="231" t="s">
        <v>1513</v>
      </c>
    </row>
    <row r="288" spans="1:51" s="13" customFormat="1" ht="12">
      <c r="A288" s="13"/>
      <c r="B288" s="237"/>
      <c r="C288" s="238"/>
      <c r="D288" s="233" t="s">
        <v>180</v>
      </c>
      <c r="E288" s="239" t="s">
        <v>19</v>
      </c>
      <c r="F288" s="240" t="s">
        <v>2021</v>
      </c>
      <c r="G288" s="238"/>
      <c r="H288" s="241">
        <v>4</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180</v>
      </c>
      <c r="AU288" s="247" t="s">
        <v>82</v>
      </c>
      <c r="AV288" s="13" t="s">
        <v>82</v>
      </c>
      <c r="AW288" s="13" t="s">
        <v>33</v>
      </c>
      <c r="AX288" s="13" t="s">
        <v>80</v>
      </c>
      <c r="AY288" s="247" t="s">
        <v>169</v>
      </c>
    </row>
    <row r="289" spans="1:65" s="2" customFormat="1" ht="16.5" customHeight="1">
      <c r="A289" s="40"/>
      <c r="B289" s="41"/>
      <c r="C289" s="220" t="s">
        <v>340</v>
      </c>
      <c r="D289" s="220" t="s">
        <v>171</v>
      </c>
      <c r="E289" s="221" t="s">
        <v>1515</v>
      </c>
      <c r="F289" s="222" t="s">
        <v>1516</v>
      </c>
      <c r="G289" s="223" t="s">
        <v>361</v>
      </c>
      <c r="H289" s="224">
        <v>3</v>
      </c>
      <c r="I289" s="225"/>
      <c r="J289" s="226">
        <f>ROUND(I289*H289,2)</f>
        <v>0</v>
      </c>
      <c r="K289" s="222" t="s">
        <v>175</v>
      </c>
      <c r="L289" s="46"/>
      <c r="M289" s="227" t="s">
        <v>19</v>
      </c>
      <c r="N289" s="228" t="s">
        <v>43</v>
      </c>
      <c r="O289" s="86"/>
      <c r="P289" s="229">
        <f>O289*H289</f>
        <v>0</v>
      </c>
      <c r="Q289" s="229">
        <v>0.21734</v>
      </c>
      <c r="R289" s="229">
        <f>Q289*H289</f>
        <v>0.65202</v>
      </c>
      <c r="S289" s="229">
        <v>0</v>
      </c>
      <c r="T289" s="230">
        <f>S289*H289</f>
        <v>0</v>
      </c>
      <c r="U289" s="40"/>
      <c r="V289" s="40"/>
      <c r="W289" s="40"/>
      <c r="X289" s="40"/>
      <c r="Y289" s="40"/>
      <c r="Z289" s="40"/>
      <c r="AA289" s="40"/>
      <c r="AB289" s="40"/>
      <c r="AC289" s="40"/>
      <c r="AD289" s="40"/>
      <c r="AE289" s="40"/>
      <c r="AR289" s="231" t="s">
        <v>176</v>
      </c>
      <c r="AT289" s="231" t="s">
        <v>171</v>
      </c>
      <c r="AU289" s="231" t="s">
        <v>82</v>
      </c>
      <c r="AY289" s="19" t="s">
        <v>169</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176</v>
      </c>
      <c r="BM289" s="231" t="s">
        <v>1517</v>
      </c>
    </row>
    <row r="290" spans="1:47" s="2" customFormat="1" ht="12">
      <c r="A290" s="40"/>
      <c r="B290" s="41"/>
      <c r="C290" s="42"/>
      <c r="D290" s="233" t="s">
        <v>178</v>
      </c>
      <c r="E290" s="42"/>
      <c r="F290" s="234" t="s">
        <v>1518</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9" t="s">
        <v>178</v>
      </c>
      <c r="AU290" s="19" t="s">
        <v>82</v>
      </c>
    </row>
    <row r="291" spans="1:65" s="2" customFormat="1" ht="16.5" customHeight="1">
      <c r="A291" s="40"/>
      <c r="B291" s="41"/>
      <c r="C291" s="269" t="s">
        <v>482</v>
      </c>
      <c r="D291" s="269" t="s">
        <v>294</v>
      </c>
      <c r="E291" s="270" t="s">
        <v>1520</v>
      </c>
      <c r="F291" s="271" t="s">
        <v>1521</v>
      </c>
      <c r="G291" s="272" t="s">
        <v>361</v>
      </c>
      <c r="H291" s="273">
        <v>3</v>
      </c>
      <c r="I291" s="274"/>
      <c r="J291" s="275">
        <f>ROUND(I291*H291,2)</f>
        <v>0</v>
      </c>
      <c r="K291" s="271" t="s">
        <v>19</v>
      </c>
      <c r="L291" s="276"/>
      <c r="M291" s="277" t="s">
        <v>19</v>
      </c>
      <c r="N291" s="278" t="s">
        <v>43</v>
      </c>
      <c r="O291" s="86"/>
      <c r="P291" s="229">
        <f>O291*H291</f>
        <v>0</v>
      </c>
      <c r="Q291" s="229">
        <v>0.114</v>
      </c>
      <c r="R291" s="229">
        <f>Q291*H291</f>
        <v>0.342</v>
      </c>
      <c r="S291" s="229">
        <v>0</v>
      </c>
      <c r="T291" s="230">
        <f>S291*H291</f>
        <v>0</v>
      </c>
      <c r="U291" s="40"/>
      <c r="V291" s="40"/>
      <c r="W291" s="40"/>
      <c r="X291" s="40"/>
      <c r="Y291" s="40"/>
      <c r="Z291" s="40"/>
      <c r="AA291" s="40"/>
      <c r="AB291" s="40"/>
      <c r="AC291" s="40"/>
      <c r="AD291" s="40"/>
      <c r="AE291" s="40"/>
      <c r="AR291" s="231" t="s">
        <v>227</v>
      </c>
      <c r="AT291" s="231" t="s">
        <v>294</v>
      </c>
      <c r="AU291" s="231" t="s">
        <v>82</v>
      </c>
      <c r="AY291" s="19" t="s">
        <v>169</v>
      </c>
      <c r="BE291" s="232">
        <f>IF(N291="základní",J291,0)</f>
        <v>0</v>
      </c>
      <c r="BF291" s="232">
        <f>IF(N291="snížená",J291,0)</f>
        <v>0</v>
      </c>
      <c r="BG291" s="232">
        <f>IF(N291="zákl. přenesená",J291,0)</f>
        <v>0</v>
      </c>
      <c r="BH291" s="232">
        <f>IF(N291="sníž. přenesená",J291,0)</f>
        <v>0</v>
      </c>
      <c r="BI291" s="232">
        <f>IF(N291="nulová",J291,0)</f>
        <v>0</v>
      </c>
      <c r="BJ291" s="19" t="s">
        <v>80</v>
      </c>
      <c r="BK291" s="232">
        <f>ROUND(I291*H291,2)</f>
        <v>0</v>
      </c>
      <c r="BL291" s="19" t="s">
        <v>176</v>
      </c>
      <c r="BM291" s="231" t="s">
        <v>1522</v>
      </c>
    </row>
    <row r="292" spans="1:65" s="2" customFormat="1" ht="16.5" customHeight="1">
      <c r="A292" s="40"/>
      <c r="B292" s="41"/>
      <c r="C292" s="220" t="s">
        <v>477</v>
      </c>
      <c r="D292" s="220" t="s">
        <v>171</v>
      </c>
      <c r="E292" s="221" t="s">
        <v>1524</v>
      </c>
      <c r="F292" s="222" t="s">
        <v>1525</v>
      </c>
      <c r="G292" s="223" t="s">
        <v>339</v>
      </c>
      <c r="H292" s="224">
        <v>120.9</v>
      </c>
      <c r="I292" s="225"/>
      <c r="J292" s="226">
        <f>ROUND(I292*H292,2)</f>
        <v>0</v>
      </c>
      <c r="K292" s="222" t="s">
        <v>175</v>
      </c>
      <c r="L292" s="46"/>
      <c r="M292" s="227" t="s">
        <v>19</v>
      </c>
      <c r="N292" s="228" t="s">
        <v>43</v>
      </c>
      <c r="O292" s="86"/>
      <c r="P292" s="229">
        <f>O292*H292</f>
        <v>0</v>
      </c>
      <c r="Q292" s="229">
        <v>0.00013</v>
      </c>
      <c r="R292" s="229">
        <f>Q292*H292</f>
        <v>0.015717</v>
      </c>
      <c r="S292" s="229">
        <v>0</v>
      </c>
      <c r="T292" s="230">
        <f>S292*H292</f>
        <v>0</v>
      </c>
      <c r="U292" s="40"/>
      <c r="V292" s="40"/>
      <c r="W292" s="40"/>
      <c r="X292" s="40"/>
      <c r="Y292" s="40"/>
      <c r="Z292" s="40"/>
      <c r="AA292" s="40"/>
      <c r="AB292" s="40"/>
      <c r="AC292" s="40"/>
      <c r="AD292" s="40"/>
      <c r="AE292" s="40"/>
      <c r="AR292" s="231" t="s">
        <v>176</v>
      </c>
      <c r="AT292" s="231" t="s">
        <v>171</v>
      </c>
      <c r="AU292" s="231" t="s">
        <v>82</v>
      </c>
      <c r="AY292" s="19" t="s">
        <v>169</v>
      </c>
      <c r="BE292" s="232">
        <f>IF(N292="základní",J292,0)</f>
        <v>0</v>
      </c>
      <c r="BF292" s="232">
        <f>IF(N292="snížená",J292,0)</f>
        <v>0</v>
      </c>
      <c r="BG292" s="232">
        <f>IF(N292="zákl. přenesená",J292,0)</f>
        <v>0</v>
      </c>
      <c r="BH292" s="232">
        <f>IF(N292="sníž. přenesená",J292,0)</f>
        <v>0</v>
      </c>
      <c r="BI292" s="232">
        <f>IF(N292="nulová",J292,0)</f>
        <v>0</v>
      </c>
      <c r="BJ292" s="19" t="s">
        <v>80</v>
      </c>
      <c r="BK292" s="232">
        <f>ROUND(I292*H292,2)</f>
        <v>0</v>
      </c>
      <c r="BL292" s="19" t="s">
        <v>176</v>
      </c>
      <c r="BM292" s="231" t="s">
        <v>1526</v>
      </c>
    </row>
    <row r="293" spans="1:63" s="12" customFormat="1" ht="22.8" customHeight="1">
      <c r="A293" s="12"/>
      <c r="B293" s="204"/>
      <c r="C293" s="205"/>
      <c r="D293" s="206" t="s">
        <v>71</v>
      </c>
      <c r="E293" s="218" t="s">
        <v>236</v>
      </c>
      <c r="F293" s="218" t="s">
        <v>1527</v>
      </c>
      <c r="G293" s="205"/>
      <c r="H293" s="205"/>
      <c r="I293" s="208"/>
      <c r="J293" s="219">
        <f>BK293</f>
        <v>0</v>
      </c>
      <c r="K293" s="205"/>
      <c r="L293" s="210"/>
      <c r="M293" s="211"/>
      <c r="N293" s="212"/>
      <c r="O293" s="212"/>
      <c r="P293" s="213">
        <f>SUM(P294:P306)</f>
        <v>0</v>
      </c>
      <c r="Q293" s="212"/>
      <c r="R293" s="213">
        <f>SUM(R294:R306)</f>
        <v>0.003105</v>
      </c>
      <c r="S293" s="212"/>
      <c r="T293" s="214">
        <f>SUM(T294:T306)</f>
        <v>150.6</v>
      </c>
      <c r="U293" s="12"/>
      <c r="V293" s="12"/>
      <c r="W293" s="12"/>
      <c r="X293" s="12"/>
      <c r="Y293" s="12"/>
      <c r="Z293" s="12"/>
      <c r="AA293" s="12"/>
      <c r="AB293" s="12"/>
      <c r="AC293" s="12"/>
      <c r="AD293" s="12"/>
      <c r="AE293" s="12"/>
      <c r="AR293" s="215" t="s">
        <v>80</v>
      </c>
      <c r="AT293" s="216" t="s">
        <v>71</v>
      </c>
      <c r="AU293" s="216" t="s">
        <v>80</v>
      </c>
      <c r="AY293" s="215" t="s">
        <v>169</v>
      </c>
      <c r="BK293" s="217">
        <f>SUM(BK294:BK306)</f>
        <v>0</v>
      </c>
    </row>
    <row r="294" spans="1:65" s="2" customFormat="1" ht="21.75" customHeight="1">
      <c r="A294" s="40"/>
      <c r="B294" s="41"/>
      <c r="C294" s="220" t="s">
        <v>1482</v>
      </c>
      <c r="D294" s="220" t="s">
        <v>171</v>
      </c>
      <c r="E294" s="221" t="s">
        <v>2022</v>
      </c>
      <c r="F294" s="222" t="s">
        <v>2023</v>
      </c>
      <c r="G294" s="223" t="s">
        <v>222</v>
      </c>
      <c r="H294" s="224">
        <v>241.5</v>
      </c>
      <c r="I294" s="225"/>
      <c r="J294" s="226">
        <f>ROUND(I294*H294,2)</f>
        <v>0</v>
      </c>
      <c r="K294" s="222" t="s">
        <v>175</v>
      </c>
      <c r="L294" s="46"/>
      <c r="M294" s="227" t="s">
        <v>19</v>
      </c>
      <c r="N294" s="228" t="s">
        <v>43</v>
      </c>
      <c r="O294" s="86"/>
      <c r="P294" s="229">
        <f>O294*H294</f>
        <v>0</v>
      </c>
      <c r="Q294" s="229">
        <v>0</v>
      </c>
      <c r="R294" s="229">
        <f>Q294*H294</f>
        <v>0</v>
      </c>
      <c r="S294" s="229">
        <v>0</v>
      </c>
      <c r="T294" s="230">
        <f>S294*H294</f>
        <v>0</v>
      </c>
      <c r="U294" s="40"/>
      <c r="V294" s="40"/>
      <c r="W294" s="40"/>
      <c r="X294" s="40"/>
      <c r="Y294" s="40"/>
      <c r="Z294" s="40"/>
      <c r="AA294" s="40"/>
      <c r="AB294" s="40"/>
      <c r="AC294" s="40"/>
      <c r="AD294" s="40"/>
      <c r="AE294" s="40"/>
      <c r="AR294" s="231" t="s">
        <v>176</v>
      </c>
      <c r="AT294" s="231" t="s">
        <v>171</v>
      </c>
      <c r="AU294" s="231" t="s">
        <v>82</v>
      </c>
      <c r="AY294" s="19" t="s">
        <v>169</v>
      </c>
      <c r="BE294" s="232">
        <f>IF(N294="základní",J294,0)</f>
        <v>0</v>
      </c>
      <c r="BF294" s="232">
        <f>IF(N294="snížená",J294,0)</f>
        <v>0</v>
      </c>
      <c r="BG294" s="232">
        <f>IF(N294="zákl. přenesená",J294,0)</f>
        <v>0</v>
      </c>
      <c r="BH294" s="232">
        <f>IF(N294="sníž. přenesená",J294,0)</f>
        <v>0</v>
      </c>
      <c r="BI294" s="232">
        <f>IF(N294="nulová",J294,0)</f>
        <v>0</v>
      </c>
      <c r="BJ294" s="19" t="s">
        <v>80</v>
      </c>
      <c r="BK294" s="232">
        <f>ROUND(I294*H294,2)</f>
        <v>0</v>
      </c>
      <c r="BL294" s="19" t="s">
        <v>176</v>
      </c>
      <c r="BM294" s="231" t="s">
        <v>2024</v>
      </c>
    </row>
    <row r="295" spans="1:47" s="2" customFormat="1" ht="12">
      <c r="A295" s="40"/>
      <c r="B295" s="41"/>
      <c r="C295" s="42"/>
      <c r="D295" s="233" t="s">
        <v>178</v>
      </c>
      <c r="E295" s="42"/>
      <c r="F295" s="234" t="s">
        <v>2025</v>
      </c>
      <c r="G295" s="42"/>
      <c r="H295" s="42"/>
      <c r="I295" s="138"/>
      <c r="J295" s="42"/>
      <c r="K295" s="42"/>
      <c r="L295" s="46"/>
      <c r="M295" s="235"/>
      <c r="N295" s="236"/>
      <c r="O295" s="86"/>
      <c r="P295" s="86"/>
      <c r="Q295" s="86"/>
      <c r="R295" s="86"/>
      <c r="S295" s="86"/>
      <c r="T295" s="87"/>
      <c r="U295" s="40"/>
      <c r="V295" s="40"/>
      <c r="W295" s="40"/>
      <c r="X295" s="40"/>
      <c r="Y295" s="40"/>
      <c r="Z295" s="40"/>
      <c r="AA295" s="40"/>
      <c r="AB295" s="40"/>
      <c r="AC295" s="40"/>
      <c r="AD295" s="40"/>
      <c r="AE295" s="40"/>
      <c r="AT295" s="19" t="s">
        <v>178</v>
      </c>
      <c r="AU295" s="19" t="s">
        <v>82</v>
      </c>
    </row>
    <row r="296" spans="1:51" s="13" customFormat="1" ht="12">
      <c r="A296" s="13"/>
      <c r="B296" s="237"/>
      <c r="C296" s="238"/>
      <c r="D296" s="233" t="s">
        <v>180</v>
      </c>
      <c r="E296" s="239" t="s">
        <v>19</v>
      </c>
      <c r="F296" s="240" t="s">
        <v>2026</v>
      </c>
      <c r="G296" s="238"/>
      <c r="H296" s="241">
        <v>241.5</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180</v>
      </c>
      <c r="AU296" s="247" t="s">
        <v>82</v>
      </c>
      <c r="AV296" s="13" t="s">
        <v>82</v>
      </c>
      <c r="AW296" s="13" t="s">
        <v>33</v>
      </c>
      <c r="AX296" s="13" t="s">
        <v>80</v>
      </c>
      <c r="AY296" s="247" t="s">
        <v>169</v>
      </c>
    </row>
    <row r="297" spans="1:65" s="2" customFormat="1" ht="16.5" customHeight="1">
      <c r="A297" s="40"/>
      <c r="B297" s="41"/>
      <c r="C297" s="220" t="s">
        <v>1486</v>
      </c>
      <c r="D297" s="220" t="s">
        <v>171</v>
      </c>
      <c r="E297" s="221" t="s">
        <v>2027</v>
      </c>
      <c r="F297" s="222" t="s">
        <v>2028</v>
      </c>
      <c r="G297" s="223" t="s">
        <v>222</v>
      </c>
      <c r="H297" s="224">
        <v>241.5</v>
      </c>
      <c r="I297" s="225"/>
      <c r="J297" s="226">
        <f>ROUND(I297*H297,2)</f>
        <v>0</v>
      </c>
      <c r="K297" s="222" t="s">
        <v>175</v>
      </c>
      <c r="L297" s="46"/>
      <c r="M297" s="227" t="s">
        <v>19</v>
      </c>
      <c r="N297" s="228" t="s">
        <v>43</v>
      </c>
      <c r="O297" s="86"/>
      <c r="P297" s="229">
        <f>O297*H297</f>
        <v>0</v>
      </c>
      <c r="Q297" s="229">
        <v>1E-05</v>
      </c>
      <c r="R297" s="229">
        <f>Q297*H297</f>
        <v>0.002415</v>
      </c>
      <c r="S297" s="229">
        <v>0</v>
      </c>
      <c r="T297" s="230">
        <f>S297*H297</f>
        <v>0</v>
      </c>
      <c r="U297" s="40"/>
      <c r="V297" s="40"/>
      <c r="W297" s="40"/>
      <c r="X297" s="40"/>
      <c r="Y297" s="40"/>
      <c r="Z297" s="40"/>
      <c r="AA297" s="40"/>
      <c r="AB297" s="40"/>
      <c r="AC297" s="40"/>
      <c r="AD297" s="40"/>
      <c r="AE297" s="40"/>
      <c r="AR297" s="231" t="s">
        <v>176</v>
      </c>
      <c r="AT297" s="231" t="s">
        <v>171</v>
      </c>
      <c r="AU297" s="231" t="s">
        <v>82</v>
      </c>
      <c r="AY297" s="19" t="s">
        <v>169</v>
      </c>
      <c r="BE297" s="232">
        <f>IF(N297="základní",J297,0)</f>
        <v>0</v>
      </c>
      <c r="BF297" s="232">
        <f>IF(N297="snížená",J297,0)</f>
        <v>0</v>
      </c>
      <c r="BG297" s="232">
        <f>IF(N297="zákl. přenesená",J297,0)</f>
        <v>0</v>
      </c>
      <c r="BH297" s="232">
        <f>IF(N297="sníž. přenesená",J297,0)</f>
        <v>0</v>
      </c>
      <c r="BI297" s="232">
        <f>IF(N297="nulová",J297,0)</f>
        <v>0</v>
      </c>
      <c r="BJ297" s="19" t="s">
        <v>80</v>
      </c>
      <c r="BK297" s="232">
        <f>ROUND(I297*H297,2)</f>
        <v>0</v>
      </c>
      <c r="BL297" s="19" t="s">
        <v>176</v>
      </c>
      <c r="BM297" s="231" t="s">
        <v>2029</v>
      </c>
    </row>
    <row r="298" spans="1:47" s="2" customFormat="1" ht="12">
      <c r="A298" s="40"/>
      <c r="B298" s="41"/>
      <c r="C298" s="42"/>
      <c r="D298" s="233" t="s">
        <v>178</v>
      </c>
      <c r="E298" s="42"/>
      <c r="F298" s="234" t="s">
        <v>2030</v>
      </c>
      <c r="G298" s="42"/>
      <c r="H298" s="42"/>
      <c r="I298" s="138"/>
      <c r="J298" s="42"/>
      <c r="K298" s="42"/>
      <c r="L298" s="46"/>
      <c r="M298" s="235"/>
      <c r="N298" s="236"/>
      <c r="O298" s="86"/>
      <c r="P298" s="86"/>
      <c r="Q298" s="86"/>
      <c r="R298" s="86"/>
      <c r="S298" s="86"/>
      <c r="T298" s="87"/>
      <c r="U298" s="40"/>
      <c r="V298" s="40"/>
      <c r="W298" s="40"/>
      <c r="X298" s="40"/>
      <c r="Y298" s="40"/>
      <c r="Z298" s="40"/>
      <c r="AA298" s="40"/>
      <c r="AB298" s="40"/>
      <c r="AC298" s="40"/>
      <c r="AD298" s="40"/>
      <c r="AE298" s="40"/>
      <c r="AT298" s="19" t="s">
        <v>178</v>
      </c>
      <c r="AU298" s="19" t="s">
        <v>82</v>
      </c>
    </row>
    <row r="299" spans="1:65" s="2" customFormat="1" ht="16.5" customHeight="1">
      <c r="A299" s="40"/>
      <c r="B299" s="41"/>
      <c r="C299" s="220" t="s">
        <v>1490</v>
      </c>
      <c r="D299" s="220" t="s">
        <v>171</v>
      </c>
      <c r="E299" s="221" t="s">
        <v>2031</v>
      </c>
      <c r="F299" s="222" t="s">
        <v>2032</v>
      </c>
      <c r="G299" s="223" t="s">
        <v>174</v>
      </c>
      <c r="H299" s="224">
        <v>69</v>
      </c>
      <c r="I299" s="225"/>
      <c r="J299" s="226">
        <f>ROUND(I299*H299,2)</f>
        <v>0</v>
      </c>
      <c r="K299" s="222" t="s">
        <v>175</v>
      </c>
      <c r="L299" s="46"/>
      <c r="M299" s="227" t="s">
        <v>19</v>
      </c>
      <c r="N299" s="228" t="s">
        <v>43</v>
      </c>
      <c r="O299" s="86"/>
      <c r="P299" s="229">
        <f>O299*H299</f>
        <v>0</v>
      </c>
      <c r="Q299" s="229">
        <v>1E-05</v>
      </c>
      <c r="R299" s="229">
        <f>Q299*H299</f>
        <v>0.0006900000000000001</v>
      </c>
      <c r="S299" s="229">
        <v>0</v>
      </c>
      <c r="T299" s="230">
        <f>S299*H299</f>
        <v>0</v>
      </c>
      <c r="U299" s="40"/>
      <c r="V299" s="40"/>
      <c r="W299" s="40"/>
      <c r="X299" s="40"/>
      <c r="Y299" s="40"/>
      <c r="Z299" s="40"/>
      <c r="AA299" s="40"/>
      <c r="AB299" s="40"/>
      <c r="AC299" s="40"/>
      <c r="AD299" s="40"/>
      <c r="AE299" s="40"/>
      <c r="AR299" s="231" t="s">
        <v>176</v>
      </c>
      <c r="AT299" s="231" t="s">
        <v>171</v>
      </c>
      <c r="AU299" s="231" t="s">
        <v>82</v>
      </c>
      <c r="AY299" s="19" t="s">
        <v>169</v>
      </c>
      <c r="BE299" s="232">
        <f>IF(N299="základní",J299,0)</f>
        <v>0</v>
      </c>
      <c r="BF299" s="232">
        <f>IF(N299="snížená",J299,0)</f>
        <v>0</v>
      </c>
      <c r="BG299" s="232">
        <f>IF(N299="zákl. přenesená",J299,0)</f>
        <v>0</v>
      </c>
      <c r="BH299" s="232">
        <f>IF(N299="sníž. přenesená",J299,0)</f>
        <v>0</v>
      </c>
      <c r="BI299" s="232">
        <f>IF(N299="nulová",J299,0)</f>
        <v>0</v>
      </c>
      <c r="BJ299" s="19" t="s">
        <v>80</v>
      </c>
      <c r="BK299" s="232">
        <f>ROUND(I299*H299,2)</f>
        <v>0</v>
      </c>
      <c r="BL299" s="19" t="s">
        <v>176</v>
      </c>
      <c r="BM299" s="231" t="s">
        <v>2033</v>
      </c>
    </row>
    <row r="300" spans="1:47" s="2" customFormat="1" ht="12">
      <c r="A300" s="40"/>
      <c r="B300" s="41"/>
      <c r="C300" s="42"/>
      <c r="D300" s="233" t="s">
        <v>178</v>
      </c>
      <c r="E300" s="42"/>
      <c r="F300" s="234" t="s">
        <v>2034</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9" t="s">
        <v>178</v>
      </c>
      <c r="AU300" s="19" t="s">
        <v>82</v>
      </c>
    </row>
    <row r="301" spans="1:51" s="13" customFormat="1" ht="12">
      <c r="A301" s="13"/>
      <c r="B301" s="237"/>
      <c r="C301" s="238"/>
      <c r="D301" s="233" t="s">
        <v>180</v>
      </c>
      <c r="E301" s="239" t="s">
        <v>19</v>
      </c>
      <c r="F301" s="240" t="s">
        <v>2035</v>
      </c>
      <c r="G301" s="238"/>
      <c r="H301" s="241">
        <v>69</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180</v>
      </c>
      <c r="AU301" s="247" t="s">
        <v>82</v>
      </c>
      <c r="AV301" s="13" t="s">
        <v>82</v>
      </c>
      <c r="AW301" s="13" t="s">
        <v>33</v>
      </c>
      <c r="AX301" s="13" t="s">
        <v>80</v>
      </c>
      <c r="AY301" s="247" t="s">
        <v>169</v>
      </c>
    </row>
    <row r="302" spans="1:65" s="2" customFormat="1" ht="16.5" customHeight="1">
      <c r="A302" s="40"/>
      <c r="B302" s="41"/>
      <c r="C302" s="220" t="s">
        <v>1494</v>
      </c>
      <c r="D302" s="220" t="s">
        <v>171</v>
      </c>
      <c r="E302" s="221" t="s">
        <v>2036</v>
      </c>
      <c r="F302" s="222" t="s">
        <v>2037</v>
      </c>
      <c r="G302" s="223" t="s">
        <v>222</v>
      </c>
      <c r="H302" s="224">
        <v>62.75</v>
      </c>
      <c r="I302" s="225"/>
      <c r="J302" s="226">
        <f>ROUND(I302*H302,2)</f>
        <v>0</v>
      </c>
      <c r="K302" s="222" t="s">
        <v>175</v>
      </c>
      <c r="L302" s="46"/>
      <c r="M302" s="227" t="s">
        <v>19</v>
      </c>
      <c r="N302" s="228" t="s">
        <v>43</v>
      </c>
      <c r="O302" s="86"/>
      <c r="P302" s="229">
        <f>O302*H302</f>
        <v>0</v>
      </c>
      <c r="Q302" s="229">
        <v>0</v>
      </c>
      <c r="R302" s="229">
        <f>Q302*H302</f>
        <v>0</v>
      </c>
      <c r="S302" s="229">
        <v>2.4</v>
      </c>
      <c r="T302" s="230">
        <f>S302*H302</f>
        <v>150.6</v>
      </c>
      <c r="U302" s="40"/>
      <c r="V302" s="40"/>
      <c r="W302" s="40"/>
      <c r="X302" s="40"/>
      <c r="Y302" s="40"/>
      <c r="Z302" s="40"/>
      <c r="AA302" s="40"/>
      <c r="AB302" s="40"/>
      <c r="AC302" s="40"/>
      <c r="AD302" s="40"/>
      <c r="AE302" s="40"/>
      <c r="AR302" s="231" t="s">
        <v>176</v>
      </c>
      <c r="AT302" s="231" t="s">
        <v>171</v>
      </c>
      <c r="AU302" s="231" t="s">
        <v>82</v>
      </c>
      <c r="AY302" s="19" t="s">
        <v>169</v>
      </c>
      <c r="BE302" s="232">
        <f>IF(N302="základní",J302,0)</f>
        <v>0</v>
      </c>
      <c r="BF302" s="232">
        <f>IF(N302="snížená",J302,0)</f>
        <v>0</v>
      </c>
      <c r="BG302" s="232">
        <f>IF(N302="zákl. přenesená",J302,0)</f>
        <v>0</v>
      </c>
      <c r="BH302" s="232">
        <f>IF(N302="sníž. přenesená",J302,0)</f>
        <v>0</v>
      </c>
      <c r="BI302" s="232">
        <f>IF(N302="nulová",J302,0)</f>
        <v>0</v>
      </c>
      <c r="BJ302" s="19" t="s">
        <v>80</v>
      </c>
      <c r="BK302" s="232">
        <f>ROUND(I302*H302,2)</f>
        <v>0</v>
      </c>
      <c r="BL302" s="19" t="s">
        <v>176</v>
      </c>
      <c r="BM302" s="231" t="s">
        <v>2038</v>
      </c>
    </row>
    <row r="303" spans="1:51" s="14" customFormat="1" ht="12">
      <c r="A303" s="14"/>
      <c r="B303" s="248"/>
      <c r="C303" s="249"/>
      <c r="D303" s="233" t="s">
        <v>180</v>
      </c>
      <c r="E303" s="250" t="s">
        <v>19</v>
      </c>
      <c r="F303" s="251" t="s">
        <v>2039</v>
      </c>
      <c r="G303" s="249"/>
      <c r="H303" s="250" t="s">
        <v>19</v>
      </c>
      <c r="I303" s="252"/>
      <c r="J303" s="249"/>
      <c r="K303" s="249"/>
      <c r="L303" s="253"/>
      <c r="M303" s="254"/>
      <c r="N303" s="255"/>
      <c r="O303" s="255"/>
      <c r="P303" s="255"/>
      <c r="Q303" s="255"/>
      <c r="R303" s="255"/>
      <c r="S303" s="255"/>
      <c r="T303" s="256"/>
      <c r="U303" s="14"/>
      <c r="V303" s="14"/>
      <c r="W303" s="14"/>
      <c r="X303" s="14"/>
      <c r="Y303" s="14"/>
      <c r="Z303" s="14"/>
      <c r="AA303" s="14"/>
      <c r="AB303" s="14"/>
      <c r="AC303" s="14"/>
      <c r="AD303" s="14"/>
      <c r="AE303" s="14"/>
      <c r="AT303" s="257" t="s">
        <v>180</v>
      </c>
      <c r="AU303" s="257" t="s">
        <v>82</v>
      </c>
      <c r="AV303" s="14" t="s">
        <v>80</v>
      </c>
      <c r="AW303" s="14" t="s">
        <v>33</v>
      </c>
      <c r="AX303" s="14" t="s">
        <v>72</v>
      </c>
      <c r="AY303" s="257" t="s">
        <v>169</v>
      </c>
    </row>
    <row r="304" spans="1:51" s="13" customFormat="1" ht="12">
      <c r="A304" s="13"/>
      <c r="B304" s="237"/>
      <c r="C304" s="238"/>
      <c r="D304" s="233" t="s">
        <v>180</v>
      </c>
      <c r="E304" s="239" t="s">
        <v>19</v>
      </c>
      <c r="F304" s="240" t="s">
        <v>2040</v>
      </c>
      <c r="G304" s="238"/>
      <c r="H304" s="241">
        <v>19</v>
      </c>
      <c r="I304" s="242"/>
      <c r="J304" s="238"/>
      <c r="K304" s="238"/>
      <c r="L304" s="243"/>
      <c r="M304" s="244"/>
      <c r="N304" s="245"/>
      <c r="O304" s="245"/>
      <c r="P304" s="245"/>
      <c r="Q304" s="245"/>
      <c r="R304" s="245"/>
      <c r="S304" s="245"/>
      <c r="T304" s="246"/>
      <c r="U304" s="13"/>
      <c r="V304" s="13"/>
      <c r="W304" s="13"/>
      <c r="X304" s="13"/>
      <c r="Y304" s="13"/>
      <c r="Z304" s="13"/>
      <c r="AA304" s="13"/>
      <c r="AB304" s="13"/>
      <c r="AC304" s="13"/>
      <c r="AD304" s="13"/>
      <c r="AE304" s="13"/>
      <c r="AT304" s="247" t="s">
        <v>180</v>
      </c>
      <c r="AU304" s="247" t="s">
        <v>82</v>
      </c>
      <c r="AV304" s="13" t="s">
        <v>82</v>
      </c>
      <c r="AW304" s="13" t="s">
        <v>33</v>
      </c>
      <c r="AX304" s="13" t="s">
        <v>72</v>
      </c>
      <c r="AY304" s="247" t="s">
        <v>169</v>
      </c>
    </row>
    <row r="305" spans="1:51" s="13" customFormat="1" ht="12">
      <c r="A305" s="13"/>
      <c r="B305" s="237"/>
      <c r="C305" s="238"/>
      <c r="D305" s="233" t="s">
        <v>180</v>
      </c>
      <c r="E305" s="239" t="s">
        <v>19</v>
      </c>
      <c r="F305" s="240" t="s">
        <v>2041</v>
      </c>
      <c r="G305" s="238"/>
      <c r="H305" s="241">
        <v>43.75</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180</v>
      </c>
      <c r="AU305" s="247" t="s">
        <v>82</v>
      </c>
      <c r="AV305" s="13" t="s">
        <v>82</v>
      </c>
      <c r="AW305" s="13" t="s">
        <v>33</v>
      </c>
      <c r="AX305" s="13" t="s">
        <v>72</v>
      </c>
      <c r="AY305" s="247" t="s">
        <v>169</v>
      </c>
    </row>
    <row r="306" spans="1:51" s="15" customFormat="1" ht="12">
      <c r="A306" s="15"/>
      <c r="B306" s="258"/>
      <c r="C306" s="259"/>
      <c r="D306" s="233" t="s">
        <v>180</v>
      </c>
      <c r="E306" s="260" t="s">
        <v>19</v>
      </c>
      <c r="F306" s="261" t="s">
        <v>191</v>
      </c>
      <c r="G306" s="259"/>
      <c r="H306" s="262">
        <v>62.75</v>
      </c>
      <c r="I306" s="263"/>
      <c r="J306" s="259"/>
      <c r="K306" s="259"/>
      <c r="L306" s="264"/>
      <c r="M306" s="265"/>
      <c r="N306" s="266"/>
      <c r="O306" s="266"/>
      <c r="P306" s="266"/>
      <c r="Q306" s="266"/>
      <c r="R306" s="266"/>
      <c r="S306" s="266"/>
      <c r="T306" s="267"/>
      <c r="U306" s="15"/>
      <c r="V306" s="15"/>
      <c r="W306" s="15"/>
      <c r="X306" s="15"/>
      <c r="Y306" s="15"/>
      <c r="Z306" s="15"/>
      <c r="AA306" s="15"/>
      <c r="AB306" s="15"/>
      <c r="AC306" s="15"/>
      <c r="AD306" s="15"/>
      <c r="AE306" s="15"/>
      <c r="AT306" s="268" t="s">
        <v>180</v>
      </c>
      <c r="AU306" s="268" t="s">
        <v>82</v>
      </c>
      <c r="AV306" s="15" t="s">
        <v>176</v>
      </c>
      <c r="AW306" s="15" t="s">
        <v>33</v>
      </c>
      <c r="AX306" s="15" t="s">
        <v>80</v>
      </c>
      <c r="AY306" s="268" t="s">
        <v>169</v>
      </c>
    </row>
    <row r="307" spans="1:63" s="12" customFormat="1" ht="22.8" customHeight="1">
      <c r="A307" s="12"/>
      <c r="B307" s="204"/>
      <c r="C307" s="205"/>
      <c r="D307" s="206" t="s">
        <v>71</v>
      </c>
      <c r="E307" s="218" t="s">
        <v>526</v>
      </c>
      <c r="F307" s="218" t="s">
        <v>527</v>
      </c>
      <c r="G307" s="205"/>
      <c r="H307" s="205"/>
      <c r="I307" s="208"/>
      <c r="J307" s="219">
        <f>BK307</f>
        <v>0</v>
      </c>
      <c r="K307" s="205"/>
      <c r="L307" s="210"/>
      <c r="M307" s="211"/>
      <c r="N307" s="212"/>
      <c r="O307" s="212"/>
      <c r="P307" s="213">
        <f>SUM(P308:P318)</f>
        <v>0</v>
      </c>
      <c r="Q307" s="212"/>
      <c r="R307" s="213">
        <f>SUM(R308:R318)</f>
        <v>0</v>
      </c>
      <c r="S307" s="212"/>
      <c r="T307" s="214">
        <f>SUM(T308:T318)</f>
        <v>0</v>
      </c>
      <c r="U307" s="12"/>
      <c r="V307" s="12"/>
      <c r="W307" s="12"/>
      <c r="X307" s="12"/>
      <c r="Y307" s="12"/>
      <c r="Z307" s="12"/>
      <c r="AA307" s="12"/>
      <c r="AB307" s="12"/>
      <c r="AC307" s="12"/>
      <c r="AD307" s="12"/>
      <c r="AE307" s="12"/>
      <c r="AR307" s="215" t="s">
        <v>80</v>
      </c>
      <c r="AT307" s="216" t="s">
        <v>71</v>
      </c>
      <c r="AU307" s="216" t="s">
        <v>80</v>
      </c>
      <c r="AY307" s="215" t="s">
        <v>169</v>
      </c>
      <c r="BK307" s="217">
        <f>SUM(BK308:BK318)</f>
        <v>0</v>
      </c>
    </row>
    <row r="308" spans="1:65" s="2" customFormat="1" ht="16.5" customHeight="1">
      <c r="A308" s="40"/>
      <c r="B308" s="41"/>
      <c r="C308" s="220" t="s">
        <v>1498</v>
      </c>
      <c r="D308" s="220" t="s">
        <v>171</v>
      </c>
      <c r="E308" s="221" t="s">
        <v>1539</v>
      </c>
      <c r="F308" s="222" t="s">
        <v>1540</v>
      </c>
      <c r="G308" s="223" t="s">
        <v>297</v>
      </c>
      <c r="H308" s="224">
        <v>151.32</v>
      </c>
      <c r="I308" s="225"/>
      <c r="J308" s="226">
        <f>ROUND(I308*H308,2)</f>
        <v>0</v>
      </c>
      <c r="K308" s="222" t="s">
        <v>175</v>
      </c>
      <c r="L308" s="46"/>
      <c r="M308" s="227" t="s">
        <v>19</v>
      </c>
      <c r="N308" s="228" t="s">
        <v>43</v>
      </c>
      <c r="O308" s="86"/>
      <c r="P308" s="229">
        <f>O308*H308</f>
        <v>0</v>
      </c>
      <c r="Q308" s="229">
        <v>0</v>
      </c>
      <c r="R308" s="229">
        <f>Q308*H308</f>
        <v>0</v>
      </c>
      <c r="S308" s="229">
        <v>0</v>
      </c>
      <c r="T308" s="230">
        <f>S308*H308</f>
        <v>0</v>
      </c>
      <c r="U308" s="40"/>
      <c r="V308" s="40"/>
      <c r="W308" s="40"/>
      <c r="X308" s="40"/>
      <c r="Y308" s="40"/>
      <c r="Z308" s="40"/>
      <c r="AA308" s="40"/>
      <c r="AB308" s="40"/>
      <c r="AC308" s="40"/>
      <c r="AD308" s="40"/>
      <c r="AE308" s="40"/>
      <c r="AR308" s="231" t="s">
        <v>176</v>
      </c>
      <c r="AT308" s="231" t="s">
        <v>171</v>
      </c>
      <c r="AU308" s="231" t="s">
        <v>82</v>
      </c>
      <c r="AY308" s="19" t="s">
        <v>169</v>
      </c>
      <c r="BE308" s="232">
        <f>IF(N308="základní",J308,0)</f>
        <v>0</v>
      </c>
      <c r="BF308" s="232">
        <f>IF(N308="snížená",J308,0)</f>
        <v>0</v>
      </c>
      <c r="BG308" s="232">
        <f>IF(N308="zákl. přenesená",J308,0)</f>
        <v>0</v>
      </c>
      <c r="BH308" s="232">
        <f>IF(N308="sníž. přenesená",J308,0)</f>
        <v>0</v>
      </c>
      <c r="BI308" s="232">
        <f>IF(N308="nulová",J308,0)</f>
        <v>0</v>
      </c>
      <c r="BJ308" s="19" t="s">
        <v>80</v>
      </c>
      <c r="BK308" s="232">
        <f>ROUND(I308*H308,2)</f>
        <v>0</v>
      </c>
      <c r="BL308" s="19" t="s">
        <v>176</v>
      </c>
      <c r="BM308" s="231" t="s">
        <v>1541</v>
      </c>
    </row>
    <row r="309" spans="1:47" s="2" customFormat="1" ht="12">
      <c r="A309" s="40"/>
      <c r="B309" s="41"/>
      <c r="C309" s="42"/>
      <c r="D309" s="233" t="s">
        <v>178</v>
      </c>
      <c r="E309" s="42"/>
      <c r="F309" s="234" t="s">
        <v>1542</v>
      </c>
      <c r="G309" s="42"/>
      <c r="H309" s="42"/>
      <c r="I309" s="138"/>
      <c r="J309" s="42"/>
      <c r="K309" s="42"/>
      <c r="L309" s="46"/>
      <c r="M309" s="235"/>
      <c r="N309" s="236"/>
      <c r="O309" s="86"/>
      <c r="P309" s="86"/>
      <c r="Q309" s="86"/>
      <c r="R309" s="86"/>
      <c r="S309" s="86"/>
      <c r="T309" s="87"/>
      <c r="U309" s="40"/>
      <c r="V309" s="40"/>
      <c r="W309" s="40"/>
      <c r="X309" s="40"/>
      <c r="Y309" s="40"/>
      <c r="Z309" s="40"/>
      <c r="AA309" s="40"/>
      <c r="AB309" s="40"/>
      <c r="AC309" s="40"/>
      <c r="AD309" s="40"/>
      <c r="AE309" s="40"/>
      <c r="AT309" s="19" t="s">
        <v>178</v>
      </c>
      <c r="AU309" s="19" t="s">
        <v>82</v>
      </c>
    </row>
    <row r="310" spans="1:65" s="2" customFormat="1" ht="21.75" customHeight="1">
      <c r="A310" s="40"/>
      <c r="B310" s="41"/>
      <c r="C310" s="220" t="s">
        <v>1502</v>
      </c>
      <c r="D310" s="220" t="s">
        <v>171</v>
      </c>
      <c r="E310" s="221" t="s">
        <v>1546</v>
      </c>
      <c r="F310" s="222" t="s">
        <v>1547</v>
      </c>
      <c r="G310" s="223" t="s">
        <v>297</v>
      </c>
      <c r="H310" s="224">
        <v>1815.84</v>
      </c>
      <c r="I310" s="225"/>
      <c r="J310" s="226">
        <f>ROUND(I310*H310,2)</f>
        <v>0</v>
      </c>
      <c r="K310" s="222" t="s">
        <v>175</v>
      </c>
      <c r="L310" s="46"/>
      <c r="M310" s="227" t="s">
        <v>19</v>
      </c>
      <c r="N310" s="228" t="s">
        <v>43</v>
      </c>
      <c r="O310" s="86"/>
      <c r="P310" s="229">
        <f>O310*H310</f>
        <v>0</v>
      </c>
      <c r="Q310" s="229">
        <v>0</v>
      </c>
      <c r="R310" s="229">
        <f>Q310*H310</f>
        <v>0</v>
      </c>
      <c r="S310" s="229">
        <v>0</v>
      </c>
      <c r="T310" s="230">
        <f>S310*H310</f>
        <v>0</v>
      </c>
      <c r="U310" s="40"/>
      <c r="V310" s="40"/>
      <c r="W310" s="40"/>
      <c r="X310" s="40"/>
      <c r="Y310" s="40"/>
      <c r="Z310" s="40"/>
      <c r="AA310" s="40"/>
      <c r="AB310" s="40"/>
      <c r="AC310" s="40"/>
      <c r="AD310" s="40"/>
      <c r="AE310" s="40"/>
      <c r="AR310" s="231" t="s">
        <v>176</v>
      </c>
      <c r="AT310" s="231" t="s">
        <v>171</v>
      </c>
      <c r="AU310" s="231" t="s">
        <v>82</v>
      </c>
      <c r="AY310" s="19" t="s">
        <v>169</v>
      </c>
      <c r="BE310" s="232">
        <f>IF(N310="základní",J310,0)</f>
        <v>0</v>
      </c>
      <c r="BF310" s="232">
        <f>IF(N310="snížená",J310,0)</f>
        <v>0</v>
      </c>
      <c r="BG310" s="232">
        <f>IF(N310="zákl. přenesená",J310,0)</f>
        <v>0</v>
      </c>
      <c r="BH310" s="232">
        <f>IF(N310="sníž. přenesená",J310,0)</f>
        <v>0</v>
      </c>
      <c r="BI310" s="232">
        <f>IF(N310="nulová",J310,0)</f>
        <v>0</v>
      </c>
      <c r="BJ310" s="19" t="s">
        <v>80</v>
      </c>
      <c r="BK310" s="232">
        <f>ROUND(I310*H310,2)</f>
        <v>0</v>
      </c>
      <c r="BL310" s="19" t="s">
        <v>176</v>
      </c>
      <c r="BM310" s="231" t="s">
        <v>1548</v>
      </c>
    </row>
    <row r="311" spans="1:47" s="2" customFormat="1" ht="12">
      <c r="A311" s="40"/>
      <c r="B311" s="41"/>
      <c r="C311" s="42"/>
      <c r="D311" s="233" t="s">
        <v>178</v>
      </c>
      <c r="E311" s="42"/>
      <c r="F311" s="234" t="s">
        <v>1542</v>
      </c>
      <c r="G311" s="42"/>
      <c r="H311" s="42"/>
      <c r="I311" s="138"/>
      <c r="J311" s="42"/>
      <c r="K311" s="42"/>
      <c r="L311" s="46"/>
      <c r="M311" s="235"/>
      <c r="N311" s="236"/>
      <c r="O311" s="86"/>
      <c r="P311" s="86"/>
      <c r="Q311" s="86"/>
      <c r="R311" s="86"/>
      <c r="S311" s="86"/>
      <c r="T311" s="87"/>
      <c r="U311" s="40"/>
      <c r="V311" s="40"/>
      <c r="W311" s="40"/>
      <c r="X311" s="40"/>
      <c r="Y311" s="40"/>
      <c r="Z311" s="40"/>
      <c r="AA311" s="40"/>
      <c r="AB311" s="40"/>
      <c r="AC311" s="40"/>
      <c r="AD311" s="40"/>
      <c r="AE311" s="40"/>
      <c r="AT311" s="19" t="s">
        <v>178</v>
      </c>
      <c r="AU311" s="19" t="s">
        <v>82</v>
      </c>
    </row>
    <row r="312" spans="1:51" s="13" customFormat="1" ht="12">
      <c r="A312" s="13"/>
      <c r="B312" s="237"/>
      <c r="C312" s="238"/>
      <c r="D312" s="233" t="s">
        <v>180</v>
      </c>
      <c r="E312" s="238"/>
      <c r="F312" s="240" t="s">
        <v>2042</v>
      </c>
      <c r="G312" s="238"/>
      <c r="H312" s="241">
        <v>1815.84</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180</v>
      </c>
      <c r="AU312" s="247" t="s">
        <v>82</v>
      </c>
      <c r="AV312" s="13" t="s">
        <v>82</v>
      </c>
      <c r="AW312" s="13" t="s">
        <v>4</v>
      </c>
      <c r="AX312" s="13" t="s">
        <v>80</v>
      </c>
      <c r="AY312" s="247" t="s">
        <v>169</v>
      </c>
    </row>
    <row r="313" spans="1:65" s="2" customFormat="1" ht="21.75" customHeight="1">
      <c r="A313" s="40"/>
      <c r="B313" s="41"/>
      <c r="C313" s="220" t="s">
        <v>1506</v>
      </c>
      <c r="D313" s="220" t="s">
        <v>171</v>
      </c>
      <c r="E313" s="221" t="s">
        <v>2043</v>
      </c>
      <c r="F313" s="222" t="s">
        <v>2044</v>
      </c>
      <c r="G313" s="223" t="s">
        <v>297</v>
      </c>
      <c r="H313" s="224">
        <v>150.6</v>
      </c>
      <c r="I313" s="225"/>
      <c r="J313" s="226">
        <f>ROUND(I313*H313,2)</f>
        <v>0</v>
      </c>
      <c r="K313" s="222" t="s">
        <v>19</v>
      </c>
      <c r="L313" s="46"/>
      <c r="M313" s="227" t="s">
        <v>19</v>
      </c>
      <c r="N313" s="228" t="s">
        <v>43</v>
      </c>
      <c r="O313" s="86"/>
      <c r="P313" s="229">
        <f>O313*H313</f>
        <v>0</v>
      </c>
      <c r="Q313" s="229">
        <v>0</v>
      </c>
      <c r="R313" s="229">
        <f>Q313*H313</f>
        <v>0</v>
      </c>
      <c r="S313" s="229">
        <v>0</v>
      </c>
      <c r="T313" s="230">
        <f>S313*H313</f>
        <v>0</v>
      </c>
      <c r="U313" s="40"/>
      <c r="V313" s="40"/>
      <c r="W313" s="40"/>
      <c r="X313" s="40"/>
      <c r="Y313" s="40"/>
      <c r="Z313" s="40"/>
      <c r="AA313" s="40"/>
      <c r="AB313" s="40"/>
      <c r="AC313" s="40"/>
      <c r="AD313" s="40"/>
      <c r="AE313" s="40"/>
      <c r="AR313" s="231" t="s">
        <v>176</v>
      </c>
      <c r="AT313" s="231" t="s">
        <v>171</v>
      </c>
      <c r="AU313" s="231" t="s">
        <v>82</v>
      </c>
      <c r="AY313" s="19" t="s">
        <v>169</v>
      </c>
      <c r="BE313" s="232">
        <f>IF(N313="základní",J313,0)</f>
        <v>0</v>
      </c>
      <c r="BF313" s="232">
        <f>IF(N313="snížená",J313,0)</f>
        <v>0</v>
      </c>
      <c r="BG313" s="232">
        <f>IF(N313="zákl. přenesená",J313,0)</f>
        <v>0</v>
      </c>
      <c r="BH313" s="232">
        <f>IF(N313="sníž. přenesená",J313,0)</f>
        <v>0</v>
      </c>
      <c r="BI313" s="232">
        <f>IF(N313="nulová",J313,0)</f>
        <v>0</v>
      </c>
      <c r="BJ313" s="19" t="s">
        <v>80</v>
      </c>
      <c r="BK313" s="232">
        <f>ROUND(I313*H313,2)</f>
        <v>0</v>
      </c>
      <c r="BL313" s="19" t="s">
        <v>176</v>
      </c>
      <c r="BM313" s="231" t="s">
        <v>1552</v>
      </c>
    </row>
    <row r="314" spans="1:47" s="2" customFormat="1" ht="12">
      <c r="A314" s="40"/>
      <c r="B314" s="41"/>
      <c r="C314" s="42"/>
      <c r="D314" s="233" t="s">
        <v>178</v>
      </c>
      <c r="E314" s="42"/>
      <c r="F314" s="234" t="s">
        <v>1553</v>
      </c>
      <c r="G314" s="42"/>
      <c r="H314" s="42"/>
      <c r="I314" s="138"/>
      <c r="J314" s="42"/>
      <c r="K314" s="42"/>
      <c r="L314" s="46"/>
      <c r="M314" s="235"/>
      <c r="N314" s="236"/>
      <c r="O314" s="86"/>
      <c r="P314" s="86"/>
      <c r="Q314" s="86"/>
      <c r="R314" s="86"/>
      <c r="S314" s="86"/>
      <c r="T314" s="87"/>
      <c r="U314" s="40"/>
      <c r="V314" s="40"/>
      <c r="W314" s="40"/>
      <c r="X314" s="40"/>
      <c r="Y314" s="40"/>
      <c r="Z314" s="40"/>
      <c r="AA314" s="40"/>
      <c r="AB314" s="40"/>
      <c r="AC314" s="40"/>
      <c r="AD314" s="40"/>
      <c r="AE314" s="40"/>
      <c r="AT314" s="19" t="s">
        <v>178</v>
      </c>
      <c r="AU314" s="19" t="s">
        <v>82</v>
      </c>
    </row>
    <row r="315" spans="1:51" s="13" customFormat="1" ht="12">
      <c r="A315" s="13"/>
      <c r="B315" s="237"/>
      <c r="C315" s="238"/>
      <c r="D315" s="233" t="s">
        <v>180</v>
      </c>
      <c r="E315" s="239" t="s">
        <v>19</v>
      </c>
      <c r="F315" s="240" t="s">
        <v>2045</v>
      </c>
      <c r="G315" s="238"/>
      <c r="H315" s="241">
        <v>150.6</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180</v>
      </c>
      <c r="AU315" s="247" t="s">
        <v>82</v>
      </c>
      <c r="AV315" s="13" t="s">
        <v>82</v>
      </c>
      <c r="AW315" s="13" t="s">
        <v>33</v>
      </c>
      <c r="AX315" s="13" t="s">
        <v>80</v>
      </c>
      <c r="AY315" s="247" t="s">
        <v>169</v>
      </c>
    </row>
    <row r="316" spans="1:65" s="2" customFormat="1" ht="21.75" customHeight="1">
      <c r="A316" s="40"/>
      <c r="B316" s="41"/>
      <c r="C316" s="220" t="s">
        <v>1510</v>
      </c>
      <c r="D316" s="220" t="s">
        <v>171</v>
      </c>
      <c r="E316" s="221" t="s">
        <v>2046</v>
      </c>
      <c r="F316" s="222" t="s">
        <v>2047</v>
      </c>
      <c r="G316" s="223" t="s">
        <v>297</v>
      </c>
      <c r="H316" s="224">
        <v>0.12</v>
      </c>
      <c r="I316" s="225"/>
      <c r="J316" s="226">
        <f>ROUND(I316*H316,2)</f>
        <v>0</v>
      </c>
      <c r="K316" s="222" t="s">
        <v>175</v>
      </c>
      <c r="L316" s="46"/>
      <c r="M316" s="227" t="s">
        <v>19</v>
      </c>
      <c r="N316" s="228" t="s">
        <v>43</v>
      </c>
      <c r="O316" s="86"/>
      <c r="P316" s="229">
        <f>O316*H316</f>
        <v>0</v>
      </c>
      <c r="Q316" s="229">
        <v>0</v>
      </c>
      <c r="R316" s="229">
        <f>Q316*H316</f>
        <v>0</v>
      </c>
      <c r="S316" s="229">
        <v>0</v>
      </c>
      <c r="T316" s="230">
        <f>S316*H316</f>
        <v>0</v>
      </c>
      <c r="U316" s="40"/>
      <c r="V316" s="40"/>
      <c r="W316" s="40"/>
      <c r="X316" s="40"/>
      <c r="Y316" s="40"/>
      <c r="Z316" s="40"/>
      <c r="AA316" s="40"/>
      <c r="AB316" s="40"/>
      <c r="AC316" s="40"/>
      <c r="AD316" s="40"/>
      <c r="AE316" s="40"/>
      <c r="AR316" s="231" t="s">
        <v>176</v>
      </c>
      <c r="AT316" s="231" t="s">
        <v>171</v>
      </c>
      <c r="AU316" s="231" t="s">
        <v>82</v>
      </c>
      <c r="AY316" s="19" t="s">
        <v>169</v>
      </c>
      <c r="BE316" s="232">
        <f>IF(N316="základní",J316,0)</f>
        <v>0</v>
      </c>
      <c r="BF316" s="232">
        <f>IF(N316="snížená",J316,0)</f>
        <v>0</v>
      </c>
      <c r="BG316" s="232">
        <f>IF(N316="zákl. přenesená",J316,0)</f>
        <v>0</v>
      </c>
      <c r="BH316" s="232">
        <f>IF(N316="sníž. přenesená",J316,0)</f>
        <v>0</v>
      </c>
      <c r="BI316" s="232">
        <f>IF(N316="nulová",J316,0)</f>
        <v>0</v>
      </c>
      <c r="BJ316" s="19" t="s">
        <v>80</v>
      </c>
      <c r="BK316" s="232">
        <f>ROUND(I316*H316,2)</f>
        <v>0</v>
      </c>
      <c r="BL316" s="19" t="s">
        <v>176</v>
      </c>
      <c r="BM316" s="231" t="s">
        <v>2048</v>
      </c>
    </row>
    <row r="317" spans="1:47" s="2" customFormat="1" ht="12">
      <c r="A317" s="40"/>
      <c r="B317" s="41"/>
      <c r="C317" s="42"/>
      <c r="D317" s="233" t="s">
        <v>178</v>
      </c>
      <c r="E317" s="42"/>
      <c r="F317" s="234" t="s">
        <v>1553</v>
      </c>
      <c r="G317" s="42"/>
      <c r="H317" s="42"/>
      <c r="I317" s="138"/>
      <c r="J317" s="42"/>
      <c r="K317" s="42"/>
      <c r="L317" s="46"/>
      <c r="M317" s="235"/>
      <c r="N317" s="236"/>
      <c r="O317" s="86"/>
      <c r="P317" s="86"/>
      <c r="Q317" s="86"/>
      <c r="R317" s="86"/>
      <c r="S317" s="86"/>
      <c r="T317" s="87"/>
      <c r="U317" s="40"/>
      <c r="V317" s="40"/>
      <c r="W317" s="40"/>
      <c r="X317" s="40"/>
      <c r="Y317" s="40"/>
      <c r="Z317" s="40"/>
      <c r="AA317" s="40"/>
      <c r="AB317" s="40"/>
      <c r="AC317" s="40"/>
      <c r="AD317" s="40"/>
      <c r="AE317" s="40"/>
      <c r="AT317" s="19" t="s">
        <v>178</v>
      </c>
      <c r="AU317" s="19" t="s">
        <v>82</v>
      </c>
    </row>
    <row r="318" spans="1:51" s="13" customFormat="1" ht="12">
      <c r="A318" s="13"/>
      <c r="B318" s="237"/>
      <c r="C318" s="238"/>
      <c r="D318" s="233" t="s">
        <v>180</v>
      </c>
      <c r="E318" s="239" t="s">
        <v>19</v>
      </c>
      <c r="F318" s="240" t="s">
        <v>2049</v>
      </c>
      <c r="G318" s="238"/>
      <c r="H318" s="241">
        <v>0.12</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180</v>
      </c>
      <c r="AU318" s="247" t="s">
        <v>82</v>
      </c>
      <c r="AV318" s="13" t="s">
        <v>82</v>
      </c>
      <c r="AW318" s="13" t="s">
        <v>33</v>
      </c>
      <c r="AX318" s="13" t="s">
        <v>80</v>
      </c>
      <c r="AY318" s="247" t="s">
        <v>169</v>
      </c>
    </row>
    <row r="319" spans="1:63" s="12" customFormat="1" ht="22.8" customHeight="1">
      <c r="A319" s="12"/>
      <c r="B319" s="204"/>
      <c r="C319" s="205"/>
      <c r="D319" s="206" t="s">
        <v>71</v>
      </c>
      <c r="E319" s="218" t="s">
        <v>563</v>
      </c>
      <c r="F319" s="218" t="s">
        <v>564</v>
      </c>
      <c r="G319" s="205"/>
      <c r="H319" s="205"/>
      <c r="I319" s="208"/>
      <c r="J319" s="219">
        <f>BK319</f>
        <v>0</v>
      </c>
      <c r="K319" s="205"/>
      <c r="L319" s="210"/>
      <c r="M319" s="211"/>
      <c r="N319" s="212"/>
      <c r="O319" s="212"/>
      <c r="P319" s="213">
        <f>SUM(P320:P321)</f>
        <v>0</v>
      </c>
      <c r="Q319" s="212"/>
      <c r="R319" s="213">
        <f>SUM(R320:R321)</f>
        <v>0</v>
      </c>
      <c r="S319" s="212"/>
      <c r="T319" s="214">
        <f>SUM(T320:T321)</f>
        <v>0</v>
      </c>
      <c r="U319" s="12"/>
      <c r="V319" s="12"/>
      <c r="W319" s="12"/>
      <c r="X319" s="12"/>
      <c r="Y319" s="12"/>
      <c r="Z319" s="12"/>
      <c r="AA319" s="12"/>
      <c r="AB319" s="12"/>
      <c r="AC319" s="12"/>
      <c r="AD319" s="12"/>
      <c r="AE319" s="12"/>
      <c r="AR319" s="215" t="s">
        <v>80</v>
      </c>
      <c r="AT319" s="216" t="s">
        <v>71</v>
      </c>
      <c r="AU319" s="216" t="s">
        <v>80</v>
      </c>
      <c r="AY319" s="215" t="s">
        <v>169</v>
      </c>
      <c r="BK319" s="217">
        <f>SUM(BK320:BK321)</f>
        <v>0</v>
      </c>
    </row>
    <row r="320" spans="1:65" s="2" customFormat="1" ht="21.75" customHeight="1">
      <c r="A320" s="40"/>
      <c r="B320" s="41"/>
      <c r="C320" s="220" t="s">
        <v>1514</v>
      </c>
      <c r="D320" s="220" t="s">
        <v>171</v>
      </c>
      <c r="E320" s="221" t="s">
        <v>1576</v>
      </c>
      <c r="F320" s="222" t="s">
        <v>1577</v>
      </c>
      <c r="G320" s="223" t="s">
        <v>297</v>
      </c>
      <c r="H320" s="224">
        <v>24.707</v>
      </c>
      <c r="I320" s="225"/>
      <c r="J320" s="226">
        <f>ROUND(I320*H320,2)</f>
        <v>0</v>
      </c>
      <c r="K320" s="222" t="s">
        <v>175</v>
      </c>
      <c r="L320" s="46"/>
      <c r="M320" s="227" t="s">
        <v>19</v>
      </c>
      <c r="N320" s="228" t="s">
        <v>43</v>
      </c>
      <c r="O320" s="86"/>
      <c r="P320" s="229">
        <f>O320*H320</f>
        <v>0</v>
      </c>
      <c r="Q320" s="229">
        <v>0</v>
      </c>
      <c r="R320" s="229">
        <f>Q320*H320</f>
        <v>0</v>
      </c>
      <c r="S320" s="229">
        <v>0</v>
      </c>
      <c r="T320" s="230">
        <f>S320*H320</f>
        <v>0</v>
      </c>
      <c r="U320" s="40"/>
      <c r="V320" s="40"/>
      <c r="W320" s="40"/>
      <c r="X320" s="40"/>
      <c r="Y320" s="40"/>
      <c r="Z320" s="40"/>
      <c r="AA320" s="40"/>
      <c r="AB320" s="40"/>
      <c r="AC320" s="40"/>
      <c r="AD320" s="40"/>
      <c r="AE320" s="40"/>
      <c r="AR320" s="231" t="s">
        <v>176</v>
      </c>
      <c r="AT320" s="231" t="s">
        <v>171</v>
      </c>
      <c r="AU320" s="231" t="s">
        <v>82</v>
      </c>
      <c r="AY320" s="19" t="s">
        <v>169</v>
      </c>
      <c r="BE320" s="232">
        <f>IF(N320="základní",J320,0)</f>
        <v>0</v>
      </c>
      <c r="BF320" s="232">
        <f>IF(N320="snížená",J320,0)</f>
        <v>0</v>
      </c>
      <c r="BG320" s="232">
        <f>IF(N320="zákl. přenesená",J320,0)</f>
        <v>0</v>
      </c>
      <c r="BH320" s="232">
        <f>IF(N320="sníž. přenesená",J320,0)</f>
        <v>0</v>
      </c>
      <c r="BI320" s="232">
        <f>IF(N320="nulová",J320,0)</f>
        <v>0</v>
      </c>
      <c r="BJ320" s="19" t="s">
        <v>80</v>
      </c>
      <c r="BK320" s="232">
        <f>ROUND(I320*H320,2)</f>
        <v>0</v>
      </c>
      <c r="BL320" s="19" t="s">
        <v>176</v>
      </c>
      <c r="BM320" s="231" t="s">
        <v>1578</v>
      </c>
    </row>
    <row r="321" spans="1:47" s="2" customFormat="1" ht="12">
      <c r="A321" s="40"/>
      <c r="B321" s="41"/>
      <c r="C321" s="42"/>
      <c r="D321" s="233" t="s">
        <v>178</v>
      </c>
      <c r="E321" s="42"/>
      <c r="F321" s="234" t="s">
        <v>1579</v>
      </c>
      <c r="G321" s="42"/>
      <c r="H321" s="42"/>
      <c r="I321" s="138"/>
      <c r="J321" s="42"/>
      <c r="K321" s="42"/>
      <c r="L321" s="46"/>
      <c r="M321" s="279"/>
      <c r="N321" s="280"/>
      <c r="O321" s="281"/>
      <c r="P321" s="281"/>
      <c r="Q321" s="281"/>
      <c r="R321" s="281"/>
      <c r="S321" s="281"/>
      <c r="T321" s="282"/>
      <c r="U321" s="40"/>
      <c r="V321" s="40"/>
      <c r="W321" s="40"/>
      <c r="X321" s="40"/>
      <c r="Y321" s="40"/>
      <c r="Z321" s="40"/>
      <c r="AA321" s="40"/>
      <c r="AB321" s="40"/>
      <c r="AC321" s="40"/>
      <c r="AD321" s="40"/>
      <c r="AE321" s="40"/>
      <c r="AT321" s="19" t="s">
        <v>178</v>
      </c>
      <c r="AU321" s="19" t="s">
        <v>82</v>
      </c>
    </row>
    <row r="322" spans="1:31" s="2" customFormat="1" ht="6.95" customHeight="1">
      <c r="A322" s="40"/>
      <c r="B322" s="61"/>
      <c r="C322" s="62"/>
      <c r="D322" s="62"/>
      <c r="E322" s="62"/>
      <c r="F322" s="62"/>
      <c r="G322" s="62"/>
      <c r="H322" s="62"/>
      <c r="I322" s="168"/>
      <c r="J322" s="62"/>
      <c r="K322" s="62"/>
      <c r="L322" s="46"/>
      <c r="M322" s="40"/>
      <c r="O322" s="40"/>
      <c r="P322" s="40"/>
      <c r="Q322" s="40"/>
      <c r="R322" s="40"/>
      <c r="S322" s="40"/>
      <c r="T322" s="40"/>
      <c r="U322" s="40"/>
      <c r="V322" s="40"/>
      <c r="W322" s="40"/>
      <c r="X322" s="40"/>
      <c r="Y322" s="40"/>
      <c r="Z322" s="40"/>
      <c r="AA322" s="40"/>
      <c r="AB322" s="40"/>
      <c r="AC322" s="40"/>
      <c r="AD322" s="40"/>
      <c r="AE322" s="40"/>
    </row>
  </sheetData>
  <sheetProtection password="CC35" sheet="1" objects="1" scenarios="1" formatColumns="0" formatRows="0" autoFilter="0"/>
  <autoFilter ref="C87:K32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121</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2050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2051</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Statutární město Děčín</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AZ Consult spol. s r.o.</v>
      </c>
      <c r="F21" s="40"/>
      <c r="G21" s="40"/>
      <c r="H21" s="40"/>
      <c r="I21" s="142" t="s">
        <v>28</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Lucie Wojčiková</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23.25" customHeight="1">
      <c r="A27" s="144"/>
      <c r="B27" s="145"/>
      <c r="C27" s="144"/>
      <c r="D27" s="144"/>
      <c r="E27" s="146" t="s">
        <v>2052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ROUND(J89,2)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ROUND((SUM(BE89:BE192)),2)</f>
        <v>0</v>
      </c>
      <c r="G33" s="40"/>
      <c r="H33" s="40"/>
      <c r="I33" s="157">
        <v>0.21</v>
      </c>
      <c r="J33" s="156">
        <f>ROUND(((SUM(BE89:BE192))*I33),2)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ROUND((SUM(BF89:BF192)),2)</f>
        <v>0</v>
      </c>
      <c r="G34" s="40"/>
      <c r="H34" s="40"/>
      <c r="I34" s="157">
        <v>0.15</v>
      </c>
      <c r="J34" s="156">
        <f>ROUND(((SUM(BF89:BF192))*I34),2)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ROUND((SUM(BG89:BG192)),2)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ROUND((SUM(BH89:BH192)),2)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ROUND((SUM(BI89:BI192)),2)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401.1 - Rekonstrukce veřejného osvětlení - ul. Za Sadem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2053</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2054</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2055</v>
      </c>
      <c r="E62" s="188"/>
      <c r="F62" s="188"/>
      <c r="G62" s="188"/>
      <c r="H62" s="188"/>
      <c r="I62" s="189"/>
      <c r="J62" s="190">
        <f>J111</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2056</v>
      </c>
      <c r="E63" s="188"/>
      <c r="F63" s="188"/>
      <c r="G63" s="188"/>
      <c r="H63" s="188"/>
      <c r="I63" s="189"/>
      <c r="J63" s="190">
        <f>J117</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2057</v>
      </c>
      <c r="E64" s="188"/>
      <c r="F64" s="188"/>
      <c r="G64" s="188"/>
      <c r="H64" s="188"/>
      <c r="I64" s="189"/>
      <c r="J64" s="190">
        <f>J127</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2058</v>
      </c>
      <c r="E65" s="188"/>
      <c r="F65" s="188"/>
      <c r="G65" s="188"/>
      <c r="H65" s="188"/>
      <c r="I65" s="189"/>
      <c r="J65" s="190">
        <f>J139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2059</v>
      </c>
      <c r="E66" s="188"/>
      <c r="F66" s="188"/>
      <c r="G66" s="188"/>
      <c r="H66" s="188"/>
      <c r="I66" s="189"/>
      <c r="J66" s="190">
        <f>J158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2060</v>
      </c>
      <c r="E67" s="188"/>
      <c r="F67" s="188"/>
      <c r="G67" s="188"/>
      <c r="H67" s="188"/>
      <c r="I67" s="189"/>
      <c r="J67" s="190">
        <f>J169</f>
        <v>0</v>
      </c>
      <c r="K67" s="186"/>
      <c r="L67" s="191"/>
      <c r="S67" s="10"/>
      <c r="T67" s="10"/>
      <c r="U67" s="10"/>
      <c r="V67" s="10"/>
      <c r="W67" s="10"/>
      <c r="X67" s="10"/>
      <c r="Y67" s="10"/>
      <c r="Z67" s="10"/>
      <c r="AA67" s="10"/>
      <c r="AB67" s="10"/>
      <c r="AC67" s="10"/>
      <c r="AD67" s="10"/>
      <c r="AE67" s="10"/>
    </row>
    <row r="68" spans="1:31" s="10" customFormat="1" ht="14.85" customHeight="1">
      <c r="A68" s="10"/>
      <c r="B68" s="185"/>
      <c r="C68" s="186"/>
      <c r="D68" s="187" t="s">
        <v>2061</v>
      </c>
      <c r="E68" s="188"/>
      <c r="F68" s="188"/>
      <c r="G68" s="188"/>
      <c r="H68" s="188"/>
      <c r="I68" s="189"/>
      <c r="J68" s="190">
        <f>J170</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2062</v>
      </c>
      <c r="E69" s="188"/>
      <c r="F69" s="188"/>
      <c r="G69" s="188"/>
      <c r="H69" s="188"/>
      <c r="I69" s="189"/>
      <c r="J69" s="190">
        <f>J184</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154</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172" t="str">
        <f>E7</f>
        <v>Revitalizace veřejného prostranství panelového sídliště Březiny IV. etapa</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141</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71" t="str">
        <f>E9</f>
        <v>SO 401.1 - Rekonstrukce veřejného osvětlení - ul. Za Sadem</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2" t="s">
        <v>23</v>
      </c>
      <c r="J83" s="74" t="str">
        <f>IF(J12="","",J12)</f>
        <v>15. 4. 2019</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E15</f>
        <v>Statutární město Děčín</v>
      </c>
      <c r="G85" s="42"/>
      <c r="H85" s="42"/>
      <c r="I85" s="142" t="s">
        <v>31</v>
      </c>
      <c r="J85" s="38" t="str">
        <f>E21</f>
        <v>AZ Consult spol. s r.o.</v>
      </c>
      <c r="K85" s="42"/>
      <c r="L85" s="139"/>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IF(E18="","",E18)</f>
        <v>Vyplň údaj</v>
      </c>
      <c r="G86" s="42"/>
      <c r="H86" s="42"/>
      <c r="I86" s="142" t="s">
        <v>34</v>
      </c>
      <c r="J86" s="38" t="str">
        <f>E24</f>
        <v>Lucie Wojčiková</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155</v>
      </c>
      <c r="D88" s="195" t="s">
        <v>57</v>
      </c>
      <c r="E88" s="195" t="s">
        <v>53</v>
      </c>
      <c r="F88" s="195" t="s">
        <v>54</v>
      </c>
      <c r="G88" s="195" t="s">
        <v>156</v>
      </c>
      <c r="H88" s="195" t="s">
        <v>157</v>
      </c>
      <c r="I88" s="196" t="s">
        <v>158</v>
      </c>
      <c r="J88" s="195" t="s">
        <v>145</v>
      </c>
      <c r="K88" s="197" t="s">
        <v>159</v>
      </c>
      <c r="L88" s="198"/>
      <c r="M88" s="94" t="s">
        <v>19</v>
      </c>
      <c r="N88" s="95" t="s">
        <v>42</v>
      </c>
      <c r="O88" s="95" t="s">
        <v>160</v>
      </c>
      <c r="P88" s="95" t="s">
        <v>161</v>
      </c>
      <c r="Q88" s="95" t="s">
        <v>162</v>
      </c>
      <c r="R88" s="95" t="s">
        <v>163</v>
      </c>
      <c r="S88" s="95" t="s">
        <v>164</v>
      </c>
      <c r="T88" s="96" t="s">
        <v>165</v>
      </c>
      <c r="U88" s="192"/>
      <c r="V88" s="192"/>
      <c r="W88" s="192"/>
      <c r="X88" s="192"/>
      <c r="Y88" s="192"/>
      <c r="Z88" s="192"/>
      <c r="AA88" s="192"/>
      <c r="AB88" s="192"/>
      <c r="AC88" s="192"/>
      <c r="AD88" s="192"/>
      <c r="AE88" s="192"/>
    </row>
    <row r="89" spans="1:63" s="2" customFormat="1" ht="22.8" customHeight="1">
      <c r="A89" s="40"/>
      <c r="B89" s="41"/>
      <c r="C89" s="101" t="s">
        <v>166</v>
      </c>
      <c r="D89" s="42"/>
      <c r="E89" s="42"/>
      <c r="F89" s="42"/>
      <c r="G89" s="42"/>
      <c r="H89" s="42"/>
      <c r="I89" s="138"/>
      <c r="J89" s="199">
        <f>BK89</f>
        <v>0</v>
      </c>
      <c r="K89" s="42"/>
      <c r="L89" s="46"/>
      <c r="M89" s="97"/>
      <c r="N89" s="200"/>
      <c r="O89" s="98"/>
      <c r="P89" s="201">
        <f>P90</f>
        <v>0</v>
      </c>
      <c r="Q89" s="98"/>
      <c r="R89" s="201">
        <f>R90</f>
        <v>0</v>
      </c>
      <c r="S89" s="98"/>
      <c r="T89" s="202">
        <f>T90</f>
        <v>0</v>
      </c>
      <c r="U89" s="40"/>
      <c r="V89" s="40"/>
      <c r="W89" s="40"/>
      <c r="X89" s="40"/>
      <c r="Y89" s="40"/>
      <c r="Z89" s="40"/>
      <c r="AA89" s="40"/>
      <c r="AB89" s="40"/>
      <c r="AC89" s="40"/>
      <c r="AD89" s="40"/>
      <c r="AE89" s="40"/>
      <c r="AT89" s="19" t="s">
        <v>71</v>
      </c>
      <c r="AU89" s="19" t="s">
        <v>146</v>
      </c>
      <c r="BK89" s="203">
        <f>BK90</f>
        <v>0</v>
      </c>
    </row>
    <row r="90" spans="1:63" s="12" customFormat="1" ht="25.9" customHeight="1">
      <c r="A90" s="12"/>
      <c r="B90" s="204"/>
      <c r="C90" s="205"/>
      <c r="D90" s="206" t="s">
        <v>71</v>
      </c>
      <c r="E90" s="207" t="s">
        <v>294</v>
      </c>
      <c r="F90" s="207" t="s">
        <v>2063</v>
      </c>
      <c r="G90" s="205"/>
      <c r="H90" s="205"/>
      <c r="I90" s="208"/>
      <c r="J90" s="209">
        <f>BK90</f>
        <v>0</v>
      </c>
      <c r="K90" s="205"/>
      <c r="L90" s="210"/>
      <c r="M90" s="211"/>
      <c r="N90" s="212"/>
      <c r="O90" s="212"/>
      <c r="P90" s="213">
        <f>P91+P111+P158+P169+P184</f>
        <v>0</v>
      </c>
      <c r="Q90" s="212"/>
      <c r="R90" s="213">
        <f>R91+R111+R158+R169+R184</f>
        <v>0</v>
      </c>
      <c r="S90" s="212"/>
      <c r="T90" s="214">
        <f>T91+T111+T158+T169+T184</f>
        <v>0</v>
      </c>
      <c r="U90" s="12"/>
      <c r="V90" s="12"/>
      <c r="W90" s="12"/>
      <c r="X90" s="12"/>
      <c r="Y90" s="12"/>
      <c r="Z90" s="12"/>
      <c r="AA90" s="12"/>
      <c r="AB90" s="12"/>
      <c r="AC90" s="12"/>
      <c r="AD90" s="12"/>
      <c r="AE90" s="12"/>
      <c r="AR90" s="215" t="s">
        <v>192</v>
      </c>
      <c r="AT90" s="216" t="s">
        <v>71</v>
      </c>
      <c r="AU90" s="216" t="s">
        <v>72</v>
      </c>
      <c r="AY90" s="215" t="s">
        <v>169</v>
      </c>
      <c r="BK90" s="217">
        <f>BK91+BK111+BK158+BK169+BK184</f>
        <v>0</v>
      </c>
    </row>
    <row r="91" spans="1:63" s="12" customFormat="1" ht="22.8" customHeight="1">
      <c r="A91" s="12"/>
      <c r="B91" s="204"/>
      <c r="C91" s="205"/>
      <c r="D91" s="206" t="s">
        <v>71</v>
      </c>
      <c r="E91" s="218" t="s">
        <v>2064</v>
      </c>
      <c r="F91" s="218" t="s">
        <v>2065</v>
      </c>
      <c r="G91" s="205"/>
      <c r="H91" s="205"/>
      <c r="I91" s="208"/>
      <c r="J91" s="219">
        <f>BK91</f>
        <v>0</v>
      </c>
      <c r="K91" s="205"/>
      <c r="L91" s="210"/>
      <c r="M91" s="211"/>
      <c r="N91" s="212"/>
      <c r="O91" s="212"/>
      <c r="P91" s="213">
        <f>SUM(P92:P110)</f>
        <v>0</v>
      </c>
      <c r="Q91" s="212"/>
      <c r="R91" s="213">
        <f>SUM(R92:R110)</f>
        <v>0</v>
      </c>
      <c r="S91" s="212"/>
      <c r="T91" s="214">
        <f>SUM(T92:T110)</f>
        <v>0</v>
      </c>
      <c r="U91" s="12"/>
      <c r="V91" s="12"/>
      <c r="W91" s="12"/>
      <c r="X91" s="12"/>
      <c r="Y91" s="12"/>
      <c r="Z91" s="12"/>
      <c r="AA91" s="12"/>
      <c r="AB91" s="12"/>
      <c r="AC91" s="12"/>
      <c r="AD91" s="12"/>
      <c r="AE91" s="12"/>
      <c r="AR91" s="215" t="s">
        <v>80</v>
      </c>
      <c r="AT91" s="216" t="s">
        <v>71</v>
      </c>
      <c r="AU91" s="216" t="s">
        <v>80</v>
      </c>
      <c r="AY91" s="215" t="s">
        <v>169</v>
      </c>
      <c r="BK91" s="217">
        <f>SUM(BK92:BK110)</f>
        <v>0</v>
      </c>
    </row>
    <row r="92" spans="1:65" s="2" customFormat="1" ht="16.5" customHeight="1">
      <c r="A92" s="40"/>
      <c r="B92" s="41"/>
      <c r="C92" s="220" t="s">
        <v>80</v>
      </c>
      <c r="D92" s="220" t="s">
        <v>171</v>
      </c>
      <c r="E92" s="221" t="s">
        <v>2066</v>
      </c>
      <c r="F92" s="222" t="s">
        <v>2067</v>
      </c>
      <c r="G92" s="223" t="s">
        <v>339</v>
      </c>
      <c r="H92" s="224">
        <v>4</v>
      </c>
      <c r="I92" s="225"/>
      <c r="J92" s="226">
        <f>ROUND(I92*H92,2)</f>
        <v>0</v>
      </c>
      <c r="K92" s="222" t="s">
        <v>19</v>
      </c>
      <c r="L92" s="46"/>
      <c r="M92" s="227" t="s">
        <v>19</v>
      </c>
      <c r="N92" s="228"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340</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340</v>
      </c>
      <c r="BM92" s="231" t="s">
        <v>82</v>
      </c>
    </row>
    <row r="93" spans="1:65" s="2" customFormat="1" ht="16.5" customHeight="1">
      <c r="A93" s="40"/>
      <c r="B93" s="41"/>
      <c r="C93" s="220" t="s">
        <v>82</v>
      </c>
      <c r="D93" s="220" t="s">
        <v>171</v>
      </c>
      <c r="E93" s="221" t="s">
        <v>2068</v>
      </c>
      <c r="F93" s="222" t="s">
        <v>2069</v>
      </c>
      <c r="G93" s="223" t="s">
        <v>339</v>
      </c>
      <c r="H93" s="224">
        <v>4</v>
      </c>
      <c r="I93" s="225"/>
      <c r="J93" s="226">
        <f>ROUND(I93*H93,2)</f>
        <v>0</v>
      </c>
      <c r="K93" s="222" t="s">
        <v>19</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340</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340</v>
      </c>
      <c r="BM93" s="231" t="s">
        <v>176</v>
      </c>
    </row>
    <row r="94" spans="1:65" s="2" customFormat="1" ht="16.5" customHeight="1">
      <c r="A94" s="40"/>
      <c r="B94" s="41"/>
      <c r="C94" s="220" t="s">
        <v>192</v>
      </c>
      <c r="D94" s="220" t="s">
        <v>171</v>
      </c>
      <c r="E94" s="221" t="s">
        <v>2070</v>
      </c>
      <c r="F94" s="222" t="s">
        <v>2071</v>
      </c>
      <c r="G94" s="223" t="s">
        <v>222</v>
      </c>
      <c r="H94" s="224">
        <v>1.64</v>
      </c>
      <c r="I94" s="225"/>
      <c r="J94" s="226">
        <f>ROUND(I94*H94,2)</f>
        <v>0</v>
      </c>
      <c r="K94" s="222" t="s">
        <v>19</v>
      </c>
      <c r="L94" s="46"/>
      <c r="M94" s="227" t="s">
        <v>19</v>
      </c>
      <c r="N94" s="228"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340</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340</v>
      </c>
      <c r="BM94" s="231" t="s">
        <v>210</v>
      </c>
    </row>
    <row r="95" spans="1:65" s="2" customFormat="1" ht="16.5" customHeight="1">
      <c r="A95" s="40"/>
      <c r="B95" s="41"/>
      <c r="C95" s="220" t="s">
        <v>176</v>
      </c>
      <c r="D95" s="220" t="s">
        <v>171</v>
      </c>
      <c r="E95" s="221" t="s">
        <v>2072</v>
      </c>
      <c r="F95" s="222" t="s">
        <v>2073</v>
      </c>
      <c r="G95" s="223" t="s">
        <v>222</v>
      </c>
      <c r="H95" s="224">
        <v>0.8</v>
      </c>
      <c r="I95" s="225"/>
      <c r="J95" s="226">
        <f>ROUND(I95*H95,2)</f>
        <v>0</v>
      </c>
      <c r="K95" s="222" t="s">
        <v>19</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340</v>
      </c>
      <c r="AT95" s="231" t="s">
        <v>171</v>
      </c>
      <c r="AU95" s="231" t="s">
        <v>82</v>
      </c>
      <c r="AY95" s="19" t="s">
        <v>169</v>
      </c>
      <c r="BE95" s="232">
        <f>IF(N95="základní",J95,0)</f>
        <v>0</v>
      </c>
      <c r="BF95" s="232">
        <f>IF(N95="snížená",J95,0)</f>
        <v>0</v>
      </c>
      <c r="BG95" s="232">
        <f>IF(N95="zákl. přenesená",J95,0)</f>
        <v>0</v>
      </c>
      <c r="BH95" s="232">
        <f>IF(N95="sníž. přenesená",J95,0)</f>
        <v>0</v>
      </c>
      <c r="BI95" s="232">
        <f>IF(N95="nulová",J95,0)</f>
        <v>0</v>
      </c>
      <c r="BJ95" s="19" t="s">
        <v>80</v>
      </c>
      <c r="BK95" s="232">
        <f>ROUND(I95*H95,2)</f>
        <v>0</v>
      </c>
      <c r="BL95" s="19" t="s">
        <v>340</v>
      </c>
      <c r="BM95" s="231" t="s">
        <v>227</v>
      </c>
    </row>
    <row r="96" spans="1:65" s="2" customFormat="1" ht="16.5" customHeight="1">
      <c r="A96" s="40"/>
      <c r="B96" s="41"/>
      <c r="C96" s="220" t="s">
        <v>206</v>
      </c>
      <c r="D96" s="220" t="s">
        <v>171</v>
      </c>
      <c r="E96" s="221" t="s">
        <v>2074</v>
      </c>
      <c r="F96" s="222" t="s">
        <v>2075</v>
      </c>
      <c r="G96" s="223" t="s">
        <v>2076</v>
      </c>
      <c r="H96" s="224">
        <v>1</v>
      </c>
      <c r="I96" s="225"/>
      <c r="J96" s="226">
        <f>ROUND(I96*H96,2)</f>
        <v>0</v>
      </c>
      <c r="K96" s="222" t="s">
        <v>19</v>
      </c>
      <c r="L96" s="46"/>
      <c r="M96" s="227" t="s">
        <v>19</v>
      </c>
      <c r="N96" s="228"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340</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340</v>
      </c>
      <c r="BM96" s="231" t="s">
        <v>244</v>
      </c>
    </row>
    <row r="97" spans="1:65" s="2" customFormat="1" ht="16.5" customHeight="1">
      <c r="A97" s="40"/>
      <c r="B97" s="41"/>
      <c r="C97" s="220" t="s">
        <v>210</v>
      </c>
      <c r="D97" s="220" t="s">
        <v>171</v>
      </c>
      <c r="E97" s="221" t="s">
        <v>2077</v>
      </c>
      <c r="F97" s="222" t="s">
        <v>2078</v>
      </c>
      <c r="G97" s="223" t="s">
        <v>222</v>
      </c>
      <c r="H97" s="224">
        <v>0.8</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340</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340</v>
      </c>
      <c r="BM97" s="231" t="s">
        <v>254</v>
      </c>
    </row>
    <row r="98" spans="1:65" s="2" customFormat="1" ht="16.5" customHeight="1">
      <c r="A98" s="40"/>
      <c r="B98" s="41"/>
      <c r="C98" s="220" t="s">
        <v>219</v>
      </c>
      <c r="D98" s="220" t="s">
        <v>171</v>
      </c>
      <c r="E98" s="221" t="s">
        <v>2079</v>
      </c>
      <c r="F98" s="222" t="s">
        <v>2080</v>
      </c>
      <c r="G98" s="223" t="s">
        <v>2076</v>
      </c>
      <c r="H98" s="224">
        <v>1</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340</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340</v>
      </c>
      <c r="BM98" s="231" t="s">
        <v>267</v>
      </c>
    </row>
    <row r="99" spans="1:65" s="2" customFormat="1" ht="16.5" customHeight="1">
      <c r="A99" s="40"/>
      <c r="B99" s="41"/>
      <c r="C99" s="220" t="s">
        <v>227</v>
      </c>
      <c r="D99" s="220" t="s">
        <v>171</v>
      </c>
      <c r="E99" s="221" t="s">
        <v>2081</v>
      </c>
      <c r="F99" s="222" t="s">
        <v>2082</v>
      </c>
      <c r="G99" s="223" t="s">
        <v>2076</v>
      </c>
      <c r="H99" s="224">
        <v>1</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340</v>
      </c>
      <c r="AT99" s="231" t="s">
        <v>171</v>
      </c>
      <c r="AU99" s="231" t="s">
        <v>82</v>
      </c>
      <c r="AY99" s="19" t="s">
        <v>169</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340</v>
      </c>
      <c r="BM99" s="231" t="s">
        <v>279</v>
      </c>
    </row>
    <row r="100" spans="1:65" s="2" customFormat="1" ht="16.5" customHeight="1">
      <c r="A100" s="40"/>
      <c r="B100" s="41"/>
      <c r="C100" s="220" t="s">
        <v>236</v>
      </c>
      <c r="D100" s="220" t="s">
        <v>171</v>
      </c>
      <c r="E100" s="221" t="s">
        <v>2083</v>
      </c>
      <c r="F100" s="222" t="s">
        <v>2084</v>
      </c>
      <c r="G100" s="223" t="s">
        <v>2076</v>
      </c>
      <c r="H100" s="224">
        <v>1</v>
      </c>
      <c r="I100" s="225"/>
      <c r="J100" s="226">
        <f>ROUND(I100*H100,2)</f>
        <v>0</v>
      </c>
      <c r="K100" s="222" t="s">
        <v>19</v>
      </c>
      <c r="L100" s="46"/>
      <c r="M100" s="227" t="s">
        <v>19</v>
      </c>
      <c r="N100" s="228"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340</v>
      </c>
      <c r="AT100" s="231" t="s">
        <v>171</v>
      </c>
      <c r="AU100" s="231" t="s">
        <v>82</v>
      </c>
      <c r="AY100" s="19" t="s">
        <v>169</v>
      </c>
      <c r="BE100" s="232">
        <f>IF(N100="základní",J100,0)</f>
        <v>0</v>
      </c>
      <c r="BF100" s="232">
        <f>IF(N100="snížená",J100,0)</f>
        <v>0</v>
      </c>
      <c r="BG100" s="232">
        <f>IF(N100="zákl. přenesená",J100,0)</f>
        <v>0</v>
      </c>
      <c r="BH100" s="232">
        <f>IF(N100="sníž. přenesená",J100,0)</f>
        <v>0</v>
      </c>
      <c r="BI100" s="232">
        <f>IF(N100="nulová",J100,0)</f>
        <v>0</v>
      </c>
      <c r="BJ100" s="19" t="s">
        <v>80</v>
      </c>
      <c r="BK100" s="232">
        <f>ROUND(I100*H100,2)</f>
        <v>0</v>
      </c>
      <c r="BL100" s="19" t="s">
        <v>340</v>
      </c>
      <c r="BM100" s="231" t="s">
        <v>293</v>
      </c>
    </row>
    <row r="101" spans="1:65" s="2" customFormat="1" ht="16.5" customHeight="1">
      <c r="A101" s="40"/>
      <c r="B101" s="41"/>
      <c r="C101" s="220" t="s">
        <v>244</v>
      </c>
      <c r="D101" s="220" t="s">
        <v>171</v>
      </c>
      <c r="E101" s="221" t="s">
        <v>2085</v>
      </c>
      <c r="F101" s="222" t="s">
        <v>2086</v>
      </c>
      <c r="G101" s="223" t="s">
        <v>2076</v>
      </c>
      <c r="H101" s="224">
        <v>1</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340</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340</v>
      </c>
      <c r="BM101" s="231" t="s">
        <v>306</v>
      </c>
    </row>
    <row r="102" spans="1:65" s="2" customFormat="1" ht="16.5" customHeight="1">
      <c r="A102" s="40"/>
      <c r="B102" s="41"/>
      <c r="C102" s="220" t="s">
        <v>249</v>
      </c>
      <c r="D102" s="220" t="s">
        <v>171</v>
      </c>
      <c r="E102" s="221" t="s">
        <v>2087</v>
      </c>
      <c r="F102" s="222" t="s">
        <v>2088</v>
      </c>
      <c r="G102" s="223" t="s">
        <v>2076</v>
      </c>
      <c r="H102" s="224">
        <v>1</v>
      </c>
      <c r="I102" s="225"/>
      <c r="J102" s="226">
        <f>ROUND(I102*H102,2)</f>
        <v>0</v>
      </c>
      <c r="K102" s="222" t="s">
        <v>19</v>
      </c>
      <c r="L102" s="46"/>
      <c r="M102" s="227" t="s">
        <v>19</v>
      </c>
      <c r="N102" s="22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340</v>
      </c>
      <c r="AT102" s="231" t="s">
        <v>171</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340</v>
      </c>
      <c r="BM102" s="231" t="s">
        <v>318</v>
      </c>
    </row>
    <row r="103" spans="1:65" s="2" customFormat="1" ht="16.5" customHeight="1">
      <c r="A103" s="40"/>
      <c r="B103" s="41"/>
      <c r="C103" s="220" t="s">
        <v>254</v>
      </c>
      <c r="D103" s="220" t="s">
        <v>171</v>
      </c>
      <c r="E103" s="221" t="s">
        <v>2089</v>
      </c>
      <c r="F103" s="222" t="s">
        <v>2090</v>
      </c>
      <c r="G103" s="223" t="s">
        <v>2076</v>
      </c>
      <c r="H103" s="224">
        <v>1</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340</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340</v>
      </c>
      <c r="BM103" s="231" t="s">
        <v>330</v>
      </c>
    </row>
    <row r="104" spans="1:65" s="2" customFormat="1" ht="16.5" customHeight="1">
      <c r="A104" s="40"/>
      <c r="B104" s="41"/>
      <c r="C104" s="220" t="s">
        <v>259</v>
      </c>
      <c r="D104" s="220" t="s">
        <v>171</v>
      </c>
      <c r="E104" s="221" t="s">
        <v>2091</v>
      </c>
      <c r="F104" s="222" t="s">
        <v>2092</v>
      </c>
      <c r="G104" s="223" t="s">
        <v>339</v>
      </c>
      <c r="H104" s="224">
        <v>300</v>
      </c>
      <c r="I104" s="225"/>
      <c r="J104" s="226">
        <f>ROUND(I104*H104,2)</f>
        <v>0</v>
      </c>
      <c r="K104" s="222" t="s">
        <v>19</v>
      </c>
      <c r="L104" s="46"/>
      <c r="M104" s="227" t="s">
        <v>19</v>
      </c>
      <c r="N104" s="228"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340</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340</v>
      </c>
      <c r="BM104" s="231" t="s">
        <v>343</v>
      </c>
    </row>
    <row r="105" spans="1:65" s="2" customFormat="1" ht="16.5" customHeight="1">
      <c r="A105" s="40"/>
      <c r="B105" s="41"/>
      <c r="C105" s="220" t="s">
        <v>267</v>
      </c>
      <c r="D105" s="220" t="s">
        <v>171</v>
      </c>
      <c r="E105" s="221" t="s">
        <v>2093</v>
      </c>
      <c r="F105" s="222" t="s">
        <v>2094</v>
      </c>
      <c r="G105" s="223" t="s">
        <v>339</v>
      </c>
      <c r="H105" s="224">
        <v>50</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340</v>
      </c>
      <c r="AT105" s="231" t="s">
        <v>171</v>
      </c>
      <c r="AU105" s="231" t="s">
        <v>82</v>
      </c>
      <c r="AY105" s="19" t="s">
        <v>169</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340</v>
      </c>
      <c r="BM105" s="231" t="s">
        <v>353</v>
      </c>
    </row>
    <row r="106" spans="1:65" s="2" customFormat="1" ht="16.5" customHeight="1">
      <c r="A106" s="40"/>
      <c r="B106" s="41"/>
      <c r="C106" s="220" t="s">
        <v>8</v>
      </c>
      <c r="D106" s="220" t="s">
        <v>171</v>
      </c>
      <c r="E106" s="221" t="s">
        <v>2095</v>
      </c>
      <c r="F106" s="222" t="s">
        <v>2096</v>
      </c>
      <c r="G106" s="223" t="s">
        <v>2076</v>
      </c>
      <c r="H106" s="224">
        <v>7</v>
      </c>
      <c r="I106" s="225"/>
      <c r="J106" s="226">
        <f>ROUND(I106*H106,2)</f>
        <v>0</v>
      </c>
      <c r="K106" s="222" t="s">
        <v>19</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340</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340</v>
      </c>
      <c r="BM106" s="231" t="s">
        <v>365</v>
      </c>
    </row>
    <row r="107" spans="1:65" s="2" customFormat="1" ht="16.5" customHeight="1">
      <c r="A107" s="40"/>
      <c r="B107" s="41"/>
      <c r="C107" s="220" t="s">
        <v>279</v>
      </c>
      <c r="D107" s="220" t="s">
        <v>171</v>
      </c>
      <c r="E107" s="221" t="s">
        <v>2097</v>
      </c>
      <c r="F107" s="222" t="s">
        <v>2098</v>
      </c>
      <c r="G107" s="223" t="s">
        <v>2076</v>
      </c>
      <c r="H107" s="224">
        <v>1</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340</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340</v>
      </c>
      <c r="BM107" s="231" t="s">
        <v>377</v>
      </c>
    </row>
    <row r="108" spans="1:65" s="2" customFormat="1" ht="16.5" customHeight="1">
      <c r="A108" s="40"/>
      <c r="B108" s="41"/>
      <c r="C108" s="220" t="s">
        <v>286</v>
      </c>
      <c r="D108" s="220" t="s">
        <v>171</v>
      </c>
      <c r="E108" s="221" t="s">
        <v>2099</v>
      </c>
      <c r="F108" s="222" t="s">
        <v>2100</v>
      </c>
      <c r="G108" s="223" t="s">
        <v>2076</v>
      </c>
      <c r="H108" s="224">
        <v>1</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340</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340</v>
      </c>
      <c r="BM108" s="231" t="s">
        <v>387</v>
      </c>
    </row>
    <row r="109" spans="1:65" s="2" customFormat="1" ht="16.5" customHeight="1">
      <c r="A109" s="40"/>
      <c r="B109" s="41"/>
      <c r="C109" s="220" t="s">
        <v>293</v>
      </c>
      <c r="D109" s="220" t="s">
        <v>171</v>
      </c>
      <c r="E109" s="221" t="s">
        <v>2101</v>
      </c>
      <c r="F109" s="222" t="s">
        <v>2102</v>
      </c>
      <c r="G109" s="223" t="s">
        <v>222</v>
      </c>
      <c r="H109" s="224">
        <v>1.64</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340</v>
      </c>
      <c r="AT109" s="231" t="s">
        <v>171</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340</v>
      </c>
      <c r="BM109" s="231" t="s">
        <v>400</v>
      </c>
    </row>
    <row r="110" spans="1:65" s="2" customFormat="1" ht="16.5" customHeight="1">
      <c r="A110" s="40"/>
      <c r="B110" s="41"/>
      <c r="C110" s="220" t="s">
        <v>300</v>
      </c>
      <c r="D110" s="220" t="s">
        <v>171</v>
      </c>
      <c r="E110" s="221" t="s">
        <v>2103</v>
      </c>
      <c r="F110" s="222" t="s">
        <v>2104</v>
      </c>
      <c r="G110" s="223" t="s">
        <v>2076</v>
      </c>
      <c r="H110" s="224">
        <v>1</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340</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340</v>
      </c>
      <c r="BM110" s="231" t="s">
        <v>412</v>
      </c>
    </row>
    <row r="111" spans="1:63" s="12" customFormat="1" ht="22.8" customHeight="1">
      <c r="A111" s="12"/>
      <c r="B111" s="204"/>
      <c r="C111" s="205"/>
      <c r="D111" s="206" t="s">
        <v>71</v>
      </c>
      <c r="E111" s="218" t="s">
        <v>2105</v>
      </c>
      <c r="F111" s="218" t="s">
        <v>2106</v>
      </c>
      <c r="G111" s="205"/>
      <c r="H111" s="205"/>
      <c r="I111" s="208"/>
      <c r="J111" s="219">
        <f>BK111</f>
        <v>0</v>
      </c>
      <c r="K111" s="205"/>
      <c r="L111" s="210"/>
      <c r="M111" s="211"/>
      <c r="N111" s="212"/>
      <c r="O111" s="212"/>
      <c r="P111" s="213">
        <f>P112+SUM(P113:P117)+P127+P139</f>
        <v>0</v>
      </c>
      <c r="Q111" s="212"/>
      <c r="R111" s="213">
        <f>R112+SUM(R113:R117)+R127+R139</f>
        <v>0</v>
      </c>
      <c r="S111" s="212"/>
      <c r="T111" s="214">
        <f>T112+SUM(T113:T117)+T127+T139</f>
        <v>0</v>
      </c>
      <c r="U111" s="12"/>
      <c r="V111" s="12"/>
      <c r="W111" s="12"/>
      <c r="X111" s="12"/>
      <c r="Y111" s="12"/>
      <c r="Z111" s="12"/>
      <c r="AA111" s="12"/>
      <c r="AB111" s="12"/>
      <c r="AC111" s="12"/>
      <c r="AD111" s="12"/>
      <c r="AE111" s="12"/>
      <c r="AR111" s="215" t="s">
        <v>80</v>
      </c>
      <c r="AT111" s="216" t="s">
        <v>71</v>
      </c>
      <c r="AU111" s="216" t="s">
        <v>80</v>
      </c>
      <c r="AY111" s="215" t="s">
        <v>169</v>
      </c>
      <c r="BK111" s="217">
        <f>BK112+SUM(BK113:BK117)+BK127+BK139</f>
        <v>0</v>
      </c>
    </row>
    <row r="112" spans="1:65" s="2" customFormat="1" ht="16.5" customHeight="1">
      <c r="A112" s="40"/>
      <c r="B112" s="41"/>
      <c r="C112" s="220" t="s">
        <v>306</v>
      </c>
      <c r="D112" s="220" t="s">
        <v>171</v>
      </c>
      <c r="E112" s="221" t="s">
        <v>2107</v>
      </c>
      <c r="F112" s="222" t="s">
        <v>2108</v>
      </c>
      <c r="G112" s="223" t="s">
        <v>2109</v>
      </c>
      <c r="H112" s="224">
        <v>0.42</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340</v>
      </c>
      <c r="AT112" s="231" t="s">
        <v>171</v>
      </c>
      <c r="AU112" s="231" t="s">
        <v>82</v>
      </c>
      <c r="AY112" s="19" t="s">
        <v>169</v>
      </c>
      <c r="BE112" s="232">
        <f>IF(N112="základní",J112,0)</f>
        <v>0</v>
      </c>
      <c r="BF112" s="232">
        <f>IF(N112="snížená",J112,0)</f>
        <v>0</v>
      </c>
      <c r="BG112" s="232">
        <f>IF(N112="zákl. přenesená",J112,0)</f>
        <v>0</v>
      </c>
      <c r="BH112" s="232">
        <f>IF(N112="sníž. přenesená",J112,0)</f>
        <v>0</v>
      </c>
      <c r="BI112" s="232">
        <f>IF(N112="nulová",J112,0)</f>
        <v>0</v>
      </c>
      <c r="BJ112" s="19" t="s">
        <v>80</v>
      </c>
      <c r="BK112" s="232">
        <f>ROUND(I112*H112,2)</f>
        <v>0</v>
      </c>
      <c r="BL112" s="19" t="s">
        <v>340</v>
      </c>
      <c r="BM112" s="231" t="s">
        <v>424</v>
      </c>
    </row>
    <row r="113" spans="1:65" s="2" customFormat="1" ht="16.5" customHeight="1">
      <c r="A113" s="40"/>
      <c r="B113" s="41"/>
      <c r="C113" s="220" t="s">
        <v>7</v>
      </c>
      <c r="D113" s="220" t="s">
        <v>171</v>
      </c>
      <c r="E113" s="221" t="s">
        <v>2110</v>
      </c>
      <c r="F113" s="222" t="s">
        <v>2111</v>
      </c>
      <c r="G113" s="223" t="s">
        <v>2109</v>
      </c>
      <c r="H113" s="224">
        <v>0.42</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340</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340</v>
      </c>
      <c r="BM113" s="231" t="s">
        <v>435</v>
      </c>
    </row>
    <row r="114" spans="1:65" s="2" customFormat="1" ht="16.5" customHeight="1">
      <c r="A114" s="40"/>
      <c r="B114" s="41"/>
      <c r="C114" s="220" t="s">
        <v>318</v>
      </c>
      <c r="D114" s="220" t="s">
        <v>171</v>
      </c>
      <c r="E114" s="221" t="s">
        <v>2112</v>
      </c>
      <c r="F114" s="222" t="s">
        <v>2113</v>
      </c>
      <c r="G114" s="223" t="s">
        <v>2109</v>
      </c>
      <c r="H114" s="224">
        <v>0.42</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340</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340</v>
      </c>
      <c r="BM114" s="231" t="s">
        <v>444</v>
      </c>
    </row>
    <row r="115" spans="1:65" s="2" customFormat="1" ht="16.5" customHeight="1">
      <c r="A115" s="40"/>
      <c r="B115" s="41"/>
      <c r="C115" s="220" t="s">
        <v>325</v>
      </c>
      <c r="D115" s="220" t="s">
        <v>171</v>
      </c>
      <c r="E115" s="221" t="s">
        <v>2114</v>
      </c>
      <c r="F115" s="222" t="s">
        <v>2115</v>
      </c>
      <c r="G115" s="223" t="s">
        <v>2076</v>
      </c>
      <c r="H115" s="224">
        <v>15</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340</v>
      </c>
      <c r="AT115" s="231" t="s">
        <v>171</v>
      </c>
      <c r="AU115" s="231" t="s">
        <v>82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340</v>
      </c>
      <c r="BM115" s="231" t="s">
        <v>455</v>
      </c>
    </row>
    <row r="116" spans="1:65" s="2" customFormat="1" ht="16.5" customHeight="1">
      <c r="A116" s="40"/>
      <c r="B116" s="41"/>
      <c r="C116" s="220" t="s">
        <v>330</v>
      </c>
      <c r="D116" s="220" t="s">
        <v>171</v>
      </c>
      <c r="E116" s="221" t="s">
        <v>2116</v>
      </c>
      <c r="F116" s="222" t="s">
        <v>2117</v>
      </c>
      <c r="G116" s="223" t="s">
        <v>2076</v>
      </c>
      <c r="H116" s="224">
        <v>1</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340</v>
      </c>
      <c r="AT116" s="231" t="s">
        <v>171</v>
      </c>
      <c r="AU116" s="231" t="s">
        <v>82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340</v>
      </c>
      <c r="BM116" s="231" t="s">
        <v>467</v>
      </c>
    </row>
    <row r="117" spans="1:63" s="12" customFormat="1" ht="20.85" customHeight="1">
      <c r="A117" s="12"/>
      <c r="B117" s="204"/>
      <c r="C117" s="205"/>
      <c r="D117" s="206" t="s">
        <v>71</v>
      </c>
      <c r="E117" s="218" t="s">
        <v>2118</v>
      </c>
      <c r="F117" s="218" t="s">
        <v>2119</v>
      </c>
      <c r="G117" s="205"/>
      <c r="H117" s="205"/>
      <c r="I117" s="208"/>
      <c r="J117" s="219">
        <f>BK117</f>
        <v>0</v>
      </c>
      <c r="K117" s="205"/>
      <c r="L117" s="210"/>
      <c r="M117" s="211"/>
      <c r="N117" s="212"/>
      <c r="O117" s="212"/>
      <c r="P117" s="213">
        <f>SUM(P118:P126)</f>
        <v>0</v>
      </c>
      <c r="Q117" s="212"/>
      <c r="R117" s="213">
        <f>SUM(R118:R126)</f>
        <v>0</v>
      </c>
      <c r="S117" s="212"/>
      <c r="T117" s="214">
        <f>SUM(T118:T126)</f>
        <v>0</v>
      </c>
      <c r="U117" s="12"/>
      <c r="V117" s="12"/>
      <c r="W117" s="12"/>
      <c r="X117" s="12"/>
      <c r="Y117" s="12"/>
      <c r="Z117" s="12"/>
      <c r="AA117" s="12"/>
      <c r="AB117" s="12"/>
      <c r="AC117" s="12"/>
      <c r="AD117" s="12"/>
      <c r="AE117" s="12"/>
      <c r="AR117" s="215" t="s">
        <v>80</v>
      </c>
      <c r="AT117" s="216" t="s">
        <v>71</v>
      </c>
      <c r="AU117" s="216" t="s">
        <v>82</v>
      </c>
      <c r="AY117" s="215" t="s">
        <v>169</v>
      </c>
      <c r="BK117" s="217">
        <f>SUM(BK118:BK126)</f>
        <v>0</v>
      </c>
    </row>
    <row r="118" spans="1:65" s="2" customFormat="1" ht="16.5" customHeight="1">
      <c r="A118" s="40"/>
      <c r="B118" s="41"/>
      <c r="C118" s="220" t="s">
        <v>336</v>
      </c>
      <c r="D118" s="220" t="s">
        <v>171</v>
      </c>
      <c r="E118" s="221" t="s">
        <v>2120</v>
      </c>
      <c r="F118" s="222" t="s">
        <v>2121</v>
      </c>
      <c r="G118" s="223" t="s">
        <v>339</v>
      </c>
      <c r="H118" s="224">
        <v>232</v>
      </c>
      <c r="I118" s="225"/>
      <c r="J118" s="226">
        <f>ROUND(I118*H118,2)</f>
        <v>0</v>
      </c>
      <c r="K118" s="222" t="s">
        <v>19</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340</v>
      </c>
      <c r="AT118" s="231" t="s">
        <v>171</v>
      </c>
      <c r="AU118" s="231" t="s">
        <v>192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340</v>
      </c>
      <c r="BM118" s="231" t="s">
        <v>486</v>
      </c>
    </row>
    <row r="119" spans="1:47" s="2" customFormat="1" ht="12">
      <c r="A119" s="40"/>
      <c r="B119" s="41"/>
      <c r="C119" s="42"/>
      <c r="D119" s="233" t="s">
        <v>1299</v>
      </c>
      <c r="E119" s="42"/>
      <c r="F119" s="234" t="s">
        <v>2122</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9" t="s">
        <v>1299</v>
      </c>
      <c r="AU119" s="19" t="s">
        <v>192</v>
      </c>
    </row>
    <row r="120" spans="1:65" s="2" customFormat="1" ht="16.5" customHeight="1">
      <c r="A120" s="40"/>
      <c r="B120" s="41"/>
      <c r="C120" s="220" t="s">
        <v>343</v>
      </c>
      <c r="D120" s="220" t="s">
        <v>171</v>
      </c>
      <c r="E120" s="221" t="s">
        <v>2123</v>
      </c>
      <c r="F120" s="222" t="s">
        <v>2124</v>
      </c>
      <c r="G120" s="223" t="s">
        <v>339</v>
      </c>
      <c r="H120" s="224">
        <v>232</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340</v>
      </c>
      <c r="AT120" s="231" t="s">
        <v>171</v>
      </c>
      <c r="AU120" s="231" t="s">
        <v>192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340</v>
      </c>
      <c r="BM120" s="231" t="s">
        <v>499</v>
      </c>
    </row>
    <row r="121" spans="1:65" s="2" customFormat="1" ht="16.5" customHeight="1">
      <c r="A121" s="40"/>
      <c r="B121" s="41"/>
      <c r="C121" s="220" t="s">
        <v>348</v>
      </c>
      <c r="D121" s="220" t="s">
        <v>171</v>
      </c>
      <c r="E121" s="221" t="s">
        <v>2125</v>
      </c>
      <c r="F121" s="222" t="s">
        <v>2126</v>
      </c>
      <c r="G121" s="223" t="s">
        <v>339</v>
      </c>
      <c r="H121" s="224">
        <v>232</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340</v>
      </c>
      <c r="AT121" s="231" t="s">
        <v>171</v>
      </c>
      <c r="AU121" s="231" t="s">
        <v>192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340</v>
      </c>
      <c r="BM121" s="231" t="s">
        <v>511</v>
      </c>
    </row>
    <row r="122" spans="1:65" s="2" customFormat="1" ht="16.5" customHeight="1">
      <c r="A122" s="40"/>
      <c r="B122" s="41"/>
      <c r="C122" s="220" t="s">
        <v>353</v>
      </c>
      <c r="D122" s="220" t="s">
        <v>171</v>
      </c>
      <c r="E122" s="221" t="s">
        <v>2127</v>
      </c>
      <c r="F122" s="222" t="s">
        <v>2128</v>
      </c>
      <c r="G122" s="223" t="s">
        <v>222</v>
      </c>
      <c r="H122" s="224">
        <v>16.24</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340</v>
      </c>
      <c r="AT122" s="231" t="s">
        <v>171</v>
      </c>
      <c r="AU122" s="231" t="s">
        <v>192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340</v>
      </c>
      <c r="BM122" s="231" t="s">
        <v>519</v>
      </c>
    </row>
    <row r="123" spans="1:65" s="2" customFormat="1" ht="16.5" customHeight="1">
      <c r="A123" s="40"/>
      <c r="B123" s="41"/>
      <c r="C123" s="220" t="s">
        <v>358</v>
      </c>
      <c r="D123" s="220" t="s">
        <v>171</v>
      </c>
      <c r="E123" s="221" t="s">
        <v>2129</v>
      </c>
      <c r="F123" s="222" t="s">
        <v>2130</v>
      </c>
      <c r="G123" s="223" t="s">
        <v>339</v>
      </c>
      <c r="H123" s="224">
        <v>232</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340</v>
      </c>
      <c r="AT123" s="231" t="s">
        <v>171</v>
      </c>
      <c r="AU123" s="231" t="s">
        <v>192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340</v>
      </c>
      <c r="BM123" s="231" t="s">
        <v>535</v>
      </c>
    </row>
    <row r="124" spans="1:65" s="2" customFormat="1" ht="16.5" customHeight="1">
      <c r="A124" s="40"/>
      <c r="B124" s="41"/>
      <c r="C124" s="220" t="s">
        <v>365</v>
      </c>
      <c r="D124" s="220" t="s">
        <v>171</v>
      </c>
      <c r="E124" s="221" t="s">
        <v>2131</v>
      </c>
      <c r="F124" s="222" t="s">
        <v>2132</v>
      </c>
      <c r="G124" s="223" t="s">
        <v>222</v>
      </c>
      <c r="H124" s="224">
        <v>32.48</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340</v>
      </c>
      <c r="AT124" s="231" t="s">
        <v>171</v>
      </c>
      <c r="AU124" s="231" t="s">
        <v>192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340</v>
      </c>
      <c r="BM124" s="231" t="s">
        <v>547</v>
      </c>
    </row>
    <row r="125" spans="1:65" s="2" customFormat="1" ht="16.5" customHeight="1">
      <c r="A125" s="40"/>
      <c r="B125" s="41"/>
      <c r="C125" s="220" t="s">
        <v>370</v>
      </c>
      <c r="D125" s="220" t="s">
        <v>171</v>
      </c>
      <c r="E125" s="221" t="s">
        <v>2133</v>
      </c>
      <c r="F125" s="222" t="s">
        <v>2134</v>
      </c>
      <c r="G125" s="223" t="s">
        <v>222</v>
      </c>
      <c r="H125" s="224">
        <v>40.6</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340</v>
      </c>
      <c r="AT125" s="231" t="s">
        <v>171</v>
      </c>
      <c r="AU125" s="231" t="s">
        <v>192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340</v>
      </c>
      <c r="BM125" s="231" t="s">
        <v>556</v>
      </c>
    </row>
    <row r="126" spans="1:65" s="2" customFormat="1" ht="16.5" customHeight="1">
      <c r="A126" s="40"/>
      <c r="B126" s="41"/>
      <c r="C126" s="220" t="s">
        <v>377</v>
      </c>
      <c r="D126" s="220" t="s">
        <v>171</v>
      </c>
      <c r="E126" s="221" t="s">
        <v>2135</v>
      </c>
      <c r="F126" s="222" t="s">
        <v>2078</v>
      </c>
      <c r="G126" s="223" t="s">
        <v>222</v>
      </c>
      <c r="H126" s="224">
        <v>16.24</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340</v>
      </c>
      <c r="AT126" s="231" t="s">
        <v>171</v>
      </c>
      <c r="AU126" s="231" t="s">
        <v>192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340</v>
      </c>
      <c r="BM126" s="231" t="s">
        <v>340</v>
      </c>
    </row>
    <row r="127" spans="1:63" s="12" customFormat="1" ht="20.85" customHeight="1">
      <c r="A127" s="12"/>
      <c r="B127" s="204"/>
      <c r="C127" s="205"/>
      <c r="D127" s="206" t="s">
        <v>71</v>
      </c>
      <c r="E127" s="218" t="s">
        <v>2136</v>
      </c>
      <c r="F127" s="218" t="s">
        <v>2137</v>
      </c>
      <c r="G127" s="205"/>
      <c r="H127" s="205"/>
      <c r="I127" s="208"/>
      <c r="J127" s="219">
        <f>BK127</f>
        <v>0</v>
      </c>
      <c r="K127" s="205"/>
      <c r="L127" s="210"/>
      <c r="M127" s="211"/>
      <c r="N127" s="212"/>
      <c r="O127" s="212"/>
      <c r="P127" s="213">
        <f>SUM(P128:P138)</f>
        <v>0</v>
      </c>
      <c r="Q127" s="212"/>
      <c r="R127" s="213">
        <f>SUM(R128:R138)</f>
        <v>0</v>
      </c>
      <c r="S127" s="212"/>
      <c r="T127" s="214">
        <f>SUM(T128:T138)</f>
        <v>0</v>
      </c>
      <c r="U127" s="12"/>
      <c r="V127" s="12"/>
      <c r="W127" s="12"/>
      <c r="X127" s="12"/>
      <c r="Y127" s="12"/>
      <c r="Z127" s="12"/>
      <c r="AA127" s="12"/>
      <c r="AB127" s="12"/>
      <c r="AC127" s="12"/>
      <c r="AD127" s="12"/>
      <c r="AE127" s="12"/>
      <c r="AR127" s="215" t="s">
        <v>80</v>
      </c>
      <c r="AT127" s="216" t="s">
        <v>71</v>
      </c>
      <c r="AU127" s="216" t="s">
        <v>82</v>
      </c>
      <c r="AY127" s="215" t="s">
        <v>169</v>
      </c>
      <c r="BK127" s="217">
        <f>SUM(BK128:BK138)</f>
        <v>0</v>
      </c>
    </row>
    <row r="128" spans="1:65" s="2" customFormat="1" ht="16.5" customHeight="1">
      <c r="A128" s="40"/>
      <c r="B128" s="41"/>
      <c r="C128" s="220" t="s">
        <v>382</v>
      </c>
      <c r="D128" s="220" t="s">
        <v>171</v>
      </c>
      <c r="E128" s="221" t="s">
        <v>2138</v>
      </c>
      <c r="F128" s="222" t="s">
        <v>2139</v>
      </c>
      <c r="G128" s="223" t="s">
        <v>339</v>
      </c>
      <c r="H128" s="224">
        <v>12</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340</v>
      </c>
      <c r="AT128" s="231" t="s">
        <v>171</v>
      </c>
      <c r="AU128" s="231" t="s">
        <v>192</v>
      </c>
      <c r="AY128" s="19" t="s">
        <v>169</v>
      </c>
      <c r="BE128" s="232">
        <f>IF(N128="základní",J128,0)</f>
        <v>0</v>
      </c>
      <c r="BF128" s="232">
        <f>IF(N128="snížená",J128,0)</f>
        <v>0</v>
      </c>
      <c r="BG128" s="232">
        <f>IF(N128="zákl. přenesená",J128,0)</f>
        <v>0</v>
      </c>
      <c r="BH128" s="232">
        <f>IF(N128="sníž. přenesená",J128,0)</f>
        <v>0</v>
      </c>
      <c r="BI128" s="232">
        <f>IF(N128="nulová",J128,0)</f>
        <v>0</v>
      </c>
      <c r="BJ128" s="19" t="s">
        <v>80</v>
      </c>
      <c r="BK128" s="232">
        <f>ROUND(I128*H128,2)</f>
        <v>0</v>
      </c>
      <c r="BL128" s="19" t="s">
        <v>340</v>
      </c>
      <c r="BM128" s="231" t="s">
        <v>477</v>
      </c>
    </row>
    <row r="129" spans="1:47" s="2" customFormat="1" ht="12">
      <c r="A129" s="40"/>
      <c r="B129" s="41"/>
      <c r="C129" s="42"/>
      <c r="D129" s="233" t="s">
        <v>1299</v>
      </c>
      <c r="E129" s="42"/>
      <c r="F129" s="234" t="s">
        <v>2140</v>
      </c>
      <c r="G129" s="42"/>
      <c r="H129" s="42"/>
      <c r="I129" s="138"/>
      <c r="J129" s="42"/>
      <c r="K129" s="42"/>
      <c r="L129" s="46"/>
      <c r="M129" s="235"/>
      <c r="N129" s="236"/>
      <c r="O129" s="86"/>
      <c r="P129" s="86"/>
      <c r="Q129" s="86"/>
      <c r="R129" s="86"/>
      <c r="S129" s="86"/>
      <c r="T129" s="87"/>
      <c r="U129" s="40"/>
      <c r="V129" s="40"/>
      <c r="W129" s="40"/>
      <c r="X129" s="40"/>
      <c r="Y129" s="40"/>
      <c r="Z129" s="40"/>
      <c r="AA129" s="40"/>
      <c r="AB129" s="40"/>
      <c r="AC129" s="40"/>
      <c r="AD129" s="40"/>
      <c r="AE129" s="40"/>
      <c r="AT129" s="19" t="s">
        <v>1299</v>
      </c>
      <c r="AU129" s="19" t="s">
        <v>192</v>
      </c>
    </row>
    <row r="130" spans="1:65" s="2" customFormat="1" ht="16.5" customHeight="1">
      <c r="A130" s="40"/>
      <c r="B130" s="41"/>
      <c r="C130" s="220" t="s">
        <v>387</v>
      </c>
      <c r="D130" s="220" t="s">
        <v>171</v>
      </c>
      <c r="E130" s="221" t="s">
        <v>2141</v>
      </c>
      <c r="F130" s="222" t="s">
        <v>2142</v>
      </c>
      <c r="G130" s="223" t="s">
        <v>339</v>
      </c>
      <c r="H130" s="224">
        <v>12</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340</v>
      </c>
      <c r="AT130" s="231" t="s">
        <v>171</v>
      </c>
      <c r="AU130" s="231" t="s">
        <v>192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340</v>
      </c>
      <c r="BM130" s="231" t="s">
        <v>1486</v>
      </c>
    </row>
    <row r="131" spans="1:65" s="2" customFormat="1" ht="16.5" customHeight="1">
      <c r="A131" s="40"/>
      <c r="B131" s="41"/>
      <c r="C131" s="220" t="s">
        <v>395</v>
      </c>
      <c r="D131" s="220" t="s">
        <v>171</v>
      </c>
      <c r="E131" s="221" t="s">
        <v>2143</v>
      </c>
      <c r="F131" s="222" t="s">
        <v>2126</v>
      </c>
      <c r="G131" s="223" t="s">
        <v>339</v>
      </c>
      <c r="H131" s="224">
        <v>12</v>
      </c>
      <c r="I131" s="225"/>
      <c r="J131" s="226">
        <f>ROUND(I131*H131,2)</f>
        <v>0</v>
      </c>
      <c r="K131" s="222" t="s">
        <v>19</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340</v>
      </c>
      <c r="AT131" s="231" t="s">
        <v>171</v>
      </c>
      <c r="AU131" s="231" t="s">
        <v>192</v>
      </c>
      <c r="AY131" s="19" t="s">
        <v>169</v>
      </c>
      <c r="BE131" s="232">
        <f>IF(N131="základní",J131,0)</f>
        <v>0</v>
      </c>
      <c r="BF131" s="232">
        <f>IF(N131="snížená",J131,0)</f>
        <v>0</v>
      </c>
      <c r="BG131" s="232">
        <f>IF(N131="zákl. přenesená",J131,0)</f>
        <v>0</v>
      </c>
      <c r="BH131" s="232">
        <f>IF(N131="sníž. přenesená",J131,0)</f>
        <v>0</v>
      </c>
      <c r="BI131" s="232">
        <f>IF(N131="nulová",J131,0)</f>
        <v>0</v>
      </c>
      <c r="BJ131" s="19" t="s">
        <v>80</v>
      </c>
      <c r="BK131" s="232">
        <f>ROUND(I131*H131,2)</f>
        <v>0</v>
      </c>
      <c r="BL131" s="19" t="s">
        <v>340</v>
      </c>
      <c r="BM131" s="231" t="s">
        <v>1494</v>
      </c>
    </row>
    <row r="132" spans="1:65" s="2" customFormat="1" ht="16.5" customHeight="1">
      <c r="A132" s="40"/>
      <c r="B132" s="41"/>
      <c r="C132" s="220" t="s">
        <v>400</v>
      </c>
      <c r="D132" s="220" t="s">
        <v>171</v>
      </c>
      <c r="E132" s="221" t="s">
        <v>2144</v>
      </c>
      <c r="F132" s="222" t="s">
        <v>2128</v>
      </c>
      <c r="G132" s="223" t="s">
        <v>222</v>
      </c>
      <c r="H132" s="224">
        <v>0.84</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340</v>
      </c>
      <c r="AT132" s="231" t="s">
        <v>171</v>
      </c>
      <c r="AU132" s="231" t="s">
        <v>192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340</v>
      </c>
      <c r="BM132" s="231" t="s">
        <v>1502</v>
      </c>
    </row>
    <row r="133" spans="1:65" s="2" customFormat="1" ht="16.5" customHeight="1">
      <c r="A133" s="40"/>
      <c r="B133" s="41"/>
      <c r="C133" s="220" t="s">
        <v>406</v>
      </c>
      <c r="D133" s="220" t="s">
        <v>171</v>
      </c>
      <c r="E133" s="221" t="s">
        <v>2145</v>
      </c>
      <c r="F133" s="222" t="s">
        <v>2130</v>
      </c>
      <c r="G133" s="223" t="s">
        <v>339</v>
      </c>
      <c r="H133" s="224">
        <v>12</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340</v>
      </c>
      <c r="AT133" s="231" t="s">
        <v>171</v>
      </c>
      <c r="AU133" s="231" t="s">
        <v>192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340</v>
      </c>
      <c r="BM133" s="231" t="s">
        <v>1510</v>
      </c>
    </row>
    <row r="134" spans="1:65" s="2" customFormat="1" ht="16.5" customHeight="1">
      <c r="A134" s="40"/>
      <c r="B134" s="41"/>
      <c r="C134" s="220" t="s">
        <v>412</v>
      </c>
      <c r="D134" s="220" t="s">
        <v>171</v>
      </c>
      <c r="E134" s="221" t="s">
        <v>2146</v>
      </c>
      <c r="F134" s="222" t="s">
        <v>2147</v>
      </c>
      <c r="G134" s="223" t="s">
        <v>222</v>
      </c>
      <c r="H134" s="224">
        <v>2.94</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340</v>
      </c>
      <c r="AT134" s="231" t="s">
        <v>171</v>
      </c>
      <c r="AU134" s="231" t="s">
        <v>192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340</v>
      </c>
      <c r="BM134" s="231" t="s">
        <v>1519</v>
      </c>
    </row>
    <row r="135" spans="1:65" s="2" customFormat="1" ht="16.5" customHeight="1">
      <c r="A135" s="40"/>
      <c r="B135" s="41"/>
      <c r="C135" s="220" t="s">
        <v>418</v>
      </c>
      <c r="D135" s="220" t="s">
        <v>171</v>
      </c>
      <c r="E135" s="221" t="s">
        <v>2148</v>
      </c>
      <c r="F135" s="222" t="s">
        <v>2149</v>
      </c>
      <c r="G135" s="223" t="s">
        <v>222</v>
      </c>
      <c r="H135" s="224">
        <v>2.94</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340</v>
      </c>
      <c r="AT135" s="231" t="s">
        <v>171</v>
      </c>
      <c r="AU135" s="231" t="s">
        <v>192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340</v>
      </c>
      <c r="BM135" s="231" t="s">
        <v>1528</v>
      </c>
    </row>
    <row r="136" spans="1:65" s="2" customFormat="1" ht="16.5" customHeight="1">
      <c r="A136" s="40"/>
      <c r="B136" s="41"/>
      <c r="C136" s="220" t="s">
        <v>424</v>
      </c>
      <c r="D136" s="220" t="s">
        <v>171</v>
      </c>
      <c r="E136" s="221" t="s">
        <v>2150</v>
      </c>
      <c r="F136" s="222" t="s">
        <v>2078</v>
      </c>
      <c r="G136" s="223" t="s">
        <v>222</v>
      </c>
      <c r="H136" s="224">
        <v>0.84</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340</v>
      </c>
      <c r="AT136" s="231" t="s">
        <v>171</v>
      </c>
      <c r="AU136" s="231" t="s">
        <v>192</v>
      </c>
      <c r="AY136" s="19" t="s">
        <v>169</v>
      </c>
      <c r="BE136" s="232">
        <f>IF(N136="základní",J136,0)</f>
        <v>0</v>
      </c>
      <c r="BF136" s="232">
        <f>IF(N136="snížená",J136,0)</f>
        <v>0</v>
      </c>
      <c r="BG136" s="232">
        <f>IF(N136="zákl. přenesená",J136,0)</f>
        <v>0</v>
      </c>
      <c r="BH136" s="232">
        <f>IF(N136="sníž. přenesená",J136,0)</f>
        <v>0</v>
      </c>
      <c r="BI136" s="232">
        <f>IF(N136="nulová",J136,0)</f>
        <v>0</v>
      </c>
      <c r="BJ136" s="19" t="s">
        <v>80</v>
      </c>
      <c r="BK136" s="232">
        <f>ROUND(I136*H136,2)</f>
        <v>0</v>
      </c>
      <c r="BL136" s="19" t="s">
        <v>340</v>
      </c>
      <c r="BM136" s="231" t="s">
        <v>1538</v>
      </c>
    </row>
    <row r="137" spans="1:65" s="2" customFormat="1" ht="16.5" customHeight="1">
      <c r="A137" s="40"/>
      <c r="B137" s="41"/>
      <c r="C137" s="220" t="s">
        <v>431</v>
      </c>
      <c r="D137" s="220" t="s">
        <v>171</v>
      </c>
      <c r="E137" s="221" t="s">
        <v>2151</v>
      </c>
      <c r="F137" s="222" t="s">
        <v>2152</v>
      </c>
      <c r="G137" s="223" t="s">
        <v>339</v>
      </c>
      <c r="H137" s="224">
        <v>12</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340</v>
      </c>
      <c r="AT137" s="231" t="s">
        <v>171</v>
      </c>
      <c r="AU137" s="231" t="s">
        <v>192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340</v>
      </c>
      <c r="BM137" s="231" t="s">
        <v>1550</v>
      </c>
    </row>
    <row r="138" spans="1:65" s="2" customFormat="1" ht="16.5" customHeight="1">
      <c r="A138" s="40"/>
      <c r="B138" s="41"/>
      <c r="C138" s="220" t="s">
        <v>435</v>
      </c>
      <c r="D138" s="220" t="s">
        <v>171</v>
      </c>
      <c r="E138" s="221" t="s">
        <v>2153</v>
      </c>
      <c r="F138" s="222" t="s">
        <v>2154</v>
      </c>
      <c r="G138" s="223" t="s">
        <v>339</v>
      </c>
      <c r="H138" s="224">
        <v>12</v>
      </c>
      <c r="I138" s="225"/>
      <c r="J138" s="226">
        <f>ROUND(I138*H138,2)</f>
        <v>0</v>
      </c>
      <c r="K138" s="222" t="s">
        <v>19</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340</v>
      </c>
      <c r="AT138" s="231" t="s">
        <v>171</v>
      </c>
      <c r="AU138" s="231" t="s">
        <v>192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340</v>
      </c>
      <c r="BM138" s="231" t="s">
        <v>1558</v>
      </c>
    </row>
    <row r="139" spans="1:63" s="12" customFormat="1" ht="20.85" customHeight="1">
      <c r="A139" s="12"/>
      <c r="B139" s="204"/>
      <c r="C139" s="205"/>
      <c r="D139" s="206" t="s">
        <v>71</v>
      </c>
      <c r="E139" s="218" t="s">
        <v>2155</v>
      </c>
      <c r="F139" s="218" t="s">
        <v>2156</v>
      </c>
      <c r="G139" s="205"/>
      <c r="H139" s="205"/>
      <c r="I139" s="208"/>
      <c r="J139" s="219">
        <f>BK139</f>
        <v>0</v>
      </c>
      <c r="K139" s="205"/>
      <c r="L139" s="210"/>
      <c r="M139" s="211"/>
      <c r="N139" s="212"/>
      <c r="O139" s="212"/>
      <c r="P139" s="213">
        <f>SUM(P140:P157)</f>
        <v>0</v>
      </c>
      <c r="Q139" s="212"/>
      <c r="R139" s="213">
        <f>SUM(R140:R157)</f>
        <v>0</v>
      </c>
      <c r="S139" s="212"/>
      <c r="T139" s="214">
        <f>SUM(T140:T157)</f>
        <v>0</v>
      </c>
      <c r="U139" s="12"/>
      <c r="V139" s="12"/>
      <c r="W139" s="12"/>
      <c r="X139" s="12"/>
      <c r="Y139" s="12"/>
      <c r="Z139" s="12"/>
      <c r="AA139" s="12"/>
      <c r="AB139" s="12"/>
      <c r="AC139" s="12"/>
      <c r="AD139" s="12"/>
      <c r="AE139" s="12"/>
      <c r="AR139" s="215" t="s">
        <v>80</v>
      </c>
      <c r="AT139" s="216" t="s">
        <v>71</v>
      </c>
      <c r="AU139" s="216" t="s">
        <v>82</v>
      </c>
      <c r="AY139" s="215" t="s">
        <v>169</v>
      </c>
      <c r="BK139" s="217">
        <f>SUM(BK140:BK157)</f>
        <v>0</v>
      </c>
    </row>
    <row r="140" spans="1:65" s="2" customFormat="1" ht="16.5" customHeight="1">
      <c r="A140" s="40"/>
      <c r="B140" s="41"/>
      <c r="C140" s="220" t="s">
        <v>440</v>
      </c>
      <c r="D140" s="220" t="s">
        <v>171</v>
      </c>
      <c r="E140" s="221" t="s">
        <v>2157</v>
      </c>
      <c r="F140" s="222" t="s">
        <v>2158</v>
      </c>
      <c r="G140" s="223" t="s">
        <v>339</v>
      </c>
      <c r="H140" s="224">
        <v>170</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340</v>
      </c>
      <c r="AT140" s="231" t="s">
        <v>171</v>
      </c>
      <c r="AU140" s="231" t="s">
        <v>192</v>
      </c>
      <c r="AY140" s="19" t="s">
        <v>169</v>
      </c>
      <c r="BE140" s="232">
        <f>IF(N140="základní",J140,0)</f>
        <v>0</v>
      </c>
      <c r="BF140" s="232">
        <f>IF(N140="snížená",J140,0)</f>
        <v>0</v>
      </c>
      <c r="BG140" s="232">
        <f>IF(N140="zákl. přenesená",J140,0)</f>
        <v>0</v>
      </c>
      <c r="BH140" s="232">
        <f>IF(N140="sníž. přenesená",J140,0)</f>
        <v>0</v>
      </c>
      <c r="BI140" s="232">
        <f>IF(N140="nulová",J140,0)</f>
        <v>0</v>
      </c>
      <c r="BJ140" s="19" t="s">
        <v>80</v>
      </c>
      <c r="BK140" s="232">
        <f>ROUND(I140*H140,2)</f>
        <v>0</v>
      </c>
      <c r="BL140" s="19" t="s">
        <v>340</v>
      </c>
      <c r="BM140" s="231" t="s">
        <v>1567</v>
      </c>
    </row>
    <row r="141" spans="1:47" s="2" customFormat="1" ht="12">
      <c r="A141" s="40"/>
      <c r="B141" s="41"/>
      <c r="C141" s="42"/>
      <c r="D141" s="233" t="s">
        <v>1299</v>
      </c>
      <c r="E141" s="42"/>
      <c r="F141" s="234" t="s">
        <v>2159</v>
      </c>
      <c r="G141" s="42"/>
      <c r="H141" s="42"/>
      <c r="I141" s="138"/>
      <c r="J141" s="42"/>
      <c r="K141" s="42"/>
      <c r="L141" s="46"/>
      <c r="M141" s="235"/>
      <c r="N141" s="236"/>
      <c r="O141" s="86"/>
      <c r="P141" s="86"/>
      <c r="Q141" s="86"/>
      <c r="R141" s="86"/>
      <c r="S141" s="86"/>
      <c r="T141" s="87"/>
      <c r="U141" s="40"/>
      <c r="V141" s="40"/>
      <c r="W141" s="40"/>
      <c r="X141" s="40"/>
      <c r="Y141" s="40"/>
      <c r="Z141" s="40"/>
      <c r="AA141" s="40"/>
      <c r="AB141" s="40"/>
      <c r="AC141" s="40"/>
      <c r="AD141" s="40"/>
      <c r="AE141" s="40"/>
      <c r="AT141" s="19" t="s">
        <v>1299</v>
      </c>
      <c r="AU141" s="19" t="s">
        <v>192</v>
      </c>
    </row>
    <row r="142" spans="1:65" s="2" customFormat="1" ht="16.5" customHeight="1">
      <c r="A142" s="40"/>
      <c r="B142" s="41"/>
      <c r="C142" s="220" t="s">
        <v>444</v>
      </c>
      <c r="D142" s="220" t="s">
        <v>171</v>
      </c>
      <c r="E142" s="221" t="s">
        <v>2160</v>
      </c>
      <c r="F142" s="222" t="s">
        <v>2161</v>
      </c>
      <c r="G142" s="223" t="s">
        <v>222</v>
      </c>
      <c r="H142" s="224">
        <v>76.5</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340</v>
      </c>
      <c r="AT142" s="231" t="s">
        <v>171</v>
      </c>
      <c r="AU142" s="231" t="s">
        <v>192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340</v>
      </c>
      <c r="BM142" s="231" t="s">
        <v>1571</v>
      </c>
    </row>
    <row r="143" spans="1:65" s="2" customFormat="1" ht="21.75" customHeight="1">
      <c r="A143" s="40"/>
      <c r="B143" s="41"/>
      <c r="C143" s="220" t="s">
        <v>450</v>
      </c>
      <c r="D143" s="220" t="s">
        <v>171</v>
      </c>
      <c r="E143" s="221" t="s">
        <v>2162</v>
      </c>
      <c r="F143" s="222" t="s">
        <v>2163</v>
      </c>
      <c r="G143" s="223" t="s">
        <v>339</v>
      </c>
      <c r="H143" s="224">
        <v>170</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340</v>
      </c>
      <c r="AT143" s="231" t="s">
        <v>171</v>
      </c>
      <c r="AU143" s="231" t="s">
        <v>192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340</v>
      </c>
      <c r="BM143" s="231" t="s">
        <v>1575</v>
      </c>
    </row>
    <row r="144" spans="1:65" s="2" customFormat="1" ht="16.5" customHeight="1">
      <c r="A144" s="40"/>
      <c r="B144" s="41"/>
      <c r="C144" s="220" t="s">
        <v>455</v>
      </c>
      <c r="D144" s="220" t="s">
        <v>171</v>
      </c>
      <c r="E144" s="221" t="s">
        <v>2164</v>
      </c>
      <c r="F144" s="222" t="s">
        <v>2165</v>
      </c>
      <c r="G144" s="223" t="s">
        <v>222</v>
      </c>
      <c r="H144" s="224">
        <v>42.5</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340</v>
      </c>
      <c r="AT144" s="231" t="s">
        <v>171</v>
      </c>
      <c r="AU144" s="231" t="s">
        <v>192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340</v>
      </c>
      <c r="BM144" s="231" t="s">
        <v>1818</v>
      </c>
    </row>
    <row r="145" spans="1:65" s="2" customFormat="1" ht="16.5" customHeight="1">
      <c r="A145" s="40"/>
      <c r="B145" s="41"/>
      <c r="C145" s="220" t="s">
        <v>461</v>
      </c>
      <c r="D145" s="220" t="s">
        <v>171</v>
      </c>
      <c r="E145" s="221" t="s">
        <v>2166</v>
      </c>
      <c r="F145" s="222" t="s">
        <v>2167</v>
      </c>
      <c r="G145" s="223" t="s">
        <v>2076</v>
      </c>
      <c r="H145" s="224">
        <v>164</v>
      </c>
      <c r="I145" s="225"/>
      <c r="J145" s="226">
        <f>ROUND(I145*H145,2)</f>
        <v>0</v>
      </c>
      <c r="K145" s="222" t="s">
        <v>19</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340</v>
      </c>
      <c r="AT145" s="231" t="s">
        <v>171</v>
      </c>
      <c r="AU145" s="231" t="s">
        <v>192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340</v>
      </c>
      <c r="BM145" s="231" t="s">
        <v>2168</v>
      </c>
    </row>
    <row r="146" spans="1:47" s="2" customFormat="1" ht="12">
      <c r="A146" s="40"/>
      <c r="B146" s="41"/>
      <c r="C146" s="42"/>
      <c r="D146" s="233" t="s">
        <v>1299</v>
      </c>
      <c r="E146" s="42"/>
      <c r="F146" s="234" t="s">
        <v>2169</v>
      </c>
      <c r="G146" s="42"/>
      <c r="H146" s="42"/>
      <c r="I146" s="138"/>
      <c r="J146" s="42"/>
      <c r="K146" s="42"/>
      <c r="L146" s="46"/>
      <c r="M146" s="235"/>
      <c r="N146" s="236"/>
      <c r="O146" s="86"/>
      <c r="P146" s="86"/>
      <c r="Q146" s="86"/>
      <c r="R146" s="86"/>
      <c r="S146" s="86"/>
      <c r="T146" s="87"/>
      <c r="U146" s="40"/>
      <c r="V146" s="40"/>
      <c r="W146" s="40"/>
      <c r="X146" s="40"/>
      <c r="Y146" s="40"/>
      <c r="Z146" s="40"/>
      <c r="AA146" s="40"/>
      <c r="AB146" s="40"/>
      <c r="AC146" s="40"/>
      <c r="AD146" s="40"/>
      <c r="AE146" s="40"/>
      <c r="AT146" s="19" t="s">
        <v>1299</v>
      </c>
      <c r="AU146" s="19" t="s">
        <v>192</v>
      </c>
    </row>
    <row r="147" spans="1:65" s="2" customFormat="1" ht="16.5" customHeight="1">
      <c r="A147" s="40"/>
      <c r="B147" s="41"/>
      <c r="C147" s="220" t="s">
        <v>467</v>
      </c>
      <c r="D147" s="220" t="s">
        <v>171</v>
      </c>
      <c r="E147" s="221" t="s">
        <v>2170</v>
      </c>
      <c r="F147" s="222" t="s">
        <v>2171</v>
      </c>
      <c r="G147" s="223" t="s">
        <v>2076</v>
      </c>
      <c r="H147" s="224">
        <v>82</v>
      </c>
      <c r="I147" s="225"/>
      <c r="J147" s="226">
        <f>ROUND(I147*H147,2)</f>
        <v>0</v>
      </c>
      <c r="K147" s="222" t="s">
        <v>19</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340</v>
      </c>
      <c r="AT147" s="231" t="s">
        <v>171</v>
      </c>
      <c r="AU147" s="231" t="s">
        <v>192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340</v>
      </c>
      <c r="BM147" s="231" t="s">
        <v>2172</v>
      </c>
    </row>
    <row r="148" spans="1:65" s="2" customFormat="1" ht="16.5" customHeight="1">
      <c r="A148" s="40"/>
      <c r="B148" s="41"/>
      <c r="C148" s="220" t="s">
        <v>472</v>
      </c>
      <c r="D148" s="220" t="s">
        <v>171</v>
      </c>
      <c r="E148" s="221" t="s">
        <v>2173</v>
      </c>
      <c r="F148" s="222" t="s">
        <v>2174</v>
      </c>
      <c r="G148" s="223" t="s">
        <v>2076</v>
      </c>
      <c r="H148" s="224">
        <v>8</v>
      </c>
      <c r="I148" s="225"/>
      <c r="J148" s="226">
        <f>ROUND(I148*H148,2)</f>
        <v>0</v>
      </c>
      <c r="K148" s="222" t="s">
        <v>19</v>
      </c>
      <c r="L148" s="46"/>
      <c r="M148" s="227" t="s">
        <v>19</v>
      </c>
      <c r="N148" s="228" t="s">
        <v>43</v>
      </c>
      <c r="O148" s="86"/>
      <c r="P148" s="229">
        <f>O148*H148</f>
        <v>0</v>
      </c>
      <c r="Q148" s="229">
        <v>0</v>
      </c>
      <c r="R148" s="229">
        <f>Q148*H148</f>
        <v>0</v>
      </c>
      <c r="S148" s="229">
        <v>0</v>
      </c>
      <c r="T148" s="230">
        <f>S148*H148</f>
        <v>0</v>
      </c>
      <c r="U148" s="40"/>
      <c r="V148" s="40"/>
      <c r="W148" s="40"/>
      <c r="X148" s="40"/>
      <c r="Y148" s="40"/>
      <c r="Z148" s="40"/>
      <c r="AA148" s="40"/>
      <c r="AB148" s="40"/>
      <c r="AC148" s="40"/>
      <c r="AD148" s="40"/>
      <c r="AE148" s="40"/>
      <c r="AR148" s="231" t="s">
        <v>340</v>
      </c>
      <c r="AT148" s="231" t="s">
        <v>171</v>
      </c>
      <c r="AU148" s="231" t="s">
        <v>192</v>
      </c>
      <c r="AY148" s="19" t="s">
        <v>169</v>
      </c>
      <c r="BE148" s="232">
        <f>IF(N148="základní",J148,0)</f>
        <v>0</v>
      </c>
      <c r="BF148" s="232">
        <f>IF(N148="snížená",J148,0)</f>
        <v>0</v>
      </c>
      <c r="BG148" s="232">
        <f>IF(N148="zákl. přenesená",J148,0)</f>
        <v>0</v>
      </c>
      <c r="BH148" s="232">
        <f>IF(N148="sníž. přenesená",J148,0)</f>
        <v>0</v>
      </c>
      <c r="BI148" s="232">
        <f>IF(N148="nulová",J148,0)</f>
        <v>0</v>
      </c>
      <c r="BJ148" s="19" t="s">
        <v>80</v>
      </c>
      <c r="BK148" s="232">
        <f>ROUND(I148*H148,2)</f>
        <v>0</v>
      </c>
      <c r="BL148" s="19" t="s">
        <v>340</v>
      </c>
      <c r="BM148" s="231" t="s">
        <v>2175</v>
      </c>
    </row>
    <row r="149" spans="1:65" s="2" customFormat="1" ht="16.5" customHeight="1">
      <c r="A149" s="40"/>
      <c r="B149" s="41"/>
      <c r="C149" s="220" t="s">
        <v>486</v>
      </c>
      <c r="D149" s="220" t="s">
        <v>171</v>
      </c>
      <c r="E149" s="221" t="s">
        <v>2176</v>
      </c>
      <c r="F149" s="222" t="s">
        <v>2177</v>
      </c>
      <c r="G149" s="223" t="s">
        <v>2076</v>
      </c>
      <c r="H149" s="224">
        <v>6</v>
      </c>
      <c r="I149" s="225"/>
      <c r="J149" s="226">
        <f>ROUND(I149*H149,2)</f>
        <v>0</v>
      </c>
      <c r="K149" s="222" t="s">
        <v>19</v>
      </c>
      <c r="L149" s="46"/>
      <c r="M149" s="227" t="s">
        <v>19</v>
      </c>
      <c r="N149" s="22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340</v>
      </c>
      <c r="AT149" s="231" t="s">
        <v>171</v>
      </c>
      <c r="AU149" s="231" t="s">
        <v>192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340</v>
      </c>
      <c r="BM149" s="231" t="s">
        <v>2178</v>
      </c>
    </row>
    <row r="150" spans="1:65" s="2" customFormat="1" ht="16.5" customHeight="1">
      <c r="A150" s="40"/>
      <c r="B150" s="41"/>
      <c r="C150" s="220" t="s">
        <v>493</v>
      </c>
      <c r="D150" s="220" t="s">
        <v>171</v>
      </c>
      <c r="E150" s="221" t="s">
        <v>2179</v>
      </c>
      <c r="F150" s="222" t="s">
        <v>2180</v>
      </c>
      <c r="G150" s="223" t="s">
        <v>339</v>
      </c>
      <c r="H150" s="224">
        <v>164</v>
      </c>
      <c r="I150" s="225"/>
      <c r="J150" s="226">
        <f>ROUND(I150*H150,2)</f>
        <v>0</v>
      </c>
      <c r="K150" s="222" t="s">
        <v>19</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340</v>
      </c>
      <c r="AT150" s="231" t="s">
        <v>171</v>
      </c>
      <c r="AU150" s="231" t="s">
        <v>192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340</v>
      </c>
      <c r="BM150" s="231" t="s">
        <v>2181</v>
      </c>
    </row>
    <row r="151" spans="1:65" s="2" customFormat="1" ht="16.5" customHeight="1">
      <c r="A151" s="40"/>
      <c r="B151" s="41"/>
      <c r="C151" s="220" t="s">
        <v>499</v>
      </c>
      <c r="D151" s="220" t="s">
        <v>171</v>
      </c>
      <c r="E151" s="221" t="s">
        <v>2182</v>
      </c>
      <c r="F151" s="222" t="s">
        <v>2183</v>
      </c>
      <c r="G151" s="223" t="s">
        <v>339</v>
      </c>
      <c r="H151" s="224">
        <v>30</v>
      </c>
      <c r="I151" s="225"/>
      <c r="J151" s="226">
        <f>ROUND(I151*H151,2)</f>
        <v>0</v>
      </c>
      <c r="K151" s="222" t="s">
        <v>19</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340</v>
      </c>
      <c r="AT151" s="231" t="s">
        <v>171</v>
      </c>
      <c r="AU151" s="231" t="s">
        <v>192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340</v>
      </c>
      <c r="BM151" s="231" t="s">
        <v>2184</v>
      </c>
    </row>
    <row r="152" spans="1:65" s="2" customFormat="1" ht="16.5" customHeight="1">
      <c r="A152" s="40"/>
      <c r="B152" s="41"/>
      <c r="C152" s="220" t="s">
        <v>505</v>
      </c>
      <c r="D152" s="220" t="s">
        <v>171</v>
      </c>
      <c r="E152" s="221" t="s">
        <v>2185</v>
      </c>
      <c r="F152" s="222" t="s">
        <v>2186</v>
      </c>
      <c r="G152" s="223" t="s">
        <v>222</v>
      </c>
      <c r="H152" s="224">
        <v>3.75</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340</v>
      </c>
      <c r="AT152" s="231" t="s">
        <v>171</v>
      </c>
      <c r="AU152" s="231" t="s">
        <v>192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340</v>
      </c>
      <c r="BM152" s="231" t="s">
        <v>2187</v>
      </c>
    </row>
    <row r="153" spans="1:65" s="2" customFormat="1" ht="16.5" customHeight="1">
      <c r="A153" s="40"/>
      <c r="B153" s="41"/>
      <c r="C153" s="220" t="s">
        <v>511</v>
      </c>
      <c r="D153" s="220" t="s">
        <v>171</v>
      </c>
      <c r="E153" s="221" t="s">
        <v>2188</v>
      </c>
      <c r="F153" s="222" t="s">
        <v>2189</v>
      </c>
      <c r="G153" s="223" t="s">
        <v>222</v>
      </c>
      <c r="H153" s="224">
        <v>3.75</v>
      </c>
      <c r="I153" s="225"/>
      <c r="J153" s="226">
        <f>ROUND(I153*H153,2)</f>
        <v>0</v>
      </c>
      <c r="K153" s="222" t="s">
        <v>19</v>
      </c>
      <c r="L153" s="46"/>
      <c r="M153" s="227" t="s">
        <v>19</v>
      </c>
      <c r="N153" s="228" t="s">
        <v>43</v>
      </c>
      <c r="O153" s="86"/>
      <c r="P153" s="229">
        <f>O153*H153</f>
        <v>0</v>
      </c>
      <c r="Q153" s="229">
        <v>0</v>
      </c>
      <c r="R153" s="229">
        <f>Q153*H153</f>
        <v>0</v>
      </c>
      <c r="S153" s="229">
        <v>0</v>
      </c>
      <c r="T153" s="230">
        <f>S153*H153</f>
        <v>0</v>
      </c>
      <c r="U153" s="40"/>
      <c r="V153" s="40"/>
      <c r="W153" s="40"/>
      <c r="X153" s="40"/>
      <c r="Y153" s="40"/>
      <c r="Z153" s="40"/>
      <c r="AA153" s="40"/>
      <c r="AB153" s="40"/>
      <c r="AC153" s="40"/>
      <c r="AD153" s="40"/>
      <c r="AE153" s="40"/>
      <c r="AR153" s="231" t="s">
        <v>340</v>
      </c>
      <c r="AT153" s="231" t="s">
        <v>171</v>
      </c>
      <c r="AU153" s="231" t="s">
        <v>192</v>
      </c>
      <c r="AY153" s="19" t="s">
        <v>169</v>
      </c>
      <c r="BE153" s="232">
        <f>IF(N153="základní",J153,0)</f>
        <v>0</v>
      </c>
      <c r="BF153" s="232">
        <f>IF(N153="snížená",J153,0)</f>
        <v>0</v>
      </c>
      <c r="BG153" s="232">
        <f>IF(N153="zákl. přenesená",J153,0)</f>
        <v>0</v>
      </c>
      <c r="BH153" s="232">
        <f>IF(N153="sníž. přenesená",J153,0)</f>
        <v>0</v>
      </c>
      <c r="BI153" s="232">
        <f>IF(N153="nulová",J153,0)</f>
        <v>0</v>
      </c>
      <c r="BJ153" s="19" t="s">
        <v>80</v>
      </c>
      <c r="BK153" s="232">
        <f>ROUND(I153*H153,2)</f>
        <v>0</v>
      </c>
      <c r="BL153" s="19" t="s">
        <v>340</v>
      </c>
      <c r="BM153" s="231" t="s">
        <v>2190</v>
      </c>
    </row>
    <row r="154" spans="1:65" s="2" customFormat="1" ht="16.5" customHeight="1">
      <c r="A154" s="40"/>
      <c r="B154" s="41"/>
      <c r="C154" s="220" t="s">
        <v>515</v>
      </c>
      <c r="D154" s="220" t="s">
        <v>171</v>
      </c>
      <c r="E154" s="221" t="s">
        <v>2191</v>
      </c>
      <c r="F154" s="222" t="s">
        <v>2192</v>
      </c>
      <c r="G154" s="223" t="s">
        <v>222</v>
      </c>
      <c r="H154" s="224">
        <v>0.15</v>
      </c>
      <c r="I154" s="225"/>
      <c r="J154" s="226">
        <f>ROUND(I154*H154,2)</f>
        <v>0</v>
      </c>
      <c r="K154" s="222" t="s">
        <v>19</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340</v>
      </c>
      <c r="AT154" s="231" t="s">
        <v>171</v>
      </c>
      <c r="AU154" s="231" t="s">
        <v>192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340</v>
      </c>
      <c r="BM154" s="231" t="s">
        <v>2193</v>
      </c>
    </row>
    <row r="155" spans="1:65" s="2" customFormat="1" ht="16.5" customHeight="1">
      <c r="A155" s="40"/>
      <c r="B155" s="41"/>
      <c r="C155" s="220" t="s">
        <v>519</v>
      </c>
      <c r="D155" s="220" t="s">
        <v>171</v>
      </c>
      <c r="E155" s="221" t="s">
        <v>2194</v>
      </c>
      <c r="F155" s="222" t="s">
        <v>2195</v>
      </c>
      <c r="G155" s="223" t="s">
        <v>2076</v>
      </c>
      <c r="H155" s="224">
        <v>15</v>
      </c>
      <c r="I155" s="225"/>
      <c r="J155" s="226">
        <f>ROUND(I155*H155,2)</f>
        <v>0</v>
      </c>
      <c r="K155" s="222" t="s">
        <v>19</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340</v>
      </c>
      <c r="AT155" s="231" t="s">
        <v>171</v>
      </c>
      <c r="AU155" s="231" t="s">
        <v>192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340</v>
      </c>
      <c r="BM155" s="231" t="s">
        <v>2196</v>
      </c>
    </row>
    <row r="156" spans="1:65" s="2" customFormat="1" ht="16.5" customHeight="1">
      <c r="A156" s="40"/>
      <c r="B156" s="41"/>
      <c r="C156" s="220" t="s">
        <v>528</v>
      </c>
      <c r="D156" s="220" t="s">
        <v>171</v>
      </c>
      <c r="E156" s="221" t="s">
        <v>2197</v>
      </c>
      <c r="F156" s="222" t="s">
        <v>2198</v>
      </c>
      <c r="G156" s="223" t="s">
        <v>222</v>
      </c>
      <c r="H156" s="224">
        <v>3.75</v>
      </c>
      <c r="I156" s="225"/>
      <c r="J156" s="226">
        <f>ROUND(I156*H156,2)</f>
        <v>0</v>
      </c>
      <c r="K156" s="222" t="s">
        <v>19</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340</v>
      </c>
      <c r="AT156" s="231" t="s">
        <v>171</v>
      </c>
      <c r="AU156" s="231" t="s">
        <v>192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340</v>
      </c>
      <c r="BM156" s="231" t="s">
        <v>2199</v>
      </c>
    </row>
    <row r="157" spans="1:47" s="2" customFormat="1" ht="12">
      <c r="A157" s="40"/>
      <c r="B157" s="41"/>
      <c r="C157" s="42"/>
      <c r="D157" s="233" t="s">
        <v>1299</v>
      </c>
      <c r="E157" s="42"/>
      <c r="F157" s="234" t="s">
        <v>2200</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9" t="s">
        <v>1299</v>
      </c>
      <c r="AU157" s="19" t="s">
        <v>192</v>
      </c>
    </row>
    <row r="158" spans="1:63" s="12" customFormat="1" ht="22.8" customHeight="1">
      <c r="A158" s="12"/>
      <c r="B158" s="204"/>
      <c r="C158" s="205"/>
      <c r="D158" s="206" t="s">
        <v>71</v>
      </c>
      <c r="E158" s="218" t="s">
        <v>2201</v>
      </c>
      <c r="F158" s="218" t="s">
        <v>2202</v>
      </c>
      <c r="G158" s="205"/>
      <c r="H158" s="205"/>
      <c r="I158" s="208"/>
      <c r="J158" s="219">
        <f>BK158</f>
        <v>0</v>
      </c>
      <c r="K158" s="205"/>
      <c r="L158" s="210"/>
      <c r="M158" s="211"/>
      <c r="N158" s="212"/>
      <c r="O158" s="212"/>
      <c r="P158" s="213">
        <f>SUM(P159:P168)</f>
        <v>0</v>
      </c>
      <c r="Q158" s="212"/>
      <c r="R158" s="213">
        <f>SUM(R159:R168)</f>
        <v>0</v>
      </c>
      <c r="S158" s="212"/>
      <c r="T158" s="214">
        <f>SUM(T159:T168)</f>
        <v>0</v>
      </c>
      <c r="U158" s="12"/>
      <c r="V158" s="12"/>
      <c r="W158" s="12"/>
      <c r="X158" s="12"/>
      <c r="Y158" s="12"/>
      <c r="Z158" s="12"/>
      <c r="AA158" s="12"/>
      <c r="AB158" s="12"/>
      <c r="AC158" s="12"/>
      <c r="AD158" s="12"/>
      <c r="AE158" s="12"/>
      <c r="AR158" s="215" t="s">
        <v>80</v>
      </c>
      <c r="AT158" s="216" t="s">
        <v>71</v>
      </c>
      <c r="AU158" s="216" t="s">
        <v>80</v>
      </c>
      <c r="AY158" s="215" t="s">
        <v>169</v>
      </c>
      <c r="BK158" s="217">
        <f>SUM(BK159:BK168)</f>
        <v>0</v>
      </c>
    </row>
    <row r="159" spans="1:65" s="2" customFormat="1" ht="21.75" customHeight="1">
      <c r="A159" s="40"/>
      <c r="B159" s="41"/>
      <c r="C159" s="220" t="s">
        <v>535</v>
      </c>
      <c r="D159" s="220" t="s">
        <v>171</v>
      </c>
      <c r="E159" s="221" t="s">
        <v>2203</v>
      </c>
      <c r="F159" s="222" t="s">
        <v>2204</v>
      </c>
      <c r="G159" s="223" t="s">
        <v>2076</v>
      </c>
      <c r="H159" s="224">
        <v>12</v>
      </c>
      <c r="I159" s="225"/>
      <c r="J159" s="226">
        <f>ROUND(I159*H159,2)</f>
        <v>0</v>
      </c>
      <c r="K159" s="222" t="s">
        <v>19</v>
      </c>
      <c r="L159" s="46"/>
      <c r="M159" s="227" t="s">
        <v>19</v>
      </c>
      <c r="N159" s="228" t="s">
        <v>43</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340</v>
      </c>
      <c r="AT159" s="231" t="s">
        <v>171</v>
      </c>
      <c r="AU159" s="231" t="s">
        <v>82</v>
      </c>
      <c r="AY159" s="19" t="s">
        <v>169</v>
      </c>
      <c r="BE159" s="232">
        <f>IF(N159="základní",J159,0)</f>
        <v>0</v>
      </c>
      <c r="BF159" s="232">
        <f>IF(N159="snížená",J159,0)</f>
        <v>0</v>
      </c>
      <c r="BG159" s="232">
        <f>IF(N159="zákl. přenesená",J159,0)</f>
        <v>0</v>
      </c>
      <c r="BH159" s="232">
        <f>IF(N159="sníž. přenesená",J159,0)</f>
        <v>0</v>
      </c>
      <c r="BI159" s="232">
        <f>IF(N159="nulová",J159,0)</f>
        <v>0</v>
      </c>
      <c r="BJ159" s="19" t="s">
        <v>80</v>
      </c>
      <c r="BK159" s="232">
        <f>ROUND(I159*H159,2)</f>
        <v>0</v>
      </c>
      <c r="BL159" s="19" t="s">
        <v>340</v>
      </c>
      <c r="BM159" s="231" t="s">
        <v>2205</v>
      </c>
    </row>
    <row r="160" spans="1:65" s="2" customFormat="1" ht="21.75" customHeight="1">
      <c r="A160" s="40"/>
      <c r="B160" s="41"/>
      <c r="C160" s="220" t="s">
        <v>540</v>
      </c>
      <c r="D160" s="220" t="s">
        <v>171</v>
      </c>
      <c r="E160" s="221" t="s">
        <v>2206</v>
      </c>
      <c r="F160" s="222" t="s">
        <v>2207</v>
      </c>
      <c r="G160" s="223" t="s">
        <v>2076</v>
      </c>
      <c r="H160" s="224">
        <v>3</v>
      </c>
      <c r="I160" s="225"/>
      <c r="J160" s="226">
        <f>ROUND(I160*H160,2)</f>
        <v>0</v>
      </c>
      <c r="K160" s="222" t="s">
        <v>19</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340</v>
      </c>
      <c r="AT160" s="231" t="s">
        <v>171</v>
      </c>
      <c r="AU160" s="231" t="s">
        <v>82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340</v>
      </c>
      <c r="BM160" s="231" t="s">
        <v>2208</v>
      </c>
    </row>
    <row r="161" spans="1:65" s="2" customFormat="1" ht="16.5" customHeight="1">
      <c r="A161" s="40"/>
      <c r="B161" s="41"/>
      <c r="C161" s="220" t="s">
        <v>547</v>
      </c>
      <c r="D161" s="220" t="s">
        <v>171</v>
      </c>
      <c r="E161" s="221" t="s">
        <v>2209</v>
      </c>
      <c r="F161" s="222" t="s">
        <v>2210</v>
      </c>
      <c r="G161" s="223" t="s">
        <v>2076</v>
      </c>
      <c r="H161" s="224">
        <v>15</v>
      </c>
      <c r="I161" s="225"/>
      <c r="J161" s="226">
        <f>ROUND(I161*H161,2)</f>
        <v>0</v>
      </c>
      <c r="K161" s="222" t="s">
        <v>19</v>
      </c>
      <c r="L161" s="46"/>
      <c r="M161" s="227" t="s">
        <v>19</v>
      </c>
      <c r="N161" s="228" t="s">
        <v>43</v>
      </c>
      <c r="O161" s="86"/>
      <c r="P161" s="229">
        <f>O161*H161</f>
        <v>0</v>
      </c>
      <c r="Q161" s="229">
        <v>0</v>
      </c>
      <c r="R161" s="229">
        <f>Q161*H161</f>
        <v>0</v>
      </c>
      <c r="S161" s="229">
        <v>0</v>
      </c>
      <c r="T161" s="230">
        <f>S161*H161</f>
        <v>0</v>
      </c>
      <c r="U161" s="40"/>
      <c r="V161" s="40"/>
      <c r="W161" s="40"/>
      <c r="X161" s="40"/>
      <c r="Y161" s="40"/>
      <c r="Z161" s="40"/>
      <c r="AA161" s="40"/>
      <c r="AB161" s="40"/>
      <c r="AC161" s="40"/>
      <c r="AD161" s="40"/>
      <c r="AE161" s="40"/>
      <c r="AR161" s="231" t="s">
        <v>340</v>
      </c>
      <c r="AT161" s="231" t="s">
        <v>171</v>
      </c>
      <c r="AU161" s="231" t="s">
        <v>82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340</v>
      </c>
      <c r="BM161" s="231" t="s">
        <v>2211</v>
      </c>
    </row>
    <row r="162" spans="1:65" s="2" customFormat="1" ht="16.5" customHeight="1">
      <c r="A162" s="40"/>
      <c r="B162" s="41"/>
      <c r="C162" s="220" t="s">
        <v>551</v>
      </c>
      <c r="D162" s="220" t="s">
        <v>171</v>
      </c>
      <c r="E162" s="221" t="s">
        <v>2212</v>
      </c>
      <c r="F162" s="222" t="s">
        <v>2213</v>
      </c>
      <c r="G162" s="223" t="s">
        <v>2076</v>
      </c>
      <c r="H162" s="224">
        <v>15</v>
      </c>
      <c r="I162" s="225"/>
      <c r="J162" s="226">
        <f>ROUND(I162*H162,2)</f>
        <v>0</v>
      </c>
      <c r="K162" s="222" t="s">
        <v>19</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340</v>
      </c>
      <c r="AT162" s="231" t="s">
        <v>171</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340</v>
      </c>
      <c r="BM162" s="231" t="s">
        <v>2214</v>
      </c>
    </row>
    <row r="163" spans="1:65" s="2" customFormat="1" ht="16.5" customHeight="1">
      <c r="A163" s="40"/>
      <c r="B163" s="41"/>
      <c r="C163" s="220" t="s">
        <v>556</v>
      </c>
      <c r="D163" s="220" t="s">
        <v>171</v>
      </c>
      <c r="E163" s="221" t="s">
        <v>2215</v>
      </c>
      <c r="F163" s="222" t="s">
        <v>2216</v>
      </c>
      <c r="G163" s="223" t="s">
        <v>2076</v>
      </c>
      <c r="H163" s="224">
        <v>15</v>
      </c>
      <c r="I163" s="225"/>
      <c r="J163" s="226">
        <f>ROUND(I163*H163,2)</f>
        <v>0</v>
      </c>
      <c r="K163" s="222" t="s">
        <v>19</v>
      </c>
      <c r="L163" s="46"/>
      <c r="M163" s="227" t="s">
        <v>19</v>
      </c>
      <c r="N163" s="228" t="s">
        <v>43</v>
      </c>
      <c r="O163" s="86"/>
      <c r="P163" s="229">
        <f>O163*H163</f>
        <v>0</v>
      </c>
      <c r="Q163" s="229">
        <v>0</v>
      </c>
      <c r="R163" s="229">
        <f>Q163*H163</f>
        <v>0</v>
      </c>
      <c r="S163" s="229">
        <v>0</v>
      </c>
      <c r="T163" s="230">
        <f>S163*H163</f>
        <v>0</v>
      </c>
      <c r="U163" s="40"/>
      <c r="V163" s="40"/>
      <c r="W163" s="40"/>
      <c r="X163" s="40"/>
      <c r="Y163" s="40"/>
      <c r="Z163" s="40"/>
      <c r="AA163" s="40"/>
      <c r="AB163" s="40"/>
      <c r="AC163" s="40"/>
      <c r="AD163" s="40"/>
      <c r="AE163" s="40"/>
      <c r="AR163" s="231" t="s">
        <v>340</v>
      </c>
      <c r="AT163" s="231" t="s">
        <v>171</v>
      </c>
      <c r="AU163" s="231" t="s">
        <v>82</v>
      </c>
      <c r="AY163" s="19" t="s">
        <v>169</v>
      </c>
      <c r="BE163" s="232">
        <f>IF(N163="základní",J163,0)</f>
        <v>0</v>
      </c>
      <c r="BF163" s="232">
        <f>IF(N163="snížená",J163,0)</f>
        <v>0</v>
      </c>
      <c r="BG163" s="232">
        <f>IF(N163="zákl. přenesená",J163,0)</f>
        <v>0</v>
      </c>
      <c r="BH163" s="232">
        <f>IF(N163="sníž. přenesená",J163,0)</f>
        <v>0</v>
      </c>
      <c r="BI163" s="232">
        <f>IF(N163="nulová",J163,0)</f>
        <v>0</v>
      </c>
      <c r="BJ163" s="19" t="s">
        <v>80</v>
      </c>
      <c r="BK163" s="232">
        <f>ROUND(I163*H163,2)</f>
        <v>0</v>
      </c>
      <c r="BL163" s="19" t="s">
        <v>340</v>
      </c>
      <c r="BM163" s="231" t="s">
        <v>2217</v>
      </c>
    </row>
    <row r="164" spans="1:65" s="2" customFormat="1" ht="16.5" customHeight="1">
      <c r="A164" s="40"/>
      <c r="B164" s="41"/>
      <c r="C164" s="220" t="s">
        <v>560</v>
      </c>
      <c r="D164" s="220" t="s">
        <v>171</v>
      </c>
      <c r="E164" s="221" t="s">
        <v>2218</v>
      </c>
      <c r="F164" s="222" t="s">
        <v>2219</v>
      </c>
      <c r="G164" s="223" t="s">
        <v>2076</v>
      </c>
      <c r="H164" s="224">
        <v>1</v>
      </c>
      <c r="I164" s="225"/>
      <c r="J164" s="226">
        <f>ROUND(I164*H164,2)</f>
        <v>0</v>
      </c>
      <c r="K164" s="222" t="s">
        <v>19</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340</v>
      </c>
      <c r="AT164" s="231" t="s">
        <v>171</v>
      </c>
      <c r="AU164" s="231" t="s">
        <v>82</v>
      </c>
      <c r="AY164" s="19" t="s">
        <v>169</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340</v>
      </c>
      <c r="BM164" s="231" t="s">
        <v>2220</v>
      </c>
    </row>
    <row r="165" spans="1:65" s="2" customFormat="1" ht="21.75" customHeight="1">
      <c r="A165" s="40"/>
      <c r="B165" s="41"/>
      <c r="C165" s="220" t="s">
        <v>340</v>
      </c>
      <c r="D165" s="220" t="s">
        <v>171</v>
      </c>
      <c r="E165" s="221" t="s">
        <v>2221</v>
      </c>
      <c r="F165" s="222" t="s">
        <v>2222</v>
      </c>
      <c r="G165" s="223" t="s">
        <v>2076</v>
      </c>
      <c r="H165" s="224">
        <v>15</v>
      </c>
      <c r="I165" s="225"/>
      <c r="J165" s="226">
        <f>ROUND(I165*H165,2)</f>
        <v>0</v>
      </c>
      <c r="K165" s="222" t="s">
        <v>19</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340</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340</v>
      </c>
      <c r="BM165" s="231" t="s">
        <v>2223</v>
      </c>
    </row>
    <row r="166" spans="1:65" s="2" customFormat="1" ht="16.5" customHeight="1">
      <c r="A166" s="40"/>
      <c r="B166" s="41"/>
      <c r="C166" s="220" t="s">
        <v>482</v>
      </c>
      <c r="D166" s="220" t="s">
        <v>171</v>
      </c>
      <c r="E166" s="221" t="s">
        <v>2224</v>
      </c>
      <c r="F166" s="222" t="s">
        <v>2225</v>
      </c>
      <c r="G166" s="223" t="s">
        <v>2076</v>
      </c>
      <c r="H166" s="224">
        <v>15</v>
      </c>
      <c r="I166" s="225"/>
      <c r="J166" s="226">
        <f>ROUND(I166*H166,2)</f>
        <v>0</v>
      </c>
      <c r="K166" s="222" t="s">
        <v>19</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340</v>
      </c>
      <c r="AT166" s="231" t="s">
        <v>171</v>
      </c>
      <c r="AU166" s="231" t="s">
        <v>82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340</v>
      </c>
      <c r="BM166" s="231" t="s">
        <v>2226</v>
      </c>
    </row>
    <row r="167" spans="1:65" s="2" customFormat="1" ht="16.5" customHeight="1">
      <c r="A167" s="40"/>
      <c r="B167" s="41"/>
      <c r="C167" s="220" t="s">
        <v>477</v>
      </c>
      <c r="D167" s="220" t="s">
        <v>171</v>
      </c>
      <c r="E167" s="221" t="s">
        <v>2227</v>
      </c>
      <c r="F167" s="222" t="s">
        <v>2228</v>
      </c>
      <c r="G167" s="223" t="s">
        <v>2076</v>
      </c>
      <c r="H167" s="224">
        <v>15</v>
      </c>
      <c r="I167" s="225"/>
      <c r="J167" s="226">
        <f>ROUND(I167*H167,2)</f>
        <v>0</v>
      </c>
      <c r="K167" s="222" t="s">
        <v>19</v>
      </c>
      <c r="L167" s="46"/>
      <c r="M167" s="227" t="s">
        <v>19</v>
      </c>
      <c r="N167" s="228" t="s">
        <v>43</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340</v>
      </c>
      <c r="AT167" s="231" t="s">
        <v>171</v>
      </c>
      <c r="AU167" s="231" t="s">
        <v>82</v>
      </c>
      <c r="AY167" s="19" t="s">
        <v>169</v>
      </c>
      <c r="BE167" s="232">
        <f>IF(N167="základní",J167,0)</f>
        <v>0</v>
      </c>
      <c r="BF167" s="232">
        <f>IF(N167="snížená",J167,0)</f>
        <v>0</v>
      </c>
      <c r="BG167" s="232">
        <f>IF(N167="zákl. přenesená",J167,0)</f>
        <v>0</v>
      </c>
      <c r="BH167" s="232">
        <f>IF(N167="sníž. přenesená",J167,0)</f>
        <v>0</v>
      </c>
      <c r="BI167" s="232">
        <f>IF(N167="nulová",J167,0)</f>
        <v>0</v>
      </c>
      <c r="BJ167" s="19" t="s">
        <v>80</v>
      </c>
      <c r="BK167" s="232">
        <f>ROUND(I167*H167,2)</f>
        <v>0</v>
      </c>
      <c r="BL167" s="19" t="s">
        <v>340</v>
      </c>
      <c r="BM167" s="231" t="s">
        <v>2229</v>
      </c>
    </row>
    <row r="168" spans="1:65" s="2" customFormat="1" ht="16.5" customHeight="1">
      <c r="A168" s="40"/>
      <c r="B168" s="41"/>
      <c r="C168" s="220" t="s">
        <v>1482</v>
      </c>
      <c r="D168" s="220" t="s">
        <v>171</v>
      </c>
      <c r="E168" s="221" t="s">
        <v>2230</v>
      </c>
      <c r="F168" s="222" t="s">
        <v>2231</v>
      </c>
      <c r="G168" s="223" t="s">
        <v>2076</v>
      </c>
      <c r="H168" s="224">
        <v>15</v>
      </c>
      <c r="I168" s="225"/>
      <c r="J168" s="226">
        <f>ROUND(I168*H168,2)</f>
        <v>0</v>
      </c>
      <c r="K168" s="222" t="s">
        <v>19</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340</v>
      </c>
      <c r="AT168" s="231" t="s">
        <v>171</v>
      </c>
      <c r="AU168" s="231" t="s">
        <v>82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340</v>
      </c>
      <c r="BM168" s="231" t="s">
        <v>2232</v>
      </c>
    </row>
    <row r="169" spans="1:63" s="12" customFormat="1" ht="22.8" customHeight="1">
      <c r="A169" s="12"/>
      <c r="B169" s="204"/>
      <c r="C169" s="205"/>
      <c r="D169" s="206" t="s">
        <v>71</v>
      </c>
      <c r="E169" s="218" t="s">
        <v>2233</v>
      </c>
      <c r="F169" s="218" t="s">
        <v>2234</v>
      </c>
      <c r="G169" s="205"/>
      <c r="H169" s="205"/>
      <c r="I169" s="208"/>
      <c r="J169" s="219">
        <f>BK169</f>
        <v>0</v>
      </c>
      <c r="K169" s="205"/>
      <c r="L169" s="210"/>
      <c r="M169" s="211"/>
      <c r="N169" s="212"/>
      <c r="O169" s="212"/>
      <c r="P169" s="213">
        <f>P170</f>
        <v>0</v>
      </c>
      <c r="Q169" s="212"/>
      <c r="R169" s="213">
        <f>R170</f>
        <v>0</v>
      </c>
      <c r="S169" s="212"/>
      <c r="T169" s="214">
        <f>T170</f>
        <v>0</v>
      </c>
      <c r="U169" s="12"/>
      <c r="V169" s="12"/>
      <c r="W169" s="12"/>
      <c r="X169" s="12"/>
      <c r="Y169" s="12"/>
      <c r="Z169" s="12"/>
      <c r="AA169" s="12"/>
      <c r="AB169" s="12"/>
      <c r="AC169" s="12"/>
      <c r="AD169" s="12"/>
      <c r="AE169" s="12"/>
      <c r="AR169" s="215" t="s">
        <v>80</v>
      </c>
      <c r="AT169" s="216" t="s">
        <v>71</v>
      </c>
      <c r="AU169" s="216" t="s">
        <v>80</v>
      </c>
      <c r="AY169" s="215" t="s">
        <v>169</v>
      </c>
      <c r="BK169" s="217">
        <f>BK170</f>
        <v>0</v>
      </c>
    </row>
    <row r="170" spans="1:63" s="12" customFormat="1" ht="20.85" customHeight="1">
      <c r="A170" s="12"/>
      <c r="B170" s="204"/>
      <c r="C170" s="205"/>
      <c r="D170" s="206" t="s">
        <v>71</v>
      </c>
      <c r="E170" s="218" t="s">
        <v>2235</v>
      </c>
      <c r="F170" s="218" t="s">
        <v>2236</v>
      </c>
      <c r="G170" s="205"/>
      <c r="H170" s="205"/>
      <c r="I170" s="208"/>
      <c r="J170" s="219">
        <f>BK170</f>
        <v>0</v>
      </c>
      <c r="K170" s="205"/>
      <c r="L170" s="210"/>
      <c r="M170" s="211"/>
      <c r="N170" s="212"/>
      <c r="O170" s="212"/>
      <c r="P170" s="213">
        <f>SUM(P171:P183)</f>
        <v>0</v>
      </c>
      <c r="Q170" s="212"/>
      <c r="R170" s="213">
        <f>SUM(R171:R183)</f>
        <v>0</v>
      </c>
      <c r="S170" s="212"/>
      <c r="T170" s="214">
        <f>SUM(T171:T183)</f>
        <v>0</v>
      </c>
      <c r="U170" s="12"/>
      <c r="V170" s="12"/>
      <c r="W170" s="12"/>
      <c r="X170" s="12"/>
      <c r="Y170" s="12"/>
      <c r="Z170" s="12"/>
      <c r="AA170" s="12"/>
      <c r="AB170" s="12"/>
      <c r="AC170" s="12"/>
      <c r="AD170" s="12"/>
      <c r="AE170" s="12"/>
      <c r="AR170" s="215" t="s">
        <v>80</v>
      </c>
      <c r="AT170" s="216" t="s">
        <v>71</v>
      </c>
      <c r="AU170" s="216" t="s">
        <v>82</v>
      </c>
      <c r="AY170" s="215" t="s">
        <v>169</v>
      </c>
      <c r="BK170" s="217">
        <f>SUM(BK171:BK183)</f>
        <v>0</v>
      </c>
    </row>
    <row r="171" spans="1:65" s="2" customFormat="1" ht="16.5" customHeight="1">
      <c r="A171" s="40"/>
      <c r="B171" s="41"/>
      <c r="C171" s="220" t="s">
        <v>1486</v>
      </c>
      <c r="D171" s="220" t="s">
        <v>171</v>
      </c>
      <c r="E171" s="221" t="s">
        <v>2237</v>
      </c>
      <c r="F171" s="222" t="s">
        <v>2238</v>
      </c>
      <c r="G171" s="223" t="s">
        <v>339</v>
      </c>
      <c r="H171" s="224">
        <v>510</v>
      </c>
      <c r="I171" s="225"/>
      <c r="J171" s="226">
        <f>ROUND(I171*H171,2)</f>
        <v>0</v>
      </c>
      <c r="K171" s="222" t="s">
        <v>19</v>
      </c>
      <c r="L171" s="46"/>
      <c r="M171" s="227" t="s">
        <v>19</v>
      </c>
      <c r="N171" s="228" t="s">
        <v>43</v>
      </c>
      <c r="O171" s="86"/>
      <c r="P171" s="229">
        <f>O171*H171</f>
        <v>0</v>
      </c>
      <c r="Q171" s="229">
        <v>0</v>
      </c>
      <c r="R171" s="229">
        <f>Q171*H171</f>
        <v>0</v>
      </c>
      <c r="S171" s="229">
        <v>0</v>
      </c>
      <c r="T171" s="230">
        <f>S171*H171</f>
        <v>0</v>
      </c>
      <c r="U171" s="40"/>
      <c r="V171" s="40"/>
      <c r="W171" s="40"/>
      <c r="X171" s="40"/>
      <c r="Y171" s="40"/>
      <c r="Z171" s="40"/>
      <c r="AA171" s="40"/>
      <c r="AB171" s="40"/>
      <c r="AC171" s="40"/>
      <c r="AD171" s="40"/>
      <c r="AE171" s="40"/>
      <c r="AR171" s="231" t="s">
        <v>340</v>
      </c>
      <c r="AT171" s="231" t="s">
        <v>171</v>
      </c>
      <c r="AU171" s="231" t="s">
        <v>192</v>
      </c>
      <c r="AY171" s="19" t="s">
        <v>169</v>
      </c>
      <c r="BE171" s="232">
        <f>IF(N171="základní",J171,0)</f>
        <v>0</v>
      </c>
      <c r="BF171" s="232">
        <f>IF(N171="snížená",J171,0)</f>
        <v>0</v>
      </c>
      <c r="BG171" s="232">
        <f>IF(N171="zákl. přenesená",J171,0)</f>
        <v>0</v>
      </c>
      <c r="BH171" s="232">
        <f>IF(N171="sníž. přenesená",J171,0)</f>
        <v>0</v>
      </c>
      <c r="BI171" s="232">
        <f>IF(N171="nulová",J171,0)</f>
        <v>0</v>
      </c>
      <c r="BJ171" s="19" t="s">
        <v>80</v>
      </c>
      <c r="BK171" s="232">
        <f>ROUND(I171*H171,2)</f>
        <v>0</v>
      </c>
      <c r="BL171" s="19" t="s">
        <v>340</v>
      </c>
      <c r="BM171" s="231" t="s">
        <v>2239</v>
      </c>
    </row>
    <row r="172" spans="1:65" s="2" customFormat="1" ht="16.5" customHeight="1">
      <c r="A172" s="40"/>
      <c r="B172" s="41"/>
      <c r="C172" s="220" t="s">
        <v>1490</v>
      </c>
      <c r="D172" s="220" t="s">
        <v>171</v>
      </c>
      <c r="E172" s="221" t="s">
        <v>2240</v>
      </c>
      <c r="F172" s="222" t="s">
        <v>2241</v>
      </c>
      <c r="G172" s="223" t="s">
        <v>2076</v>
      </c>
      <c r="H172" s="224">
        <v>35</v>
      </c>
      <c r="I172" s="225"/>
      <c r="J172" s="226">
        <f>ROUND(I172*H172,2)</f>
        <v>0</v>
      </c>
      <c r="K172" s="222" t="s">
        <v>19</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340</v>
      </c>
      <c r="AT172" s="231" t="s">
        <v>171</v>
      </c>
      <c r="AU172" s="231" t="s">
        <v>192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340</v>
      </c>
      <c r="BM172" s="231" t="s">
        <v>2242</v>
      </c>
    </row>
    <row r="173" spans="1:65" s="2" customFormat="1" ht="16.5" customHeight="1">
      <c r="A173" s="40"/>
      <c r="B173" s="41"/>
      <c r="C173" s="220" t="s">
        <v>1494</v>
      </c>
      <c r="D173" s="220" t="s">
        <v>171</v>
      </c>
      <c r="E173" s="221" t="s">
        <v>2243</v>
      </c>
      <c r="F173" s="222" t="s">
        <v>2244</v>
      </c>
      <c r="G173" s="223" t="s">
        <v>339</v>
      </c>
      <c r="H173" s="224">
        <v>480</v>
      </c>
      <c r="I173" s="225"/>
      <c r="J173" s="226">
        <f>ROUND(I173*H173,2)</f>
        <v>0</v>
      </c>
      <c r="K173" s="222" t="s">
        <v>19</v>
      </c>
      <c r="L173" s="46"/>
      <c r="M173" s="227" t="s">
        <v>19</v>
      </c>
      <c r="N173" s="228" t="s">
        <v>43</v>
      </c>
      <c r="O173" s="86"/>
      <c r="P173" s="229">
        <f>O173*H173</f>
        <v>0</v>
      </c>
      <c r="Q173" s="229">
        <v>0</v>
      </c>
      <c r="R173" s="229">
        <f>Q173*H173</f>
        <v>0</v>
      </c>
      <c r="S173" s="229">
        <v>0</v>
      </c>
      <c r="T173" s="230">
        <f>S173*H173</f>
        <v>0</v>
      </c>
      <c r="U173" s="40"/>
      <c r="V173" s="40"/>
      <c r="W173" s="40"/>
      <c r="X173" s="40"/>
      <c r="Y173" s="40"/>
      <c r="Z173" s="40"/>
      <c r="AA173" s="40"/>
      <c r="AB173" s="40"/>
      <c r="AC173" s="40"/>
      <c r="AD173" s="40"/>
      <c r="AE173" s="40"/>
      <c r="AR173" s="231" t="s">
        <v>340</v>
      </c>
      <c r="AT173" s="231" t="s">
        <v>171</v>
      </c>
      <c r="AU173" s="231" t="s">
        <v>192</v>
      </c>
      <c r="AY173" s="19" t="s">
        <v>169</v>
      </c>
      <c r="BE173" s="232">
        <f>IF(N173="základní",J173,0)</f>
        <v>0</v>
      </c>
      <c r="BF173" s="232">
        <f>IF(N173="snížená",J173,0)</f>
        <v>0</v>
      </c>
      <c r="BG173" s="232">
        <f>IF(N173="zákl. přenesená",J173,0)</f>
        <v>0</v>
      </c>
      <c r="BH173" s="232">
        <f>IF(N173="sníž. přenesená",J173,0)</f>
        <v>0</v>
      </c>
      <c r="BI173" s="232">
        <f>IF(N173="nulová",J173,0)</f>
        <v>0</v>
      </c>
      <c r="BJ173" s="19" t="s">
        <v>80</v>
      </c>
      <c r="BK173" s="232">
        <f>ROUND(I173*H173,2)</f>
        <v>0</v>
      </c>
      <c r="BL173" s="19" t="s">
        <v>340</v>
      </c>
      <c r="BM173" s="231" t="s">
        <v>2245</v>
      </c>
    </row>
    <row r="174" spans="1:65" s="2" customFormat="1" ht="16.5" customHeight="1">
      <c r="A174" s="40"/>
      <c r="B174" s="41"/>
      <c r="C174" s="220" t="s">
        <v>1498</v>
      </c>
      <c r="D174" s="220" t="s">
        <v>171</v>
      </c>
      <c r="E174" s="221" t="s">
        <v>2246</v>
      </c>
      <c r="F174" s="222" t="s">
        <v>2247</v>
      </c>
      <c r="G174" s="223" t="s">
        <v>339</v>
      </c>
      <c r="H174" s="224">
        <v>480</v>
      </c>
      <c r="I174" s="225"/>
      <c r="J174" s="226">
        <f>ROUND(I174*H174,2)</f>
        <v>0</v>
      </c>
      <c r="K174" s="222" t="s">
        <v>19</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340</v>
      </c>
      <c r="AT174" s="231" t="s">
        <v>171</v>
      </c>
      <c r="AU174" s="231" t="s">
        <v>192</v>
      </c>
      <c r="AY174" s="19" t="s">
        <v>169</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340</v>
      </c>
      <c r="BM174" s="231" t="s">
        <v>2248</v>
      </c>
    </row>
    <row r="175" spans="1:65" s="2" customFormat="1" ht="16.5" customHeight="1">
      <c r="A175" s="40"/>
      <c r="B175" s="41"/>
      <c r="C175" s="220" t="s">
        <v>1502</v>
      </c>
      <c r="D175" s="220" t="s">
        <v>171</v>
      </c>
      <c r="E175" s="221" t="s">
        <v>2249</v>
      </c>
      <c r="F175" s="222" t="s">
        <v>2250</v>
      </c>
      <c r="G175" s="223" t="s">
        <v>2076</v>
      </c>
      <c r="H175" s="224">
        <v>36</v>
      </c>
      <c r="I175" s="225"/>
      <c r="J175" s="226">
        <f>ROUND(I175*H175,2)</f>
        <v>0</v>
      </c>
      <c r="K175" s="222" t="s">
        <v>19</v>
      </c>
      <c r="L175" s="46"/>
      <c r="M175" s="227" t="s">
        <v>19</v>
      </c>
      <c r="N175" s="228" t="s">
        <v>43</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340</v>
      </c>
      <c r="AT175" s="231" t="s">
        <v>171</v>
      </c>
      <c r="AU175" s="231" t="s">
        <v>192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340</v>
      </c>
      <c r="BM175" s="231" t="s">
        <v>2251</v>
      </c>
    </row>
    <row r="176" spans="1:65" s="2" customFormat="1" ht="16.5" customHeight="1">
      <c r="A176" s="40"/>
      <c r="B176" s="41"/>
      <c r="C176" s="220" t="s">
        <v>1506</v>
      </c>
      <c r="D176" s="220" t="s">
        <v>171</v>
      </c>
      <c r="E176" s="221" t="s">
        <v>2252</v>
      </c>
      <c r="F176" s="222" t="s">
        <v>2253</v>
      </c>
      <c r="G176" s="223" t="s">
        <v>2076</v>
      </c>
      <c r="H176" s="224">
        <v>36</v>
      </c>
      <c r="I176" s="225"/>
      <c r="J176" s="226">
        <f>ROUND(I176*H176,2)</f>
        <v>0</v>
      </c>
      <c r="K176" s="222" t="s">
        <v>19</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340</v>
      </c>
      <c r="AT176" s="231" t="s">
        <v>171</v>
      </c>
      <c r="AU176" s="231" t="s">
        <v>192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340</v>
      </c>
      <c r="BM176" s="231" t="s">
        <v>2254</v>
      </c>
    </row>
    <row r="177" spans="1:65" s="2" customFormat="1" ht="16.5" customHeight="1">
      <c r="A177" s="40"/>
      <c r="B177" s="41"/>
      <c r="C177" s="220" t="s">
        <v>1510</v>
      </c>
      <c r="D177" s="220" t="s">
        <v>171</v>
      </c>
      <c r="E177" s="221" t="s">
        <v>2255</v>
      </c>
      <c r="F177" s="222" t="s">
        <v>2256</v>
      </c>
      <c r="G177" s="223" t="s">
        <v>2076</v>
      </c>
      <c r="H177" s="224">
        <v>36</v>
      </c>
      <c r="I177" s="225"/>
      <c r="J177" s="226">
        <f>ROUND(I177*H177,2)</f>
        <v>0</v>
      </c>
      <c r="K177" s="222" t="s">
        <v>19</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340</v>
      </c>
      <c r="AT177" s="231" t="s">
        <v>171</v>
      </c>
      <c r="AU177" s="231" t="s">
        <v>192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340</v>
      </c>
      <c r="BM177" s="231" t="s">
        <v>2257</v>
      </c>
    </row>
    <row r="178" spans="1:65" s="2" customFormat="1" ht="16.5" customHeight="1">
      <c r="A178" s="40"/>
      <c r="B178" s="41"/>
      <c r="C178" s="220" t="s">
        <v>1514</v>
      </c>
      <c r="D178" s="220" t="s">
        <v>171</v>
      </c>
      <c r="E178" s="221" t="s">
        <v>2258</v>
      </c>
      <c r="F178" s="222" t="s">
        <v>2259</v>
      </c>
      <c r="G178" s="223" t="s">
        <v>2076</v>
      </c>
      <c r="H178" s="224">
        <v>1</v>
      </c>
      <c r="I178" s="225"/>
      <c r="J178" s="226">
        <f>ROUND(I178*H178,2)</f>
        <v>0</v>
      </c>
      <c r="K178" s="222" t="s">
        <v>19</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340</v>
      </c>
      <c r="AT178" s="231" t="s">
        <v>171</v>
      </c>
      <c r="AU178" s="231" t="s">
        <v>192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340</v>
      </c>
      <c r="BM178" s="231" t="s">
        <v>2260</v>
      </c>
    </row>
    <row r="179" spans="1:65" s="2" customFormat="1" ht="16.5" customHeight="1">
      <c r="A179" s="40"/>
      <c r="B179" s="41"/>
      <c r="C179" s="220" t="s">
        <v>1519</v>
      </c>
      <c r="D179" s="220" t="s">
        <v>171</v>
      </c>
      <c r="E179" s="221" t="s">
        <v>2261</v>
      </c>
      <c r="F179" s="222" t="s">
        <v>2262</v>
      </c>
      <c r="G179" s="223" t="s">
        <v>2076</v>
      </c>
      <c r="H179" s="224">
        <v>6</v>
      </c>
      <c r="I179" s="225"/>
      <c r="J179" s="226">
        <f>ROUND(I179*H179,2)</f>
        <v>0</v>
      </c>
      <c r="K179" s="222" t="s">
        <v>19</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340</v>
      </c>
      <c r="AT179" s="231" t="s">
        <v>171</v>
      </c>
      <c r="AU179" s="231" t="s">
        <v>192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340</v>
      </c>
      <c r="BM179" s="231" t="s">
        <v>2263</v>
      </c>
    </row>
    <row r="180" spans="1:65" s="2" customFormat="1" ht="16.5" customHeight="1">
      <c r="A180" s="40"/>
      <c r="B180" s="41"/>
      <c r="C180" s="220" t="s">
        <v>1523</v>
      </c>
      <c r="D180" s="220" t="s">
        <v>171</v>
      </c>
      <c r="E180" s="221" t="s">
        <v>2264</v>
      </c>
      <c r="F180" s="222" t="s">
        <v>2265</v>
      </c>
      <c r="G180" s="223" t="s">
        <v>2076</v>
      </c>
      <c r="H180" s="224">
        <v>2</v>
      </c>
      <c r="I180" s="225"/>
      <c r="J180" s="226">
        <f>ROUND(I180*H180,2)</f>
        <v>0</v>
      </c>
      <c r="K180" s="222" t="s">
        <v>19</v>
      </c>
      <c r="L180" s="46"/>
      <c r="M180" s="227" t="s">
        <v>19</v>
      </c>
      <c r="N180" s="228" t="s">
        <v>43</v>
      </c>
      <c r="O180" s="86"/>
      <c r="P180" s="229">
        <f>O180*H180</f>
        <v>0</v>
      </c>
      <c r="Q180" s="229">
        <v>0</v>
      </c>
      <c r="R180" s="229">
        <f>Q180*H180</f>
        <v>0</v>
      </c>
      <c r="S180" s="229">
        <v>0</v>
      </c>
      <c r="T180" s="230">
        <f>S180*H180</f>
        <v>0</v>
      </c>
      <c r="U180" s="40"/>
      <c r="V180" s="40"/>
      <c r="W180" s="40"/>
      <c r="X180" s="40"/>
      <c r="Y180" s="40"/>
      <c r="Z180" s="40"/>
      <c r="AA180" s="40"/>
      <c r="AB180" s="40"/>
      <c r="AC180" s="40"/>
      <c r="AD180" s="40"/>
      <c r="AE180" s="40"/>
      <c r="AR180" s="231" t="s">
        <v>340</v>
      </c>
      <c r="AT180" s="231" t="s">
        <v>171</v>
      </c>
      <c r="AU180" s="231" t="s">
        <v>192</v>
      </c>
      <c r="AY180" s="19" t="s">
        <v>169</v>
      </c>
      <c r="BE180" s="232">
        <f>IF(N180="základní",J180,0)</f>
        <v>0</v>
      </c>
      <c r="BF180" s="232">
        <f>IF(N180="snížená",J180,0)</f>
        <v>0</v>
      </c>
      <c r="BG180" s="232">
        <f>IF(N180="zákl. přenesená",J180,0)</f>
        <v>0</v>
      </c>
      <c r="BH180" s="232">
        <f>IF(N180="sníž. přenesená",J180,0)</f>
        <v>0</v>
      </c>
      <c r="BI180" s="232">
        <f>IF(N180="nulová",J180,0)</f>
        <v>0</v>
      </c>
      <c r="BJ180" s="19" t="s">
        <v>80</v>
      </c>
      <c r="BK180" s="232">
        <f>ROUND(I180*H180,2)</f>
        <v>0</v>
      </c>
      <c r="BL180" s="19" t="s">
        <v>340</v>
      </c>
      <c r="BM180" s="231" t="s">
        <v>2266</v>
      </c>
    </row>
    <row r="181" spans="1:65" s="2" customFormat="1" ht="16.5" customHeight="1">
      <c r="A181" s="40"/>
      <c r="B181" s="41"/>
      <c r="C181" s="220" t="s">
        <v>1528</v>
      </c>
      <c r="D181" s="220" t="s">
        <v>171</v>
      </c>
      <c r="E181" s="221" t="s">
        <v>2267</v>
      </c>
      <c r="F181" s="222" t="s">
        <v>2268</v>
      </c>
      <c r="G181" s="223" t="s">
        <v>2076</v>
      </c>
      <c r="H181" s="224">
        <v>1</v>
      </c>
      <c r="I181" s="225"/>
      <c r="J181" s="226">
        <f>ROUND(I181*H181,2)</f>
        <v>0</v>
      </c>
      <c r="K181" s="222" t="s">
        <v>19</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340</v>
      </c>
      <c r="AT181" s="231" t="s">
        <v>171</v>
      </c>
      <c r="AU181" s="231" t="s">
        <v>192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340</v>
      </c>
      <c r="BM181" s="231" t="s">
        <v>2269</v>
      </c>
    </row>
    <row r="182" spans="1:65" s="2" customFormat="1" ht="16.5" customHeight="1">
      <c r="A182" s="40"/>
      <c r="B182" s="41"/>
      <c r="C182" s="220" t="s">
        <v>1533</v>
      </c>
      <c r="D182" s="220" t="s">
        <v>171</v>
      </c>
      <c r="E182" s="221" t="s">
        <v>2270</v>
      </c>
      <c r="F182" s="222" t="s">
        <v>2271</v>
      </c>
      <c r="G182" s="223" t="s">
        <v>2272</v>
      </c>
      <c r="H182" s="224">
        <v>6</v>
      </c>
      <c r="I182" s="225"/>
      <c r="J182" s="226">
        <f>ROUND(I182*H182,2)</f>
        <v>0</v>
      </c>
      <c r="K182" s="222" t="s">
        <v>19</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340</v>
      </c>
      <c r="AT182" s="231" t="s">
        <v>171</v>
      </c>
      <c r="AU182" s="231" t="s">
        <v>192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340</v>
      </c>
      <c r="BM182" s="231" t="s">
        <v>2273</v>
      </c>
    </row>
    <row r="183" spans="1:65" s="2" customFormat="1" ht="16.5" customHeight="1">
      <c r="A183" s="40"/>
      <c r="B183" s="41"/>
      <c r="C183" s="220" t="s">
        <v>1538</v>
      </c>
      <c r="D183" s="220" t="s">
        <v>171</v>
      </c>
      <c r="E183" s="221" t="s">
        <v>2274</v>
      </c>
      <c r="F183" s="222" t="s">
        <v>2275</v>
      </c>
      <c r="G183" s="223" t="s">
        <v>2272</v>
      </c>
      <c r="H183" s="224">
        <v>18</v>
      </c>
      <c r="I183" s="225"/>
      <c r="J183" s="226">
        <f>ROUND(I183*H183,2)</f>
        <v>0</v>
      </c>
      <c r="K183" s="222" t="s">
        <v>19</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340</v>
      </c>
      <c r="AT183" s="231" t="s">
        <v>171</v>
      </c>
      <c r="AU183" s="231" t="s">
        <v>192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340</v>
      </c>
      <c r="BM183" s="231" t="s">
        <v>2276</v>
      </c>
    </row>
    <row r="184" spans="1:63" s="12" customFormat="1" ht="22.8" customHeight="1">
      <c r="A184" s="12"/>
      <c r="B184" s="204"/>
      <c r="C184" s="205"/>
      <c r="D184" s="206" t="s">
        <v>71</v>
      </c>
      <c r="E184" s="218" t="s">
        <v>2277</v>
      </c>
      <c r="F184" s="218" t="s">
        <v>2278</v>
      </c>
      <c r="G184" s="205"/>
      <c r="H184" s="205"/>
      <c r="I184" s="208"/>
      <c r="J184" s="219">
        <f>BK184</f>
        <v>0</v>
      </c>
      <c r="K184" s="205"/>
      <c r="L184" s="210"/>
      <c r="M184" s="211"/>
      <c r="N184" s="212"/>
      <c r="O184" s="212"/>
      <c r="P184" s="213">
        <f>SUM(P185:P192)</f>
        <v>0</v>
      </c>
      <c r="Q184" s="212"/>
      <c r="R184" s="213">
        <f>SUM(R185:R192)</f>
        <v>0</v>
      </c>
      <c r="S184" s="212"/>
      <c r="T184" s="214">
        <f>SUM(T185:T192)</f>
        <v>0</v>
      </c>
      <c r="U184" s="12"/>
      <c r="V184" s="12"/>
      <c r="W184" s="12"/>
      <c r="X184" s="12"/>
      <c r="Y184" s="12"/>
      <c r="Z184" s="12"/>
      <c r="AA184" s="12"/>
      <c r="AB184" s="12"/>
      <c r="AC184" s="12"/>
      <c r="AD184" s="12"/>
      <c r="AE184" s="12"/>
      <c r="AR184" s="215" t="s">
        <v>80</v>
      </c>
      <c r="AT184" s="216" t="s">
        <v>71</v>
      </c>
      <c r="AU184" s="216" t="s">
        <v>80</v>
      </c>
      <c r="AY184" s="215" t="s">
        <v>169</v>
      </c>
      <c r="BK184" s="217">
        <f>SUM(BK185:BK192)</f>
        <v>0</v>
      </c>
    </row>
    <row r="185" spans="1:65" s="2" customFormat="1" ht="16.5" customHeight="1">
      <c r="A185" s="40"/>
      <c r="B185" s="41"/>
      <c r="C185" s="220" t="s">
        <v>1545</v>
      </c>
      <c r="D185" s="220" t="s">
        <v>171</v>
      </c>
      <c r="E185" s="221" t="s">
        <v>2279</v>
      </c>
      <c r="F185" s="222" t="s">
        <v>2280</v>
      </c>
      <c r="G185" s="223" t="s">
        <v>2281</v>
      </c>
      <c r="H185" s="224">
        <v>1</v>
      </c>
      <c r="I185" s="225"/>
      <c r="J185" s="226">
        <f>ROUND(I185*H185,2)</f>
        <v>0</v>
      </c>
      <c r="K185" s="222" t="s">
        <v>19</v>
      </c>
      <c r="L185" s="46"/>
      <c r="M185" s="227" t="s">
        <v>19</v>
      </c>
      <c r="N185" s="228" t="s">
        <v>43</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340</v>
      </c>
      <c r="AT185" s="231" t="s">
        <v>171</v>
      </c>
      <c r="AU185" s="231" t="s">
        <v>82</v>
      </c>
      <c r="AY185" s="19" t="s">
        <v>169</v>
      </c>
      <c r="BE185" s="232">
        <f>IF(N185="základní",J185,0)</f>
        <v>0</v>
      </c>
      <c r="BF185" s="232">
        <f>IF(N185="snížená",J185,0)</f>
        <v>0</v>
      </c>
      <c r="BG185" s="232">
        <f>IF(N185="zákl. přenesená",J185,0)</f>
        <v>0</v>
      </c>
      <c r="BH185" s="232">
        <f>IF(N185="sníž. přenesená",J185,0)</f>
        <v>0</v>
      </c>
      <c r="BI185" s="232">
        <f>IF(N185="nulová",J185,0)</f>
        <v>0</v>
      </c>
      <c r="BJ185" s="19" t="s">
        <v>80</v>
      </c>
      <c r="BK185" s="232">
        <f>ROUND(I185*H185,2)</f>
        <v>0</v>
      </c>
      <c r="BL185" s="19" t="s">
        <v>340</v>
      </c>
      <c r="BM185" s="231" t="s">
        <v>2282</v>
      </c>
    </row>
    <row r="186" spans="1:65" s="2" customFormat="1" ht="16.5" customHeight="1">
      <c r="A186" s="40"/>
      <c r="B186" s="41"/>
      <c r="C186" s="220" t="s">
        <v>1550</v>
      </c>
      <c r="D186" s="220" t="s">
        <v>171</v>
      </c>
      <c r="E186" s="221" t="s">
        <v>2283</v>
      </c>
      <c r="F186" s="222" t="s">
        <v>2284</v>
      </c>
      <c r="G186" s="223" t="s">
        <v>2281</v>
      </c>
      <c r="H186" s="224">
        <v>1</v>
      </c>
      <c r="I186" s="225"/>
      <c r="J186" s="226">
        <f>ROUND(I186*H186,2)</f>
        <v>0</v>
      </c>
      <c r="K186" s="222" t="s">
        <v>19</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340</v>
      </c>
      <c r="AT186" s="231" t="s">
        <v>171</v>
      </c>
      <c r="AU186" s="231" t="s">
        <v>82</v>
      </c>
      <c r="AY186" s="19" t="s">
        <v>169</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340</v>
      </c>
      <c r="BM186" s="231" t="s">
        <v>2285</v>
      </c>
    </row>
    <row r="187" spans="1:65" s="2" customFormat="1" ht="16.5" customHeight="1">
      <c r="A187" s="40"/>
      <c r="B187" s="41"/>
      <c r="C187" s="220" t="s">
        <v>1554</v>
      </c>
      <c r="D187" s="220" t="s">
        <v>171</v>
      </c>
      <c r="E187" s="221" t="s">
        <v>2286</v>
      </c>
      <c r="F187" s="222" t="s">
        <v>2287</v>
      </c>
      <c r="G187" s="223" t="s">
        <v>2281</v>
      </c>
      <c r="H187" s="224">
        <v>1</v>
      </c>
      <c r="I187" s="225"/>
      <c r="J187" s="226">
        <f>ROUND(I187*H187,2)</f>
        <v>0</v>
      </c>
      <c r="K187" s="222" t="s">
        <v>19</v>
      </c>
      <c r="L187" s="46"/>
      <c r="M187" s="227" t="s">
        <v>19</v>
      </c>
      <c r="N187" s="228" t="s">
        <v>43</v>
      </c>
      <c r="O187" s="86"/>
      <c r="P187" s="229">
        <f>O187*H187</f>
        <v>0</v>
      </c>
      <c r="Q187" s="229">
        <v>0</v>
      </c>
      <c r="R187" s="229">
        <f>Q187*H187</f>
        <v>0</v>
      </c>
      <c r="S187" s="229">
        <v>0</v>
      </c>
      <c r="T187" s="230">
        <f>S187*H187</f>
        <v>0</v>
      </c>
      <c r="U187" s="40"/>
      <c r="V187" s="40"/>
      <c r="W187" s="40"/>
      <c r="X187" s="40"/>
      <c r="Y187" s="40"/>
      <c r="Z187" s="40"/>
      <c r="AA187" s="40"/>
      <c r="AB187" s="40"/>
      <c r="AC187" s="40"/>
      <c r="AD187" s="40"/>
      <c r="AE187" s="40"/>
      <c r="AR187" s="231" t="s">
        <v>340</v>
      </c>
      <c r="AT187" s="231" t="s">
        <v>171</v>
      </c>
      <c r="AU187" s="231" t="s">
        <v>82</v>
      </c>
      <c r="AY187" s="19" t="s">
        <v>169</v>
      </c>
      <c r="BE187" s="232">
        <f>IF(N187="základní",J187,0)</f>
        <v>0</v>
      </c>
      <c r="BF187" s="232">
        <f>IF(N187="snížená",J187,0)</f>
        <v>0</v>
      </c>
      <c r="BG187" s="232">
        <f>IF(N187="zákl. přenesená",J187,0)</f>
        <v>0</v>
      </c>
      <c r="BH187" s="232">
        <f>IF(N187="sníž. přenesená",J187,0)</f>
        <v>0</v>
      </c>
      <c r="BI187" s="232">
        <f>IF(N187="nulová",J187,0)</f>
        <v>0</v>
      </c>
      <c r="BJ187" s="19" t="s">
        <v>80</v>
      </c>
      <c r="BK187" s="232">
        <f>ROUND(I187*H187,2)</f>
        <v>0</v>
      </c>
      <c r="BL187" s="19" t="s">
        <v>340</v>
      </c>
      <c r="BM187" s="231" t="s">
        <v>2288</v>
      </c>
    </row>
    <row r="188" spans="1:65" s="2" customFormat="1" ht="16.5" customHeight="1">
      <c r="A188" s="40"/>
      <c r="B188" s="41"/>
      <c r="C188" s="220" t="s">
        <v>1558</v>
      </c>
      <c r="D188" s="220" t="s">
        <v>171</v>
      </c>
      <c r="E188" s="221" t="s">
        <v>2289</v>
      </c>
      <c r="F188" s="222" t="s">
        <v>2290</v>
      </c>
      <c r="G188" s="223" t="s">
        <v>2109</v>
      </c>
      <c r="H188" s="224">
        <v>0.42</v>
      </c>
      <c r="I188" s="225"/>
      <c r="J188" s="226">
        <f>ROUND(I188*H188,2)</f>
        <v>0</v>
      </c>
      <c r="K188" s="222" t="s">
        <v>19</v>
      </c>
      <c r="L188" s="46"/>
      <c r="M188" s="227" t="s">
        <v>19</v>
      </c>
      <c r="N188" s="228" t="s">
        <v>43</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340</v>
      </c>
      <c r="AT188" s="231" t="s">
        <v>171</v>
      </c>
      <c r="AU188" s="231" t="s">
        <v>82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340</v>
      </c>
      <c r="BM188" s="231" t="s">
        <v>2291</v>
      </c>
    </row>
    <row r="189" spans="1:65" s="2" customFormat="1" ht="16.5" customHeight="1">
      <c r="A189" s="40"/>
      <c r="B189" s="41"/>
      <c r="C189" s="220" t="s">
        <v>1561</v>
      </c>
      <c r="D189" s="220" t="s">
        <v>171</v>
      </c>
      <c r="E189" s="221" t="s">
        <v>2292</v>
      </c>
      <c r="F189" s="222" t="s">
        <v>2293</v>
      </c>
      <c r="G189" s="223" t="s">
        <v>2272</v>
      </c>
      <c r="H189" s="224">
        <v>20</v>
      </c>
      <c r="I189" s="225"/>
      <c r="J189" s="226">
        <f>ROUND(I189*H189,2)</f>
        <v>0</v>
      </c>
      <c r="K189" s="222" t="s">
        <v>19</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340</v>
      </c>
      <c r="AT189" s="231" t="s">
        <v>171</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340</v>
      </c>
      <c r="BM189" s="231" t="s">
        <v>2294</v>
      </c>
    </row>
    <row r="190" spans="1:65" s="2" customFormat="1" ht="16.5" customHeight="1">
      <c r="A190" s="40"/>
      <c r="B190" s="41"/>
      <c r="C190" s="220" t="s">
        <v>1567</v>
      </c>
      <c r="D190" s="220" t="s">
        <v>171</v>
      </c>
      <c r="E190" s="221" t="s">
        <v>2295</v>
      </c>
      <c r="F190" s="222" t="s">
        <v>2296</v>
      </c>
      <c r="G190" s="223" t="s">
        <v>2272</v>
      </c>
      <c r="H190" s="224">
        <v>15</v>
      </c>
      <c r="I190" s="225"/>
      <c r="J190" s="226">
        <f>ROUND(I190*H190,2)</f>
        <v>0</v>
      </c>
      <c r="K190" s="222" t="s">
        <v>19</v>
      </c>
      <c r="L190" s="46"/>
      <c r="M190" s="227" t="s">
        <v>19</v>
      </c>
      <c r="N190" s="228" t="s">
        <v>43</v>
      </c>
      <c r="O190" s="86"/>
      <c r="P190" s="229">
        <f>O190*H190</f>
        <v>0</v>
      </c>
      <c r="Q190" s="229">
        <v>0</v>
      </c>
      <c r="R190" s="229">
        <f>Q190*H190</f>
        <v>0</v>
      </c>
      <c r="S190" s="229">
        <v>0</v>
      </c>
      <c r="T190" s="230">
        <f>S190*H190</f>
        <v>0</v>
      </c>
      <c r="U190" s="40"/>
      <c r="V190" s="40"/>
      <c r="W190" s="40"/>
      <c r="X190" s="40"/>
      <c r="Y190" s="40"/>
      <c r="Z190" s="40"/>
      <c r="AA190" s="40"/>
      <c r="AB190" s="40"/>
      <c r="AC190" s="40"/>
      <c r="AD190" s="40"/>
      <c r="AE190" s="40"/>
      <c r="AR190" s="231" t="s">
        <v>340</v>
      </c>
      <c r="AT190" s="231" t="s">
        <v>171</v>
      </c>
      <c r="AU190" s="231" t="s">
        <v>82</v>
      </c>
      <c r="AY190" s="19" t="s">
        <v>169</v>
      </c>
      <c r="BE190" s="232">
        <f>IF(N190="základní",J190,0)</f>
        <v>0</v>
      </c>
      <c r="BF190" s="232">
        <f>IF(N190="snížená",J190,0)</f>
        <v>0</v>
      </c>
      <c r="BG190" s="232">
        <f>IF(N190="zákl. přenesená",J190,0)</f>
        <v>0</v>
      </c>
      <c r="BH190" s="232">
        <f>IF(N190="sníž. přenesená",J190,0)</f>
        <v>0</v>
      </c>
      <c r="BI190" s="232">
        <f>IF(N190="nulová",J190,0)</f>
        <v>0</v>
      </c>
      <c r="BJ190" s="19" t="s">
        <v>80</v>
      </c>
      <c r="BK190" s="232">
        <f>ROUND(I190*H190,2)</f>
        <v>0</v>
      </c>
      <c r="BL190" s="19" t="s">
        <v>340</v>
      </c>
      <c r="BM190" s="231" t="s">
        <v>2297</v>
      </c>
    </row>
    <row r="191" spans="1:65" s="2" customFormat="1" ht="16.5" customHeight="1">
      <c r="A191" s="40"/>
      <c r="B191" s="41"/>
      <c r="C191" s="220" t="s">
        <v>1569</v>
      </c>
      <c r="D191" s="220" t="s">
        <v>171</v>
      </c>
      <c r="E191" s="221" t="s">
        <v>2298</v>
      </c>
      <c r="F191" s="222" t="s">
        <v>2299</v>
      </c>
      <c r="G191" s="223" t="s">
        <v>2076</v>
      </c>
      <c r="H191" s="224">
        <v>1</v>
      </c>
      <c r="I191" s="225"/>
      <c r="J191" s="226">
        <f>ROUND(I191*H191,2)</f>
        <v>0</v>
      </c>
      <c r="K191" s="222" t="s">
        <v>19</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340</v>
      </c>
      <c r="AT191" s="231" t="s">
        <v>171</v>
      </c>
      <c r="AU191" s="231" t="s">
        <v>82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340</v>
      </c>
      <c r="BM191" s="231" t="s">
        <v>2300</v>
      </c>
    </row>
    <row r="192" spans="1:65" s="2" customFormat="1" ht="16.5" customHeight="1">
      <c r="A192" s="40"/>
      <c r="B192" s="41"/>
      <c r="C192" s="220" t="s">
        <v>1571</v>
      </c>
      <c r="D192" s="220" t="s">
        <v>171</v>
      </c>
      <c r="E192" s="221" t="s">
        <v>2301</v>
      </c>
      <c r="F192" s="222" t="s">
        <v>2302</v>
      </c>
      <c r="G192" s="223" t="s">
        <v>2076</v>
      </c>
      <c r="H192" s="224">
        <v>1</v>
      </c>
      <c r="I192" s="225"/>
      <c r="J192" s="226">
        <f>ROUND(I192*H192,2)</f>
        <v>0</v>
      </c>
      <c r="K192" s="222" t="s">
        <v>19</v>
      </c>
      <c r="L192" s="46"/>
      <c r="M192" s="299" t="s">
        <v>19</v>
      </c>
      <c r="N192" s="300" t="s">
        <v>43</v>
      </c>
      <c r="O192" s="281"/>
      <c r="P192" s="297">
        <f>O192*H192</f>
        <v>0</v>
      </c>
      <c r="Q192" s="297">
        <v>0</v>
      </c>
      <c r="R192" s="297">
        <f>Q192*H192</f>
        <v>0</v>
      </c>
      <c r="S192" s="297">
        <v>0</v>
      </c>
      <c r="T192" s="298">
        <f>S192*H192</f>
        <v>0</v>
      </c>
      <c r="U192" s="40"/>
      <c r="V192" s="40"/>
      <c r="W192" s="40"/>
      <c r="X192" s="40"/>
      <c r="Y192" s="40"/>
      <c r="Z192" s="40"/>
      <c r="AA192" s="40"/>
      <c r="AB192" s="40"/>
      <c r="AC192" s="40"/>
      <c r="AD192" s="40"/>
      <c r="AE192" s="40"/>
      <c r="AR192" s="231" t="s">
        <v>340</v>
      </c>
      <c r="AT192" s="231" t="s">
        <v>171</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340</v>
      </c>
      <c r="BM192" s="231" t="s">
        <v>2303</v>
      </c>
    </row>
    <row r="193" spans="1:31" s="2" customFormat="1" ht="6.95" customHeight="1">
      <c r="A193" s="40"/>
      <c r="B193" s="61"/>
      <c r="C193" s="62"/>
      <c r="D193" s="62"/>
      <c r="E193" s="62"/>
      <c r="F193" s="62"/>
      <c r="G193" s="62"/>
      <c r="H193" s="62"/>
      <c r="I193" s="168"/>
      <c r="J193" s="62"/>
      <c r="K193" s="62"/>
      <c r="L193" s="46"/>
      <c r="M193" s="40"/>
      <c r="O193" s="40"/>
      <c r="P193" s="40"/>
      <c r="Q193" s="40"/>
      <c r="R193" s="40"/>
      <c r="S193" s="40"/>
      <c r="T193" s="40"/>
      <c r="U193" s="40"/>
      <c r="V193" s="40"/>
      <c r="W193" s="40"/>
      <c r="X193" s="40"/>
      <c r="Y193" s="40"/>
      <c r="Z193" s="40"/>
      <c r="AA193" s="40"/>
      <c r="AB193" s="40"/>
      <c r="AC193" s="40"/>
      <c r="AD193" s="40"/>
      <c r="AE193" s="40"/>
    </row>
  </sheetData>
  <sheetProtection password="CC35" sheet="1" objects="1" scenarios="1" formatColumns="0" formatRows="0" autoFilter="0"/>
  <autoFilter ref="C88:K192"/>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124</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2304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2051</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Statutární město Děčín</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AZ Consult spol. s r.o.</v>
      </c>
      <c r="F21" s="40"/>
      <c r="G21" s="40"/>
      <c r="H21" s="40"/>
      <c r="I21" s="142" t="s">
        <v>28</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Lucie Wojčiková</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23.25" customHeight="1">
      <c r="A27" s="144"/>
      <c r="B27" s="145"/>
      <c r="C27" s="144"/>
      <c r="D27" s="144"/>
      <c r="E27" s="146" t="s">
        <v>2052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ROUND(J91,2)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ROUND((SUM(BE91:BE236)),2)</f>
        <v>0</v>
      </c>
      <c r="G33" s="40"/>
      <c r="H33" s="40"/>
      <c r="I33" s="157">
        <v>0.21</v>
      </c>
      <c r="J33" s="156">
        <f>ROUND(((SUM(BE91:BE236))*I33),2)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ROUND((SUM(BF91:BF236)),2)</f>
        <v>0</v>
      </c>
      <c r="G34" s="40"/>
      <c r="H34" s="40"/>
      <c r="I34" s="157">
        <v>0.15</v>
      </c>
      <c r="J34" s="156">
        <f>ROUND(((SUM(BF91:BF236))*I34),2)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ROUND((SUM(BG91:BG236)),2)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ROUND((SUM(BH91:BH236)),2)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ROUND((SUM(BI91:BI236)),2)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401.2 - Rekonstrukce veřejného osvětlení - ul. Bezejmenná - část 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J91</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2053</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2054</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2055</v>
      </c>
      <c r="E62" s="188"/>
      <c r="F62" s="188"/>
      <c r="G62" s="188"/>
      <c r="H62" s="188"/>
      <c r="I62" s="189"/>
      <c r="J62" s="190">
        <f>J113</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2305</v>
      </c>
      <c r="E63" s="188"/>
      <c r="F63" s="188"/>
      <c r="G63" s="188"/>
      <c r="H63" s="188"/>
      <c r="I63" s="189"/>
      <c r="J63" s="190">
        <f>J119</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2306</v>
      </c>
      <c r="E64" s="188"/>
      <c r="F64" s="188"/>
      <c r="G64" s="188"/>
      <c r="H64" s="188"/>
      <c r="I64" s="189"/>
      <c r="J64" s="190">
        <f>J129</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2057</v>
      </c>
      <c r="E65" s="188"/>
      <c r="F65" s="188"/>
      <c r="G65" s="188"/>
      <c r="H65" s="188"/>
      <c r="I65" s="189"/>
      <c r="J65" s="190">
        <f>J148</f>
        <v>0</v>
      </c>
      <c r="K65" s="186"/>
      <c r="L65" s="191"/>
      <c r="S65" s="10"/>
      <c r="T65" s="10"/>
      <c r="U65" s="10"/>
      <c r="V65" s="10"/>
      <c r="W65" s="10"/>
      <c r="X65" s="10"/>
      <c r="Y65" s="10"/>
      <c r="Z65" s="10"/>
      <c r="AA65" s="10"/>
      <c r="AB65" s="10"/>
      <c r="AC65" s="10"/>
      <c r="AD65" s="10"/>
      <c r="AE65" s="10"/>
    </row>
    <row r="66" spans="1:31" s="10" customFormat="1" ht="14.85" customHeight="1">
      <c r="A66" s="10"/>
      <c r="B66" s="185"/>
      <c r="C66" s="186"/>
      <c r="D66" s="187" t="s">
        <v>2058</v>
      </c>
      <c r="E66" s="188"/>
      <c r="F66" s="188"/>
      <c r="G66" s="188"/>
      <c r="H66" s="188"/>
      <c r="I66" s="189"/>
      <c r="J66" s="190">
        <f>J161</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2307</v>
      </c>
      <c r="E67" s="188"/>
      <c r="F67" s="188"/>
      <c r="G67" s="188"/>
      <c r="H67" s="188"/>
      <c r="I67" s="189"/>
      <c r="J67" s="190">
        <f>J167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2059</v>
      </c>
      <c r="E68" s="188"/>
      <c r="F68" s="188"/>
      <c r="G68" s="188"/>
      <c r="H68" s="188"/>
      <c r="I68" s="189"/>
      <c r="J68" s="190">
        <f>J195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2060</v>
      </c>
      <c r="E69" s="188"/>
      <c r="F69" s="188"/>
      <c r="G69" s="188"/>
      <c r="H69" s="188"/>
      <c r="I69" s="189"/>
      <c r="J69" s="190">
        <f>J207</f>
        <v>0</v>
      </c>
      <c r="K69" s="186"/>
      <c r="L69" s="191"/>
      <c r="S69" s="10"/>
      <c r="T69" s="10"/>
      <c r="U69" s="10"/>
      <c r="V69" s="10"/>
      <c r="W69" s="10"/>
      <c r="X69" s="10"/>
      <c r="Y69" s="10"/>
      <c r="Z69" s="10"/>
      <c r="AA69" s="10"/>
      <c r="AB69" s="10"/>
      <c r="AC69" s="10"/>
      <c r="AD69" s="10"/>
      <c r="AE69" s="10"/>
    </row>
    <row r="70" spans="1:31" s="10" customFormat="1" ht="14.85" customHeight="1">
      <c r="A70" s="10"/>
      <c r="B70" s="185"/>
      <c r="C70" s="186"/>
      <c r="D70" s="187" t="s">
        <v>2061</v>
      </c>
      <c r="E70" s="188"/>
      <c r="F70" s="188"/>
      <c r="G70" s="188"/>
      <c r="H70" s="188"/>
      <c r="I70" s="189"/>
      <c r="J70" s="190">
        <f>J208</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2062</v>
      </c>
      <c r="E71" s="188"/>
      <c r="F71" s="188"/>
      <c r="G71" s="188"/>
      <c r="H71" s="188"/>
      <c r="I71" s="189"/>
      <c r="J71" s="190">
        <f>J228</f>
        <v>0</v>
      </c>
      <c r="K71" s="186"/>
      <c r="L71" s="191"/>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8"/>
      <c r="J73" s="62"/>
      <c r="K73" s="62"/>
      <c r="L73" s="139"/>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1"/>
      <c r="J77" s="64"/>
      <c r="K77" s="64"/>
      <c r="L77" s="139"/>
      <c r="S77" s="40"/>
      <c r="T77" s="40"/>
      <c r="U77" s="40"/>
      <c r="V77" s="40"/>
      <c r="W77" s="40"/>
      <c r="X77" s="40"/>
      <c r="Y77" s="40"/>
      <c r="Z77" s="40"/>
      <c r="AA77" s="40"/>
      <c r="AB77" s="40"/>
      <c r="AC77" s="40"/>
      <c r="AD77" s="40"/>
      <c r="AE77" s="40"/>
    </row>
    <row r="78" spans="1:31" s="2" customFormat="1" ht="24.95" customHeight="1">
      <c r="A78" s="40"/>
      <c r="B78" s="41"/>
      <c r="C78" s="25" t="s">
        <v>154</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172" t="str">
        <f>E7</f>
        <v>Revitalizace veřejného prostranství panelového sídliště Březiny IV. etapa</v>
      </c>
      <c r="F81" s="34"/>
      <c r="G81" s="34"/>
      <c r="H81" s="34"/>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141</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6.5" customHeight="1">
      <c r="A83" s="40"/>
      <c r="B83" s="41"/>
      <c r="C83" s="42"/>
      <c r="D83" s="42"/>
      <c r="E83" s="71" t="str">
        <f>E9</f>
        <v>SO 401.2 - Rekonstrukce veřejného osvětlení - ul. Bezejmenná - část 1</v>
      </c>
      <c r="F83" s="42"/>
      <c r="G83" s="42"/>
      <c r="H83" s="42"/>
      <c r="I83" s="138"/>
      <c r="J83" s="42"/>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F12</f>
        <v xml:space="preserve"> </v>
      </c>
      <c r="G85" s="42"/>
      <c r="H85" s="42"/>
      <c r="I85" s="142" t="s">
        <v>23</v>
      </c>
      <c r="J85" s="74" t="str">
        <f>IF(J12="","",J12)</f>
        <v>15. 4. 2019</v>
      </c>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25.65" customHeight="1">
      <c r="A87" s="40"/>
      <c r="B87" s="41"/>
      <c r="C87" s="34" t="s">
        <v>25</v>
      </c>
      <c r="D87" s="42"/>
      <c r="E87" s="42"/>
      <c r="F87" s="29" t="str">
        <f>E15</f>
        <v>Statutární město Děčín</v>
      </c>
      <c r="G87" s="42"/>
      <c r="H87" s="42"/>
      <c r="I87" s="142" t="s">
        <v>31</v>
      </c>
      <c r="J87" s="38" t="str">
        <f>E21</f>
        <v>AZ Consult spol. s r.o.</v>
      </c>
      <c r="K87" s="42"/>
      <c r="L87" s="139"/>
      <c r="S87" s="40"/>
      <c r="T87" s="40"/>
      <c r="U87" s="40"/>
      <c r="V87" s="40"/>
      <c r="W87" s="40"/>
      <c r="X87" s="40"/>
      <c r="Y87" s="40"/>
      <c r="Z87" s="40"/>
      <c r="AA87" s="40"/>
      <c r="AB87" s="40"/>
      <c r="AC87" s="40"/>
      <c r="AD87" s="40"/>
      <c r="AE87" s="40"/>
    </row>
    <row r="88" spans="1:31" s="2" customFormat="1" ht="15.15" customHeight="1">
      <c r="A88" s="40"/>
      <c r="B88" s="41"/>
      <c r="C88" s="34" t="s">
        <v>29</v>
      </c>
      <c r="D88" s="42"/>
      <c r="E88" s="42"/>
      <c r="F88" s="29" t="str">
        <f>IF(E18="","",E18)</f>
        <v>Vyplň údaj</v>
      </c>
      <c r="G88" s="42"/>
      <c r="H88" s="42"/>
      <c r="I88" s="142" t="s">
        <v>34</v>
      </c>
      <c r="J88" s="38" t="str">
        <f>E24</f>
        <v>Lucie Wojčiková</v>
      </c>
      <c r="K88" s="42"/>
      <c r="L88" s="139"/>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11" customFormat="1" ht="29.25" customHeight="1">
      <c r="A90" s="192"/>
      <c r="B90" s="193"/>
      <c r="C90" s="194" t="s">
        <v>155</v>
      </c>
      <c r="D90" s="195" t="s">
        <v>57</v>
      </c>
      <c r="E90" s="195" t="s">
        <v>53</v>
      </c>
      <c r="F90" s="195" t="s">
        <v>54</v>
      </c>
      <c r="G90" s="195" t="s">
        <v>156</v>
      </c>
      <c r="H90" s="195" t="s">
        <v>157</v>
      </c>
      <c r="I90" s="196" t="s">
        <v>158</v>
      </c>
      <c r="J90" s="195" t="s">
        <v>145</v>
      </c>
      <c r="K90" s="197" t="s">
        <v>159</v>
      </c>
      <c r="L90" s="198"/>
      <c r="M90" s="94" t="s">
        <v>19</v>
      </c>
      <c r="N90" s="95" t="s">
        <v>42</v>
      </c>
      <c r="O90" s="95" t="s">
        <v>160</v>
      </c>
      <c r="P90" s="95" t="s">
        <v>161</v>
      </c>
      <c r="Q90" s="95" t="s">
        <v>162</v>
      </c>
      <c r="R90" s="95" t="s">
        <v>163</v>
      </c>
      <c r="S90" s="95" t="s">
        <v>164</v>
      </c>
      <c r="T90" s="96" t="s">
        <v>165</v>
      </c>
      <c r="U90" s="192"/>
      <c r="V90" s="192"/>
      <c r="W90" s="192"/>
      <c r="X90" s="192"/>
      <c r="Y90" s="192"/>
      <c r="Z90" s="192"/>
      <c r="AA90" s="192"/>
      <c r="AB90" s="192"/>
      <c r="AC90" s="192"/>
      <c r="AD90" s="192"/>
      <c r="AE90" s="192"/>
    </row>
    <row r="91" spans="1:63" s="2" customFormat="1" ht="22.8" customHeight="1">
      <c r="A91" s="40"/>
      <c r="B91" s="41"/>
      <c r="C91" s="101" t="s">
        <v>166</v>
      </c>
      <c r="D91" s="42"/>
      <c r="E91" s="42"/>
      <c r="F91" s="42"/>
      <c r="G91" s="42"/>
      <c r="H91" s="42"/>
      <c r="I91" s="138"/>
      <c r="J91" s="199">
        <f>BK91</f>
        <v>0</v>
      </c>
      <c r="K91" s="42"/>
      <c r="L91" s="46"/>
      <c r="M91" s="97"/>
      <c r="N91" s="200"/>
      <c r="O91" s="98"/>
      <c r="P91" s="201">
        <f>P92</f>
        <v>0</v>
      </c>
      <c r="Q91" s="98"/>
      <c r="R91" s="201">
        <f>R92</f>
        <v>0</v>
      </c>
      <c r="S91" s="98"/>
      <c r="T91" s="202">
        <f>T92</f>
        <v>0</v>
      </c>
      <c r="U91" s="40"/>
      <c r="V91" s="40"/>
      <c r="W91" s="40"/>
      <c r="X91" s="40"/>
      <c r="Y91" s="40"/>
      <c r="Z91" s="40"/>
      <c r="AA91" s="40"/>
      <c r="AB91" s="40"/>
      <c r="AC91" s="40"/>
      <c r="AD91" s="40"/>
      <c r="AE91" s="40"/>
      <c r="AT91" s="19" t="s">
        <v>71</v>
      </c>
      <c r="AU91" s="19" t="s">
        <v>146</v>
      </c>
      <c r="BK91" s="203">
        <f>BK92</f>
        <v>0</v>
      </c>
    </row>
    <row r="92" spans="1:63" s="12" customFormat="1" ht="25.9" customHeight="1">
      <c r="A92" s="12"/>
      <c r="B92" s="204"/>
      <c r="C92" s="205"/>
      <c r="D92" s="206" t="s">
        <v>71</v>
      </c>
      <c r="E92" s="207" t="s">
        <v>294</v>
      </c>
      <c r="F92" s="207" t="s">
        <v>2063</v>
      </c>
      <c r="G92" s="205"/>
      <c r="H92" s="205"/>
      <c r="I92" s="208"/>
      <c r="J92" s="209">
        <f>BK92</f>
        <v>0</v>
      </c>
      <c r="K92" s="205"/>
      <c r="L92" s="210"/>
      <c r="M92" s="211"/>
      <c r="N92" s="212"/>
      <c r="O92" s="212"/>
      <c r="P92" s="213">
        <f>P93+P113+P195+P207+P228</f>
        <v>0</v>
      </c>
      <c r="Q92" s="212"/>
      <c r="R92" s="213">
        <f>R93+R113+R195+R207+R228</f>
        <v>0</v>
      </c>
      <c r="S92" s="212"/>
      <c r="T92" s="214">
        <f>T93+T113+T195+T207+T228</f>
        <v>0</v>
      </c>
      <c r="U92" s="12"/>
      <c r="V92" s="12"/>
      <c r="W92" s="12"/>
      <c r="X92" s="12"/>
      <c r="Y92" s="12"/>
      <c r="Z92" s="12"/>
      <c r="AA92" s="12"/>
      <c r="AB92" s="12"/>
      <c r="AC92" s="12"/>
      <c r="AD92" s="12"/>
      <c r="AE92" s="12"/>
      <c r="AR92" s="215" t="s">
        <v>192</v>
      </c>
      <c r="AT92" s="216" t="s">
        <v>71</v>
      </c>
      <c r="AU92" s="216" t="s">
        <v>72</v>
      </c>
      <c r="AY92" s="215" t="s">
        <v>169</v>
      </c>
      <c r="BK92" s="217">
        <f>BK93+BK113+BK195+BK207+BK228</f>
        <v>0</v>
      </c>
    </row>
    <row r="93" spans="1:63" s="12" customFormat="1" ht="22.8" customHeight="1">
      <c r="A93" s="12"/>
      <c r="B93" s="204"/>
      <c r="C93" s="205"/>
      <c r="D93" s="206" t="s">
        <v>71</v>
      </c>
      <c r="E93" s="218" t="s">
        <v>2064</v>
      </c>
      <c r="F93" s="218" t="s">
        <v>2065</v>
      </c>
      <c r="G93" s="205"/>
      <c r="H93" s="205"/>
      <c r="I93" s="208"/>
      <c r="J93" s="219">
        <f>BK93</f>
        <v>0</v>
      </c>
      <c r="K93" s="205"/>
      <c r="L93" s="210"/>
      <c r="M93" s="211"/>
      <c r="N93" s="212"/>
      <c r="O93" s="212"/>
      <c r="P93" s="213">
        <f>SUM(P94:P112)</f>
        <v>0</v>
      </c>
      <c r="Q93" s="212"/>
      <c r="R93" s="213">
        <f>SUM(R94:R112)</f>
        <v>0</v>
      </c>
      <c r="S93" s="212"/>
      <c r="T93" s="214">
        <f>SUM(T94:T112)</f>
        <v>0</v>
      </c>
      <c r="U93" s="12"/>
      <c r="V93" s="12"/>
      <c r="W93" s="12"/>
      <c r="X93" s="12"/>
      <c r="Y93" s="12"/>
      <c r="Z93" s="12"/>
      <c r="AA93" s="12"/>
      <c r="AB93" s="12"/>
      <c r="AC93" s="12"/>
      <c r="AD93" s="12"/>
      <c r="AE93" s="12"/>
      <c r="AR93" s="215" t="s">
        <v>80</v>
      </c>
      <c r="AT93" s="216" t="s">
        <v>71</v>
      </c>
      <c r="AU93" s="216" t="s">
        <v>80</v>
      </c>
      <c r="AY93" s="215" t="s">
        <v>169</v>
      </c>
      <c r="BK93" s="217">
        <f>SUM(BK94:BK112)</f>
        <v>0</v>
      </c>
    </row>
    <row r="94" spans="1:65" s="2" customFormat="1" ht="16.5" customHeight="1">
      <c r="A94" s="40"/>
      <c r="B94" s="41"/>
      <c r="C94" s="220" t="s">
        <v>80</v>
      </c>
      <c r="D94" s="220" t="s">
        <v>171</v>
      </c>
      <c r="E94" s="221" t="s">
        <v>2308</v>
      </c>
      <c r="F94" s="222" t="s">
        <v>2309</v>
      </c>
      <c r="G94" s="223" t="s">
        <v>339</v>
      </c>
      <c r="H94" s="224">
        <v>2</v>
      </c>
      <c r="I94" s="225"/>
      <c r="J94" s="226">
        <f>ROUND(I94*H94,2)</f>
        <v>0</v>
      </c>
      <c r="K94" s="222" t="s">
        <v>19</v>
      </c>
      <c r="L94" s="46"/>
      <c r="M94" s="227" t="s">
        <v>19</v>
      </c>
      <c r="N94" s="228"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340</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340</v>
      </c>
      <c r="BM94" s="231" t="s">
        <v>82</v>
      </c>
    </row>
    <row r="95" spans="1:65" s="2" customFormat="1" ht="16.5" customHeight="1">
      <c r="A95" s="40"/>
      <c r="B95" s="41"/>
      <c r="C95" s="220" t="s">
        <v>82</v>
      </c>
      <c r="D95" s="220" t="s">
        <v>171</v>
      </c>
      <c r="E95" s="221" t="s">
        <v>2310</v>
      </c>
      <c r="F95" s="222" t="s">
        <v>2067</v>
      </c>
      <c r="G95" s="223" t="s">
        <v>339</v>
      </c>
      <c r="H95" s="224">
        <v>2</v>
      </c>
      <c r="I95" s="225"/>
      <c r="J95" s="226">
        <f>ROUND(I95*H95,2)</f>
        <v>0</v>
      </c>
      <c r="K95" s="222" t="s">
        <v>19</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340</v>
      </c>
      <c r="AT95" s="231" t="s">
        <v>171</v>
      </c>
      <c r="AU95" s="231" t="s">
        <v>82</v>
      </c>
      <c r="AY95" s="19" t="s">
        <v>169</v>
      </c>
      <c r="BE95" s="232">
        <f>IF(N95="základní",J95,0)</f>
        <v>0</v>
      </c>
      <c r="BF95" s="232">
        <f>IF(N95="snížená",J95,0)</f>
        <v>0</v>
      </c>
      <c r="BG95" s="232">
        <f>IF(N95="zákl. přenesená",J95,0)</f>
        <v>0</v>
      </c>
      <c r="BH95" s="232">
        <f>IF(N95="sníž. přenesená",J95,0)</f>
        <v>0</v>
      </c>
      <c r="BI95" s="232">
        <f>IF(N95="nulová",J95,0)</f>
        <v>0</v>
      </c>
      <c r="BJ95" s="19" t="s">
        <v>80</v>
      </c>
      <c r="BK95" s="232">
        <f>ROUND(I95*H95,2)</f>
        <v>0</v>
      </c>
      <c r="BL95" s="19" t="s">
        <v>340</v>
      </c>
      <c r="BM95" s="231" t="s">
        <v>176</v>
      </c>
    </row>
    <row r="96" spans="1:65" s="2" customFormat="1" ht="16.5" customHeight="1">
      <c r="A96" s="40"/>
      <c r="B96" s="41"/>
      <c r="C96" s="220" t="s">
        <v>192</v>
      </c>
      <c r="D96" s="220" t="s">
        <v>171</v>
      </c>
      <c r="E96" s="221" t="s">
        <v>2311</v>
      </c>
      <c r="F96" s="222" t="s">
        <v>2069</v>
      </c>
      <c r="G96" s="223" t="s">
        <v>339</v>
      </c>
      <c r="H96" s="224">
        <v>6</v>
      </c>
      <c r="I96" s="225"/>
      <c r="J96" s="226">
        <f>ROUND(I96*H96,2)</f>
        <v>0</v>
      </c>
      <c r="K96" s="222" t="s">
        <v>19</v>
      </c>
      <c r="L96" s="46"/>
      <c r="M96" s="227" t="s">
        <v>19</v>
      </c>
      <c r="N96" s="228"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340</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340</v>
      </c>
      <c r="BM96" s="231" t="s">
        <v>210</v>
      </c>
    </row>
    <row r="97" spans="1:65" s="2" customFormat="1" ht="16.5" customHeight="1">
      <c r="A97" s="40"/>
      <c r="B97" s="41"/>
      <c r="C97" s="220" t="s">
        <v>176</v>
      </c>
      <c r="D97" s="220" t="s">
        <v>171</v>
      </c>
      <c r="E97" s="221" t="s">
        <v>2312</v>
      </c>
      <c r="F97" s="222" t="s">
        <v>2071</v>
      </c>
      <c r="G97" s="223" t="s">
        <v>222</v>
      </c>
      <c r="H97" s="224">
        <v>1.68</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340</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340</v>
      </c>
      <c r="BM97" s="231" t="s">
        <v>227</v>
      </c>
    </row>
    <row r="98" spans="1:65" s="2" customFormat="1" ht="16.5" customHeight="1">
      <c r="A98" s="40"/>
      <c r="B98" s="41"/>
      <c r="C98" s="220" t="s">
        <v>206</v>
      </c>
      <c r="D98" s="220" t="s">
        <v>171</v>
      </c>
      <c r="E98" s="221" t="s">
        <v>2313</v>
      </c>
      <c r="F98" s="222" t="s">
        <v>2314</v>
      </c>
      <c r="G98" s="223" t="s">
        <v>222</v>
      </c>
      <c r="H98" s="224">
        <v>1.6</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340</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340</v>
      </c>
      <c r="BM98" s="231" t="s">
        <v>244</v>
      </c>
    </row>
    <row r="99" spans="1:65" s="2" customFormat="1" ht="16.5" customHeight="1">
      <c r="A99" s="40"/>
      <c r="B99" s="41"/>
      <c r="C99" s="220" t="s">
        <v>210</v>
      </c>
      <c r="D99" s="220" t="s">
        <v>171</v>
      </c>
      <c r="E99" s="221" t="s">
        <v>2315</v>
      </c>
      <c r="F99" s="222" t="s">
        <v>2316</v>
      </c>
      <c r="G99" s="223" t="s">
        <v>2076</v>
      </c>
      <c r="H99" s="224">
        <v>2</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340</v>
      </c>
      <c r="AT99" s="231" t="s">
        <v>171</v>
      </c>
      <c r="AU99" s="231" t="s">
        <v>82</v>
      </c>
      <c r="AY99" s="19" t="s">
        <v>169</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340</v>
      </c>
      <c r="BM99" s="231" t="s">
        <v>254</v>
      </c>
    </row>
    <row r="100" spans="1:65" s="2" customFormat="1" ht="16.5" customHeight="1">
      <c r="A100" s="40"/>
      <c r="B100" s="41"/>
      <c r="C100" s="220" t="s">
        <v>219</v>
      </c>
      <c r="D100" s="220" t="s">
        <v>171</v>
      </c>
      <c r="E100" s="221" t="s">
        <v>2317</v>
      </c>
      <c r="F100" s="222" t="s">
        <v>2078</v>
      </c>
      <c r="G100" s="223" t="s">
        <v>222</v>
      </c>
      <c r="H100" s="224">
        <v>3.6</v>
      </c>
      <c r="I100" s="225"/>
      <c r="J100" s="226">
        <f>ROUND(I100*H100,2)</f>
        <v>0</v>
      </c>
      <c r="K100" s="222" t="s">
        <v>19</v>
      </c>
      <c r="L100" s="46"/>
      <c r="M100" s="227" t="s">
        <v>19</v>
      </c>
      <c r="N100" s="228"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340</v>
      </c>
      <c r="AT100" s="231" t="s">
        <v>171</v>
      </c>
      <c r="AU100" s="231" t="s">
        <v>82</v>
      </c>
      <c r="AY100" s="19" t="s">
        <v>169</v>
      </c>
      <c r="BE100" s="232">
        <f>IF(N100="základní",J100,0)</f>
        <v>0</v>
      </c>
      <c r="BF100" s="232">
        <f>IF(N100="snížená",J100,0)</f>
        <v>0</v>
      </c>
      <c r="BG100" s="232">
        <f>IF(N100="zákl. přenesená",J100,0)</f>
        <v>0</v>
      </c>
      <c r="BH100" s="232">
        <f>IF(N100="sníž. přenesená",J100,0)</f>
        <v>0</v>
      </c>
      <c r="BI100" s="232">
        <f>IF(N100="nulová",J100,0)</f>
        <v>0</v>
      </c>
      <c r="BJ100" s="19" t="s">
        <v>80</v>
      </c>
      <c r="BK100" s="232">
        <f>ROUND(I100*H100,2)</f>
        <v>0</v>
      </c>
      <c r="BL100" s="19" t="s">
        <v>340</v>
      </c>
      <c r="BM100" s="231" t="s">
        <v>267</v>
      </c>
    </row>
    <row r="101" spans="1:65" s="2" customFormat="1" ht="16.5" customHeight="1">
      <c r="A101" s="40"/>
      <c r="B101" s="41"/>
      <c r="C101" s="220" t="s">
        <v>227</v>
      </c>
      <c r="D101" s="220" t="s">
        <v>171</v>
      </c>
      <c r="E101" s="221" t="s">
        <v>2318</v>
      </c>
      <c r="F101" s="222" t="s">
        <v>2082</v>
      </c>
      <c r="G101" s="223" t="s">
        <v>2076</v>
      </c>
      <c r="H101" s="224">
        <v>2</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340</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340</v>
      </c>
      <c r="BM101" s="231" t="s">
        <v>279</v>
      </c>
    </row>
    <row r="102" spans="1:65" s="2" customFormat="1" ht="16.5" customHeight="1">
      <c r="A102" s="40"/>
      <c r="B102" s="41"/>
      <c r="C102" s="220" t="s">
        <v>236</v>
      </c>
      <c r="D102" s="220" t="s">
        <v>171</v>
      </c>
      <c r="E102" s="221" t="s">
        <v>2319</v>
      </c>
      <c r="F102" s="222" t="s">
        <v>2084</v>
      </c>
      <c r="G102" s="223" t="s">
        <v>2076</v>
      </c>
      <c r="H102" s="224">
        <v>2</v>
      </c>
      <c r="I102" s="225"/>
      <c r="J102" s="226">
        <f>ROUND(I102*H102,2)</f>
        <v>0</v>
      </c>
      <c r="K102" s="222" t="s">
        <v>19</v>
      </c>
      <c r="L102" s="46"/>
      <c r="M102" s="227" t="s">
        <v>19</v>
      </c>
      <c r="N102" s="22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340</v>
      </c>
      <c r="AT102" s="231" t="s">
        <v>171</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340</v>
      </c>
      <c r="BM102" s="231" t="s">
        <v>293</v>
      </c>
    </row>
    <row r="103" spans="1:65" s="2" customFormat="1" ht="16.5" customHeight="1">
      <c r="A103" s="40"/>
      <c r="B103" s="41"/>
      <c r="C103" s="220" t="s">
        <v>244</v>
      </c>
      <c r="D103" s="220" t="s">
        <v>171</v>
      </c>
      <c r="E103" s="221" t="s">
        <v>2320</v>
      </c>
      <c r="F103" s="222" t="s">
        <v>2086</v>
      </c>
      <c r="G103" s="223" t="s">
        <v>2076</v>
      </c>
      <c r="H103" s="224">
        <v>6</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340</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340</v>
      </c>
      <c r="BM103" s="231" t="s">
        <v>306</v>
      </c>
    </row>
    <row r="104" spans="1:65" s="2" customFormat="1" ht="16.5" customHeight="1">
      <c r="A104" s="40"/>
      <c r="B104" s="41"/>
      <c r="C104" s="220" t="s">
        <v>249</v>
      </c>
      <c r="D104" s="220" t="s">
        <v>171</v>
      </c>
      <c r="E104" s="221" t="s">
        <v>2321</v>
      </c>
      <c r="F104" s="222" t="s">
        <v>2088</v>
      </c>
      <c r="G104" s="223" t="s">
        <v>2076</v>
      </c>
      <c r="H104" s="224">
        <v>2</v>
      </c>
      <c r="I104" s="225"/>
      <c r="J104" s="226">
        <f>ROUND(I104*H104,2)</f>
        <v>0</v>
      </c>
      <c r="K104" s="222" t="s">
        <v>19</v>
      </c>
      <c r="L104" s="46"/>
      <c r="M104" s="227" t="s">
        <v>19</v>
      </c>
      <c r="N104" s="228"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340</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340</v>
      </c>
      <c r="BM104" s="231" t="s">
        <v>318</v>
      </c>
    </row>
    <row r="105" spans="1:65" s="2" customFormat="1" ht="16.5" customHeight="1">
      <c r="A105" s="40"/>
      <c r="B105" s="41"/>
      <c r="C105" s="220" t="s">
        <v>254</v>
      </c>
      <c r="D105" s="220" t="s">
        <v>171</v>
      </c>
      <c r="E105" s="221" t="s">
        <v>2322</v>
      </c>
      <c r="F105" s="222" t="s">
        <v>2323</v>
      </c>
      <c r="G105" s="223" t="s">
        <v>2076</v>
      </c>
      <c r="H105" s="224">
        <v>2</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340</v>
      </c>
      <c r="AT105" s="231" t="s">
        <v>171</v>
      </c>
      <c r="AU105" s="231" t="s">
        <v>82</v>
      </c>
      <c r="AY105" s="19" t="s">
        <v>169</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340</v>
      </c>
      <c r="BM105" s="231" t="s">
        <v>330</v>
      </c>
    </row>
    <row r="106" spans="1:65" s="2" customFormat="1" ht="16.5" customHeight="1">
      <c r="A106" s="40"/>
      <c r="B106" s="41"/>
      <c r="C106" s="220" t="s">
        <v>259</v>
      </c>
      <c r="D106" s="220" t="s">
        <v>171</v>
      </c>
      <c r="E106" s="221" t="s">
        <v>2324</v>
      </c>
      <c r="F106" s="222" t="s">
        <v>2090</v>
      </c>
      <c r="G106" s="223" t="s">
        <v>2076</v>
      </c>
      <c r="H106" s="224">
        <v>1</v>
      </c>
      <c r="I106" s="225"/>
      <c r="J106" s="226">
        <f>ROUND(I106*H106,2)</f>
        <v>0</v>
      </c>
      <c r="K106" s="222" t="s">
        <v>19</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340</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340</v>
      </c>
      <c r="BM106" s="231" t="s">
        <v>343</v>
      </c>
    </row>
    <row r="107" spans="1:65" s="2" customFormat="1" ht="16.5" customHeight="1">
      <c r="A107" s="40"/>
      <c r="B107" s="41"/>
      <c r="C107" s="220" t="s">
        <v>267</v>
      </c>
      <c r="D107" s="220" t="s">
        <v>171</v>
      </c>
      <c r="E107" s="221" t="s">
        <v>2325</v>
      </c>
      <c r="F107" s="222" t="s">
        <v>2092</v>
      </c>
      <c r="G107" s="223" t="s">
        <v>339</v>
      </c>
      <c r="H107" s="224">
        <v>346</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340</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340</v>
      </c>
      <c r="BM107" s="231" t="s">
        <v>353</v>
      </c>
    </row>
    <row r="108" spans="1:65" s="2" customFormat="1" ht="16.5" customHeight="1">
      <c r="A108" s="40"/>
      <c r="B108" s="41"/>
      <c r="C108" s="220" t="s">
        <v>8</v>
      </c>
      <c r="D108" s="220" t="s">
        <v>171</v>
      </c>
      <c r="E108" s="221" t="s">
        <v>2326</v>
      </c>
      <c r="F108" s="222" t="s">
        <v>2096</v>
      </c>
      <c r="G108" s="223" t="s">
        <v>2076</v>
      </c>
      <c r="H108" s="224">
        <v>9</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340</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340</v>
      </c>
      <c r="BM108" s="231" t="s">
        <v>365</v>
      </c>
    </row>
    <row r="109" spans="1:65" s="2" customFormat="1" ht="16.5" customHeight="1">
      <c r="A109" s="40"/>
      <c r="B109" s="41"/>
      <c r="C109" s="220" t="s">
        <v>279</v>
      </c>
      <c r="D109" s="220" t="s">
        <v>171</v>
      </c>
      <c r="E109" s="221" t="s">
        <v>2327</v>
      </c>
      <c r="F109" s="222" t="s">
        <v>2098</v>
      </c>
      <c r="G109" s="223" t="s">
        <v>2076</v>
      </c>
      <c r="H109" s="224">
        <v>1</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340</v>
      </c>
      <c r="AT109" s="231" t="s">
        <v>171</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340</v>
      </c>
      <c r="BM109" s="231" t="s">
        <v>377</v>
      </c>
    </row>
    <row r="110" spans="1:65" s="2" customFormat="1" ht="16.5" customHeight="1">
      <c r="A110" s="40"/>
      <c r="B110" s="41"/>
      <c r="C110" s="220" t="s">
        <v>286</v>
      </c>
      <c r="D110" s="220" t="s">
        <v>171</v>
      </c>
      <c r="E110" s="221" t="s">
        <v>2328</v>
      </c>
      <c r="F110" s="222" t="s">
        <v>2100</v>
      </c>
      <c r="G110" s="223" t="s">
        <v>2076</v>
      </c>
      <c r="H110" s="224">
        <v>1</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340</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340</v>
      </c>
      <c r="BM110" s="231" t="s">
        <v>387</v>
      </c>
    </row>
    <row r="111" spans="1:65" s="2" customFormat="1" ht="16.5" customHeight="1">
      <c r="A111" s="40"/>
      <c r="B111" s="41"/>
      <c r="C111" s="220" t="s">
        <v>293</v>
      </c>
      <c r="D111" s="220" t="s">
        <v>171</v>
      </c>
      <c r="E111" s="221" t="s">
        <v>2329</v>
      </c>
      <c r="F111" s="222" t="s">
        <v>2330</v>
      </c>
      <c r="G111" s="223" t="s">
        <v>222</v>
      </c>
      <c r="H111" s="224">
        <v>2.6</v>
      </c>
      <c r="I111" s="225"/>
      <c r="J111" s="226">
        <f>ROUND(I111*H111,2)</f>
        <v>0</v>
      </c>
      <c r="K111" s="222" t="s">
        <v>19</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340</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340</v>
      </c>
      <c r="BM111" s="231" t="s">
        <v>400</v>
      </c>
    </row>
    <row r="112" spans="1:65" s="2" customFormat="1" ht="16.5" customHeight="1">
      <c r="A112" s="40"/>
      <c r="B112" s="41"/>
      <c r="C112" s="220" t="s">
        <v>300</v>
      </c>
      <c r="D112" s="220" t="s">
        <v>171</v>
      </c>
      <c r="E112" s="221" t="s">
        <v>2331</v>
      </c>
      <c r="F112" s="222" t="s">
        <v>2104</v>
      </c>
      <c r="G112" s="223" t="s">
        <v>2076</v>
      </c>
      <c r="H112" s="224">
        <v>1</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340</v>
      </c>
      <c r="AT112" s="231" t="s">
        <v>171</v>
      </c>
      <c r="AU112" s="231" t="s">
        <v>82</v>
      </c>
      <c r="AY112" s="19" t="s">
        <v>169</v>
      </c>
      <c r="BE112" s="232">
        <f>IF(N112="základní",J112,0)</f>
        <v>0</v>
      </c>
      <c r="BF112" s="232">
        <f>IF(N112="snížená",J112,0)</f>
        <v>0</v>
      </c>
      <c r="BG112" s="232">
        <f>IF(N112="zákl. přenesená",J112,0)</f>
        <v>0</v>
      </c>
      <c r="BH112" s="232">
        <f>IF(N112="sníž. přenesená",J112,0)</f>
        <v>0</v>
      </c>
      <c r="BI112" s="232">
        <f>IF(N112="nulová",J112,0)</f>
        <v>0</v>
      </c>
      <c r="BJ112" s="19" t="s">
        <v>80</v>
      </c>
      <c r="BK112" s="232">
        <f>ROUND(I112*H112,2)</f>
        <v>0</v>
      </c>
      <c r="BL112" s="19" t="s">
        <v>340</v>
      </c>
      <c r="BM112" s="231" t="s">
        <v>412</v>
      </c>
    </row>
    <row r="113" spans="1:63" s="12" customFormat="1" ht="22.8" customHeight="1">
      <c r="A113" s="12"/>
      <c r="B113" s="204"/>
      <c r="C113" s="205"/>
      <c r="D113" s="206" t="s">
        <v>71</v>
      </c>
      <c r="E113" s="218" t="s">
        <v>2105</v>
      </c>
      <c r="F113" s="218" t="s">
        <v>2106</v>
      </c>
      <c r="G113" s="205"/>
      <c r="H113" s="205"/>
      <c r="I113" s="208"/>
      <c r="J113" s="219">
        <f>BK113</f>
        <v>0</v>
      </c>
      <c r="K113" s="205"/>
      <c r="L113" s="210"/>
      <c r="M113" s="211"/>
      <c r="N113" s="212"/>
      <c r="O113" s="212"/>
      <c r="P113" s="213">
        <f>P114+SUM(P115:P119)+P129+P148+P161+P167</f>
        <v>0</v>
      </c>
      <c r="Q113" s="212"/>
      <c r="R113" s="213">
        <f>R114+SUM(R115:R119)+R129+R148+R161+R167</f>
        <v>0</v>
      </c>
      <c r="S113" s="212"/>
      <c r="T113" s="214">
        <f>T114+SUM(T115:T119)+T129+T148+T161+T167</f>
        <v>0</v>
      </c>
      <c r="U113" s="12"/>
      <c r="V113" s="12"/>
      <c r="W113" s="12"/>
      <c r="X113" s="12"/>
      <c r="Y113" s="12"/>
      <c r="Z113" s="12"/>
      <c r="AA113" s="12"/>
      <c r="AB113" s="12"/>
      <c r="AC113" s="12"/>
      <c r="AD113" s="12"/>
      <c r="AE113" s="12"/>
      <c r="AR113" s="215" t="s">
        <v>80</v>
      </c>
      <c r="AT113" s="216" t="s">
        <v>71</v>
      </c>
      <c r="AU113" s="216" t="s">
        <v>80</v>
      </c>
      <c r="AY113" s="215" t="s">
        <v>169</v>
      </c>
      <c r="BK113" s="217">
        <f>BK114+SUM(BK115:BK119)+BK129+BK148+BK161+BK167</f>
        <v>0</v>
      </c>
    </row>
    <row r="114" spans="1:65" s="2" customFormat="1" ht="16.5" customHeight="1">
      <c r="A114" s="40"/>
      <c r="B114" s="41"/>
      <c r="C114" s="220" t="s">
        <v>306</v>
      </c>
      <c r="D114" s="220" t="s">
        <v>171</v>
      </c>
      <c r="E114" s="221" t="s">
        <v>2332</v>
      </c>
      <c r="F114" s="222" t="s">
        <v>2108</v>
      </c>
      <c r="G114" s="223" t="s">
        <v>2109</v>
      </c>
      <c r="H114" s="224">
        <v>0.58</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340</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340</v>
      </c>
      <c r="BM114" s="231" t="s">
        <v>424</v>
      </c>
    </row>
    <row r="115" spans="1:65" s="2" customFormat="1" ht="16.5" customHeight="1">
      <c r="A115" s="40"/>
      <c r="B115" s="41"/>
      <c r="C115" s="220" t="s">
        <v>7</v>
      </c>
      <c r="D115" s="220" t="s">
        <v>171</v>
      </c>
      <c r="E115" s="221" t="s">
        <v>2333</v>
      </c>
      <c r="F115" s="222" t="s">
        <v>2111</v>
      </c>
      <c r="G115" s="223" t="s">
        <v>2109</v>
      </c>
      <c r="H115" s="224">
        <v>0.58</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340</v>
      </c>
      <c r="AT115" s="231" t="s">
        <v>171</v>
      </c>
      <c r="AU115" s="231" t="s">
        <v>82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340</v>
      </c>
      <c r="BM115" s="231" t="s">
        <v>435</v>
      </c>
    </row>
    <row r="116" spans="1:65" s="2" customFormat="1" ht="16.5" customHeight="1">
      <c r="A116" s="40"/>
      <c r="B116" s="41"/>
      <c r="C116" s="220" t="s">
        <v>318</v>
      </c>
      <c r="D116" s="220" t="s">
        <v>171</v>
      </c>
      <c r="E116" s="221" t="s">
        <v>2334</v>
      </c>
      <c r="F116" s="222" t="s">
        <v>2113</v>
      </c>
      <c r="G116" s="223" t="s">
        <v>2109</v>
      </c>
      <c r="H116" s="224">
        <v>0.58</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340</v>
      </c>
      <c r="AT116" s="231" t="s">
        <v>171</v>
      </c>
      <c r="AU116" s="231" t="s">
        <v>82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340</v>
      </c>
      <c r="BM116" s="231" t="s">
        <v>444</v>
      </c>
    </row>
    <row r="117" spans="1:65" s="2" customFormat="1" ht="16.5" customHeight="1">
      <c r="A117" s="40"/>
      <c r="B117" s="41"/>
      <c r="C117" s="220" t="s">
        <v>325</v>
      </c>
      <c r="D117" s="220" t="s">
        <v>171</v>
      </c>
      <c r="E117" s="221" t="s">
        <v>2335</v>
      </c>
      <c r="F117" s="222" t="s">
        <v>2115</v>
      </c>
      <c r="G117" s="223" t="s">
        <v>2076</v>
      </c>
      <c r="H117" s="224">
        <v>15</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340</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340</v>
      </c>
      <c r="BM117" s="231" t="s">
        <v>455</v>
      </c>
    </row>
    <row r="118" spans="1:65" s="2" customFormat="1" ht="16.5" customHeight="1">
      <c r="A118" s="40"/>
      <c r="B118" s="41"/>
      <c r="C118" s="220" t="s">
        <v>330</v>
      </c>
      <c r="D118" s="220" t="s">
        <v>171</v>
      </c>
      <c r="E118" s="221" t="s">
        <v>2336</v>
      </c>
      <c r="F118" s="222" t="s">
        <v>2117</v>
      </c>
      <c r="G118" s="223" t="s">
        <v>2076</v>
      </c>
      <c r="H118" s="224">
        <v>4</v>
      </c>
      <c r="I118" s="225"/>
      <c r="J118" s="226">
        <f>ROUND(I118*H118,2)</f>
        <v>0</v>
      </c>
      <c r="K118" s="222" t="s">
        <v>19</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340</v>
      </c>
      <c r="AT118" s="231" t="s">
        <v>171</v>
      </c>
      <c r="AU118" s="231" t="s">
        <v>82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340</v>
      </c>
      <c r="BM118" s="231" t="s">
        <v>467</v>
      </c>
    </row>
    <row r="119" spans="1:63" s="12" customFormat="1" ht="20.85" customHeight="1">
      <c r="A119" s="12"/>
      <c r="B119" s="204"/>
      <c r="C119" s="205"/>
      <c r="D119" s="206" t="s">
        <v>71</v>
      </c>
      <c r="E119" s="218" t="s">
        <v>2337</v>
      </c>
      <c r="F119" s="218" t="s">
        <v>2119</v>
      </c>
      <c r="G119" s="205"/>
      <c r="H119" s="205"/>
      <c r="I119" s="208"/>
      <c r="J119" s="219">
        <f>BK119</f>
        <v>0</v>
      </c>
      <c r="K119" s="205"/>
      <c r="L119" s="210"/>
      <c r="M119" s="211"/>
      <c r="N119" s="212"/>
      <c r="O119" s="212"/>
      <c r="P119" s="213">
        <f>SUM(P120:P128)</f>
        <v>0</v>
      </c>
      <c r="Q119" s="212"/>
      <c r="R119" s="213">
        <f>SUM(R120:R128)</f>
        <v>0</v>
      </c>
      <c r="S119" s="212"/>
      <c r="T119" s="214">
        <f>SUM(T120:T128)</f>
        <v>0</v>
      </c>
      <c r="U119" s="12"/>
      <c r="V119" s="12"/>
      <c r="W119" s="12"/>
      <c r="X119" s="12"/>
      <c r="Y119" s="12"/>
      <c r="Z119" s="12"/>
      <c r="AA119" s="12"/>
      <c r="AB119" s="12"/>
      <c r="AC119" s="12"/>
      <c r="AD119" s="12"/>
      <c r="AE119" s="12"/>
      <c r="AR119" s="215" t="s">
        <v>80</v>
      </c>
      <c r="AT119" s="216" t="s">
        <v>71</v>
      </c>
      <c r="AU119" s="216" t="s">
        <v>82</v>
      </c>
      <c r="AY119" s="215" t="s">
        <v>169</v>
      </c>
      <c r="BK119" s="217">
        <f>SUM(BK120:BK128)</f>
        <v>0</v>
      </c>
    </row>
    <row r="120" spans="1:65" s="2" customFormat="1" ht="16.5" customHeight="1">
      <c r="A120" s="40"/>
      <c r="B120" s="41"/>
      <c r="C120" s="220" t="s">
        <v>336</v>
      </c>
      <c r="D120" s="220" t="s">
        <v>171</v>
      </c>
      <c r="E120" s="221" t="s">
        <v>2338</v>
      </c>
      <c r="F120" s="222" t="s">
        <v>2121</v>
      </c>
      <c r="G120" s="223" t="s">
        <v>339</v>
      </c>
      <c r="H120" s="224">
        <v>40</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340</v>
      </c>
      <c r="AT120" s="231" t="s">
        <v>171</v>
      </c>
      <c r="AU120" s="231" t="s">
        <v>192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340</v>
      </c>
      <c r="BM120" s="231" t="s">
        <v>486</v>
      </c>
    </row>
    <row r="121" spans="1:47" s="2" customFormat="1" ht="12">
      <c r="A121" s="40"/>
      <c r="B121" s="41"/>
      <c r="C121" s="42"/>
      <c r="D121" s="233" t="s">
        <v>1299</v>
      </c>
      <c r="E121" s="42"/>
      <c r="F121" s="234" t="s">
        <v>2339</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1299</v>
      </c>
      <c r="AU121" s="19" t="s">
        <v>192</v>
      </c>
    </row>
    <row r="122" spans="1:65" s="2" customFormat="1" ht="16.5" customHeight="1">
      <c r="A122" s="40"/>
      <c r="B122" s="41"/>
      <c r="C122" s="220" t="s">
        <v>343</v>
      </c>
      <c r="D122" s="220" t="s">
        <v>171</v>
      </c>
      <c r="E122" s="221" t="s">
        <v>2340</v>
      </c>
      <c r="F122" s="222" t="s">
        <v>2124</v>
      </c>
      <c r="G122" s="223" t="s">
        <v>339</v>
      </c>
      <c r="H122" s="224">
        <v>40</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340</v>
      </c>
      <c r="AT122" s="231" t="s">
        <v>171</v>
      </c>
      <c r="AU122" s="231" t="s">
        <v>192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340</v>
      </c>
      <c r="BM122" s="231" t="s">
        <v>499</v>
      </c>
    </row>
    <row r="123" spans="1:65" s="2" customFormat="1" ht="16.5" customHeight="1">
      <c r="A123" s="40"/>
      <c r="B123" s="41"/>
      <c r="C123" s="220" t="s">
        <v>348</v>
      </c>
      <c r="D123" s="220" t="s">
        <v>171</v>
      </c>
      <c r="E123" s="221" t="s">
        <v>2341</v>
      </c>
      <c r="F123" s="222" t="s">
        <v>2126</v>
      </c>
      <c r="G123" s="223" t="s">
        <v>339</v>
      </c>
      <c r="H123" s="224">
        <v>40</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340</v>
      </c>
      <c r="AT123" s="231" t="s">
        <v>171</v>
      </c>
      <c r="AU123" s="231" t="s">
        <v>192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340</v>
      </c>
      <c r="BM123" s="231" t="s">
        <v>511</v>
      </c>
    </row>
    <row r="124" spans="1:65" s="2" customFormat="1" ht="16.5" customHeight="1">
      <c r="A124" s="40"/>
      <c r="B124" s="41"/>
      <c r="C124" s="220" t="s">
        <v>353</v>
      </c>
      <c r="D124" s="220" t="s">
        <v>171</v>
      </c>
      <c r="E124" s="221" t="s">
        <v>2342</v>
      </c>
      <c r="F124" s="222" t="s">
        <v>2128</v>
      </c>
      <c r="G124" s="223" t="s">
        <v>222</v>
      </c>
      <c r="H124" s="224">
        <v>2.8</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340</v>
      </c>
      <c r="AT124" s="231" t="s">
        <v>171</v>
      </c>
      <c r="AU124" s="231" t="s">
        <v>192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340</v>
      </c>
      <c r="BM124" s="231" t="s">
        <v>519</v>
      </c>
    </row>
    <row r="125" spans="1:65" s="2" customFormat="1" ht="16.5" customHeight="1">
      <c r="A125" s="40"/>
      <c r="B125" s="41"/>
      <c r="C125" s="220" t="s">
        <v>358</v>
      </c>
      <c r="D125" s="220" t="s">
        <v>171</v>
      </c>
      <c r="E125" s="221" t="s">
        <v>2343</v>
      </c>
      <c r="F125" s="222" t="s">
        <v>2130</v>
      </c>
      <c r="G125" s="223" t="s">
        <v>339</v>
      </c>
      <c r="H125" s="224">
        <v>40</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340</v>
      </c>
      <c r="AT125" s="231" t="s">
        <v>171</v>
      </c>
      <c r="AU125" s="231" t="s">
        <v>192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340</v>
      </c>
      <c r="BM125" s="231" t="s">
        <v>535</v>
      </c>
    </row>
    <row r="126" spans="1:65" s="2" customFormat="1" ht="16.5" customHeight="1">
      <c r="A126" s="40"/>
      <c r="B126" s="41"/>
      <c r="C126" s="220" t="s">
        <v>365</v>
      </c>
      <c r="D126" s="220" t="s">
        <v>171</v>
      </c>
      <c r="E126" s="221" t="s">
        <v>2344</v>
      </c>
      <c r="F126" s="222" t="s">
        <v>2345</v>
      </c>
      <c r="G126" s="223" t="s">
        <v>222</v>
      </c>
      <c r="H126" s="224">
        <v>5.6</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340</v>
      </c>
      <c r="AT126" s="231" t="s">
        <v>171</v>
      </c>
      <c r="AU126" s="231" t="s">
        <v>192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340</v>
      </c>
      <c r="BM126" s="231" t="s">
        <v>547</v>
      </c>
    </row>
    <row r="127" spans="1:65" s="2" customFormat="1" ht="16.5" customHeight="1">
      <c r="A127" s="40"/>
      <c r="B127" s="41"/>
      <c r="C127" s="220" t="s">
        <v>370</v>
      </c>
      <c r="D127" s="220" t="s">
        <v>171</v>
      </c>
      <c r="E127" s="221" t="s">
        <v>2346</v>
      </c>
      <c r="F127" s="222" t="s">
        <v>2347</v>
      </c>
      <c r="G127" s="223" t="s">
        <v>222</v>
      </c>
      <c r="H127" s="224">
        <v>7</v>
      </c>
      <c r="I127" s="225"/>
      <c r="J127" s="226">
        <f>ROUND(I127*H127,2)</f>
        <v>0</v>
      </c>
      <c r="K127" s="222" t="s">
        <v>19</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340</v>
      </c>
      <c r="AT127" s="231" t="s">
        <v>171</v>
      </c>
      <c r="AU127" s="231" t="s">
        <v>192</v>
      </c>
      <c r="AY127" s="19" t="s">
        <v>169</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340</v>
      </c>
      <c r="BM127" s="231" t="s">
        <v>556</v>
      </c>
    </row>
    <row r="128" spans="1:65" s="2" customFormat="1" ht="16.5" customHeight="1">
      <c r="A128" s="40"/>
      <c r="B128" s="41"/>
      <c r="C128" s="220" t="s">
        <v>377</v>
      </c>
      <c r="D128" s="220" t="s">
        <v>171</v>
      </c>
      <c r="E128" s="221" t="s">
        <v>2348</v>
      </c>
      <c r="F128" s="222" t="s">
        <v>2078</v>
      </c>
      <c r="G128" s="223" t="s">
        <v>222</v>
      </c>
      <c r="H128" s="224">
        <v>2.8</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340</v>
      </c>
      <c r="AT128" s="231" t="s">
        <v>171</v>
      </c>
      <c r="AU128" s="231" t="s">
        <v>192</v>
      </c>
      <c r="AY128" s="19" t="s">
        <v>169</v>
      </c>
      <c r="BE128" s="232">
        <f>IF(N128="základní",J128,0)</f>
        <v>0</v>
      </c>
      <c r="BF128" s="232">
        <f>IF(N128="snížená",J128,0)</f>
        <v>0</v>
      </c>
      <c r="BG128" s="232">
        <f>IF(N128="zákl. přenesená",J128,0)</f>
        <v>0</v>
      </c>
      <c r="BH128" s="232">
        <f>IF(N128="sníž. přenesená",J128,0)</f>
        <v>0</v>
      </c>
      <c r="BI128" s="232">
        <f>IF(N128="nulová",J128,0)</f>
        <v>0</v>
      </c>
      <c r="BJ128" s="19" t="s">
        <v>80</v>
      </c>
      <c r="BK128" s="232">
        <f>ROUND(I128*H128,2)</f>
        <v>0</v>
      </c>
      <c r="BL128" s="19" t="s">
        <v>340</v>
      </c>
      <c r="BM128" s="231" t="s">
        <v>340</v>
      </c>
    </row>
    <row r="129" spans="1:63" s="12" customFormat="1" ht="20.85" customHeight="1">
      <c r="A129" s="12"/>
      <c r="B129" s="204"/>
      <c r="C129" s="205"/>
      <c r="D129" s="206" t="s">
        <v>71</v>
      </c>
      <c r="E129" s="218" t="s">
        <v>2118</v>
      </c>
      <c r="F129" s="218" t="s">
        <v>2349</v>
      </c>
      <c r="G129" s="205"/>
      <c r="H129" s="205"/>
      <c r="I129" s="208"/>
      <c r="J129" s="219">
        <f>BK129</f>
        <v>0</v>
      </c>
      <c r="K129" s="205"/>
      <c r="L129" s="210"/>
      <c r="M129" s="211"/>
      <c r="N129" s="212"/>
      <c r="O129" s="212"/>
      <c r="P129" s="213">
        <f>SUM(P130:P147)</f>
        <v>0</v>
      </c>
      <c r="Q129" s="212"/>
      <c r="R129" s="213">
        <f>SUM(R130:R147)</f>
        <v>0</v>
      </c>
      <c r="S129" s="212"/>
      <c r="T129" s="214">
        <f>SUM(T130:T147)</f>
        <v>0</v>
      </c>
      <c r="U129" s="12"/>
      <c r="V129" s="12"/>
      <c r="W129" s="12"/>
      <c r="X129" s="12"/>
      <c r="Y129" s="12"/>
      <c r="Z129" s="12"/>
      <c r="AA129" s="12"/>
      <c r="AB129" s="12"/>
      <c r="AC129" s="12"/>
      <c r="AD129" s="12"/>
      <c r="AE129" s="12"/>
      <c r="AR129" s="215" t="s">
        <v>80</v>
      </c>
      <c r="AT129" s="216" t="s">
        <v>71</v>
      </c>
      <c r="AU129" s="216" t="s">
        <v>82</v>
      </c>
      <c r="AY129" s="215" t="s">
        <v>169</v>
      </c>
      <c r="BK129" s="217">
        <f>SUM(BK130:BK147)</f>
        <v>0</v>
      </c>
    </row>
    <row r="130" spans="1:65" s="2" customFormat="1" ht="16.5" customHeight="1">
      <c r="A130" s="40"/>
      <c r="B130" s="41"/>
      <c r="C130" s="220" t="s">
        <v>382</v>
      </c>
      <c r="D130" s="220" t="s">
        <v>171</v>
      </c>
      <c r="E130" s="221" t="s">
        <v>2350</v>
      </c>
      <c r="F130" s="222" t="s">
        <v>2351</v>
      </c>
      <c r="G130" s="223" t="s">
        <v>174</v>
      </c>
      <c r="H130" s="224">
        <v>44</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340</v>
      </c>
      <c r="AT130" s="231" t="s">
        <v>171</v>
      </c>
      <c r="AU130" s="231" t="s">
        <v>192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340</v>
      </c>
      <c r="BM130" s="231" t="s">
        <v>477</v>
      </c>
    </row>
    <row r="131" spans="1:47" s="2" customFormat="1" ht="12">
      <c r="A131" s="40"/>
      <c r="B131" s="41"/>
      <c r="C131" s="42"/>
      <c r="D131" s="233" t="s">
        <v>1299</v>
      </c>
      <c r="E131" s="42"/>
      <c r="F131" s="234" t="s">
        <v>2352</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1299</v>
      </c>
      <c r="AU131" s="19" t="s">
        <v>192</v>
      </c>
    </row>
    <row r="132" spans="1:65" s="2" customFormat="1" ht="16.5" customHeight="1">
      <c r="A132" s="40"/>
      <c r="B132" s="41"/>
      <c r="C132" s="220" t="s">
        <v>387</v>
      </c>
      <c r="D132" s="220" t="s">
        <v>171</v>
      </c>
      <c r="E132" s="221" t="s">
        <v>2353</v>
      </c>
      <c r="F132" s="222" t="s">
        <v>2354</v>
      </c>
      <c r="G132" s="223" t="s">
        <v>174</v>
      </c>
      <c r="H132" s="224">
        <v>15</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340</v>
      </c>
      <c r="AT132" s="231" t="s">
        <v>171</v>
      </c>
      <c r="AU132" s="231" t="s">
        <v>192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340</v>
      </c>
      <c r="BM132" s="231" t="s">
        <v>1486</v>
      </c>
    </row>
    <row r="133" spans="1:65" s="2" customFormat="1" ht="16.5" customHeight="1">
      <c r="A133" s="40"/>
      <c r="B133" s="41"/>
      <c r="C133" s="220" t="s">
        <v>395</v>
      </c>
      <c r="D133" s="220" t="s">
        <v>171</v>
      </c>
      <c r="E133" s="221" t="s">
        <v>2355</v>
      </c>
      <c r="F133" s="222" t="s">
        <v>2356</v>
      </c>
      <c r="G133" s="223" t="s">
        <v>222</v>
      </c>
      <c r="H133" s="224">
        <v>6.6</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340</v>
      </c>
      <c r="AT133" s="231" t="s">
        <v>171</v>
      </c>
      <c r="AU133" s="231" t="s">
        <v>192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340</v>
      </c>
      <c r="BM133" s="231" t="s">
        <v>1494</v>
      </c>
    </row>
    <row r="134" spans="1:65" s="2" customFormat="1" ht="16.5" customHeight="1">
      <c r="A134" s="40"/>
      <c r="B134" s="41"/>
      <c r="C134" s="220" t="s">
        <v>400</v>
      </c>
      <c r="D134" s="220" t="s">
        <v>171</v>
      </c>
      <c r="E134" s="221" t="s">
        <v>2357</v>
      </c>
      <c r="F134" s="222" t="s">
        <v>2358</v>
      </c>
      <c r="G134" s="223" t="s">
        <v>174</v>
      </c>
      <c r="H134" s="224">
        <v>44</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340</v>
      </c>
      <c r="AT134" s="231" t="s">
        <v>171</v>
      </c>
      <c r="AU134" s="231" t="s">
        <v>192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340</v>
      </c>
      <c r="BM134" s="231" t="s">
        <v>1502</v>
      </c>
    </row>
    <row r="135" spans="1:65" s="2" customFormat="1" ht="16.5" customHeight="1">
      <c r="A135" s="40"/>
      <c r="B135" s="41"/>
      <c r="C135" s="220" t="s">
        <v>406</v>
      </c>
      <c r="D135" s="220" t="s">
        <v>171</v>
      </c>
      <c r="E135" s="221" t="s">
        <v>2359</v>
      </c>
      <c r="F135" s="222" t="s">
        <v>2360</v>
      </c>
      <c r="G135" s="223" t="s">
        <v>222</v>
      </c>
      <c r="H135" s="224">
        <v>6.6</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340</v>
      </c>
      <c r="AT135" s="231" t="s">
        <v>171</v>
      </c>
      <c r="AU135" s="231" t="s">
        <v>192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340</v>
      </c>
      <c r="BM135" s="231" t="s">
        <v>1510</v>
      </c>
    </row>
    <row r="136" spans="1:65" s="2" customFormat="1" ht="16.5" customHeight="1">
      <c r="A136" s="40"/>
      <c r="B136" s="41"/>
      <c r="C136" s="220" t="s">
        <v>412</v>
      </c>
      <c r="D136" s="220" t="s">
        <v>171</v>
      </c>
      <c r="E136" s="221" t="s">
        <v>2361</v>
      </c>
      <c r="F136" s="222" t="s">
        <v>2362</v>
      </c>
      <c r="G136" s="223" t="s">
        <v>174</v>
      </c>
      <c r="H136" s="224">
        <v>44</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340</v>
      </c>
      <c r="AT136" s="231" t="s">
        <v>171</v>
      </c>
      <c r="AU136" s="231" t="s">
        <v>192</v>
      </c>
      <c r="AY136" s="19" t="s">
        <v>169</v>
      </c>
      <c r="BE136" s="232">
        <f>IF(N136="základní",J136,0)</f>
        <v>0</v>
      </c>
      <c r="BF136" s="232">
        <f>IF(N136="snížená",J136,0)</f>
        <v>0</v>
      </c>
      <c r="BG136" s="232">
        <f>IF(N136="zákl. přenesená",J136,0)</f>
        <v>0</v>
      </c>
      <c r="BH136" s="232">
        <f>IF(N136="sníž. přenesená",J136,0)</f>
        <v>0</v>
      </c>
      <c r="BI136" s="232">
        <f>IF(N136="nulová",J136,0)</f>
        <v>0</v>
      </c>
      <c r="BJ136" s="19" t="s">
        <v>80</v>
      </c>
      <c r="BK136" s="232">
        <f>ROUND(I136*H136,2)</f>
        <v>0</v>
      </c>
      <c r="BL136" s="19" t="s">
        <v>340</v>
      </c>
      <c r="BM136" s="231" t="s">
        <v>1519</v>
      </c>
    </row>
    <row r="137" spans="1:65" s="2" customFormat="1" ht="16.5" customHeight="1">
      <c r="A137" s="40"/>
      <c r="B137" s="41"/>
      <c r="C137" s="220" t="s">
        <v>418</v>
      </c>
      <c r="D137" s="220" t="s">
        <v>171</v>
      </c>
      <c r="E137" s="221" t="s">
        <v>2363</v>
      </c>
      <c r="F137" s="222" t="s">
        <v>2364</v>
      </c>
      <c r="G137" s="223" t="s">
        <v>339</v>
      </c>
      <c r="H137" s="224">
        <v>16</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340</v>
      </c>
      <c r="AT137" s="231" t="s">
        <v>171</v>
      </c>
      <c r="AU137" s="231" t="s">
        <v>192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340</v>
      </c>
      <c r="BM137" s="231" t="s">
        <v>1528</v>
      </c>
    </row>
    <row r="138" spans="1:65" s="2" customFormat="1" ht="16.5" customHeight="1">
      <c r="A138" s="40"/>
      <c r="B138" s="41"/>
      <c r="C138" s="220" t="s">
        <v>424</v>
      </c>
      <c r="D138" s="220" t="s">
        <v>171</v>
      </c>
      <c r="E138" s="221" t="s">
        <v>2365</v>
      </c>
      <c r="F138" s="222" t="s">
        <v>2366</v>
      </c>
      <c r="G138" s="223" t="s">
        <v>339</v>
      </c>
      <c r="H138" s="224">
        <v>16</v>
      </c>
      <c r="I138" s="225"/>
      <c r="J138" s="226">
        <f>ROUND(I138*H138,2)</f>
        <v>0</v>
      </c>
      <c r="K138" s="222" t="s">
        <v>19</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340</v>
      </c>
      <c r="AT138" s="231" t="s">
        <v>171</v>
      </c>
      <c r="AU138" s="231" t="s">
        <v>192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340</v>
      </c>
      <c r="BM138" s="231" t="s">
        <v>1538</v>
      </c>
    </row>
    <row r="139" spans="1:65" s="2" customFormat="1" ht="16.5" customHeight="1">
      <c r="A139" s="40"/>
      <c r="B139" s="41"/>
      <c r="C139" s="220" t="s">
        <v>431</v>
      </c>
      <c r="D139" s="220" t="s">
        <v>171</v>
      </c>
      <c r="E139" s="221" t="s">
        <v>2367</v>
      </c>
      <c r="F139" s="222" t="s">
        <v>2121</v>
      </c>
      <c r="G139" s="223" t="s">
        <v>339</v>
      </c>
      <c r="H139" s="224">
        <v>44</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340</v>
      </c>
      <c r="AT139" s="231" t="s">
        <v>171</v>
      </c>
      <c r="AU139" s="231" t="s">
        <v>192</v>
      </c>
      <c r="AY139" s="19" t="s">
        <v>169</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340</v>
      </c>
      <c r="BM139" s="231" t="s">
        <v>1550</v>
      </c>
    </row>
    <row r="140" spans="1:65" s="2" customFormat="1" ht="16.5" customHeight="1">
      <c r="A140" s="40"/>
      <c r="B140" s="41"/>
      <c r="C140" s="220" t="s">
        <v>435</v>
      </c>
      <c r="D140" s="220" t="s">
        <v>171</v>
      </c>
      <c r="E140" s="221" t="s">
        <v>2368</v>
      </c>
      <c r="F140" s="222" t="s">
        <v>2124</v>
      </c>
      <c r="G140" s="223" t="s">
        <v>339</v>
      </c>
      <c r="H140" s="224">
        <v>44</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340</v>
      </c>
      <c r="AT140" s="231" t="s">
        <v>171</v>
      </c>
      <c r="AU140" s="231" t="s">
        <v>192</v>
      </c>
      <c r="AY140" s="19" t="s">
        <v>169</v>
      </c>
      <c r="BE140" s="232">
        <f>IF(N140="základní",J140,0)</f>
        <v>0</v>
      </c>
      <c r="BF140" s="232">
        <f>IF(N140="snížená",J140,0)</f>
        <v>0</v>
      </c>
      <c r="BG140" s="232">
        <f>IF(N140="zákl. přenesená",J140,0)</f>
        <v>0</v>
      </c>
      <c r="BH140" s="232">
        <f>IF(N140="sníž. přenesená",J140,0)</f>
        <v>0</v>
      </c>
      <c r="BI140" s="232">
        <f>IF(N140="nulová",J140,0)</f>
        <v>0</v>
      </c>
      <c r="BJ140" s="19" t="s">
        <v>80</v>
      </c>
      <c r="BK140" s="232">
        <f>ROUND(I140*H140,2)</f>
        <v>0</v>
      </c>
      <c r="BL140" s="19" t="s">
        <v>340</v>
      </c>
      <c r="BM140" s="231" t="s">
        <v>1558</v>
      </c>
    </row>
    <row r="141" spans="1:65" s="2" customFormat="1" ht="16.5" customHeight="1">
      <c r="A141" s="40"/>
      <c r="B141" s="41"/>
      <c r="C141" s="220" t="s">
        <v>440</v>
      </c>
      <c r="D141" s="220" t="s">
        <v>171</v>
      </c>
      <c r="E141" s="221" t="s">
        <v>2369</v>
      </c>
      <c r="F141" s="222" t="s">
        <v>2126</v>
      </c>
      <c r="G141" s="223" t="s">
        <v>339</v>
      </c>
      <c r="H141" s="224">
        <v>44</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340</v>
      </c>
      <c r="AT141" s="231" t="s">
        <v>171</v>
      </c>
      <c r="AU141" s="231" t="s">
        <v>192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340</v>
      </c>
      <c r="BM141" s="231" t="s">
        <v>1567</v>
      </c>
    </row>
    <row r="142" spans="1:65" s="2" customFormat="1" ht="16.5" customHeight="1">
      <c r="A142" s="40"/>
      <c r="B142" s="41"/>
      <c r="C142" s="220" t="s">
        <v>444</v>
      </c>
      <c r="D142" s="220" t="s">
        <v>171</v>
      </c>
      <c r="E142" s="221" t="s">
        <v>2370</v>
      </c>
      <c r="F142" s="222" t="s">
        <v>2128</v>
      </c>
      <c r="G142" s="223" t="s">
        <v>222</v>
      </c>
      <c r="H142" s="224">
        <v>3.08</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340</v>
      </c>
      <c r="AT142" s="231" t="s">
        <v>171</v>
      </c>
      <c r="AU142" s="231" t="s">
        <v>192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340</v>
      </c>
      <c r="BM142" s="231" t="s">
        <v>1571</v>
      </c>
    </row>
    <row r="143" spans="1:65" s="2" customFormat="1" ht="16.5" customHeight="1">
      <c r="A143" s="40"/>
      <c r="B143" s="41"/>
      <c r="C143" s="220" t="s">
        <v>450</v>
      </c>
      <c r="D143" s="220" t="s">
        <v>171</v>
      </c>
      <c r="E143" s="221" t="s">
        <v>2371</v>
      </c>
      <c r="F143" s="222" t="s">
        <v>2130</v>
      </c>
      <c r="G143" s="223" t="s">
        <v>339</v>
      </c>
      <c r="H143" s="224">
        <v>44</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340</v>
      </c>
      <c r="AT143" s="231" t="s">
        <v>171</v>
      </c>
      <c r="AU143" s="231" t="s">
        <v>192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340</v>
      </c>
      <c r="BM143" s="231" t="s">
        <v>1575</v>
      </c>
    </row>
    <row r="144" spans="1:65" s="2" customFormat="1" ht="16.5" customHeight="1">
      <c r="A144" s="40"/>
      <c r="B144" s="41"/>
      <c r="C144" s="220" t="s">
        <v>455</v>
      </c>
      <c r="D144" s="220" t="s">
        <v>171</v>
      </c>
      <c r="E144" s="221" t="s">
        <v>2372</v>
      </c>
      <c r="F144" s="222" t="s">
        <v>2373</v>
      </c>
      <c r="G144" s="223" t="s">
        <v>222</v>
      </c>
      <c r="H144" s="224">
        <v>6.61</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340</v>
      </c>
      <c r="AT144" s="231" t="s">
        <v>171</v>
      </c>
      <c r="AU144" s="231" t="s">
        <v>192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340</v>
      </c>
      <c r="BM144" s="231" t="s">
        <v>1818</v>
      </c>
    </row>
    <row r="145" spans="1:65" s="2" customFormat="1" ht="16.5" customHeight="1">
      <c r="A145" s="40"/>
      <c r="B145" s="41"/>
      <c r="C145" s="220" t="s">
        <v>461</v>
      </c>
      <c r="D145" s="220" t="s">
        <v>171</v>
      </c>
      <c r="E145" s="221" t="s">
        <v>2374</v>
      </c>
      <c r="F145" s="222" t="s">
        <v>2375</v>
      </c>
      <c r="G145" s="223" t="s">
        <v>222</v>
      </c>
      <c r="H145" s="224">
        <v>7.7</v>
      </c>
      <c r="I145" s="225"/>
      <c r="J145" s="226">
        <f>ROUND(I145*H145,2)</f>
        <v>0</v>
      </c>
      <c r="K145" s="222" t="s">
        <v>19</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340</v>
      </c>
      <c r="AT145" s="231" t="s">
        <v>171</v>
      </c>
      <c r="AU145" s="231" t="s">
        <v>192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340</v>
      </c>
      <c r="BM145" s="231" t="s">
        <v>2168</v>
      </c>
    </row>
    <row r="146" spans="1:65" s="2" customFormat="1" ht="16.5" customHeight="1">
      <c r="A146" s="40"/>
      <c r="B146" s="41"/>
      <c r="C146" s="220" t="s">
        <v>467</v>
      </c>
      <c r="D146" s="220" t="s">
        <v>171</v>
      </c>
      <c r="E146" s="221" t="s">
        <v>2376</v>
      </c>
      <c r="F146" s="222" t="s">
        <v>2078</v>
      </c>
      <c r="G146" s="223" t="s">
        <v>222</v>
      </c>
      <c r="H146" s="224">
        <v>3.08</v>
      </c>
      <c r="I146" s="225"/>
      <c r="J146" s="226">
        <f>ROUND(I146*H146,2)</f>
        <v>0</v>
      </c>
      <c r="K146" s="222" t="s">
        <v>19</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340</v>
      </c>
      <c r="AT146" s="231" t="s">
        <v>171</v>
      </c>
      <c r="AU146" s="231" t="s">
        <v>192</v>
      </c>
      <c r="AY146" s="19" t="s">
        <v>169</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340</v>
      </c>
      <c r="BM146" s="231" t="s">
        <v>2172</v>
      </c>
    </row>
    <row r="147" spans="1:47" s="2" customFormat="1" ht="12">
      <c r="A147" s="40"/>
      <c r="B147" s="41"/>
      <c r="C147" s="42"/>
      <c r="D147" s="233" t="s">
        <v>1299</v>
      </c>
      <c r="E147" s="42"/>
      <c r="F147" s="234" t="s">
        <v>2377</v>
      </c>
      <c r="G147" s="42"/>
      <c r="H147" s="42"/>
      <c r="I147" s="138"/>
      <c r="J147" s="42"/>
      <c r="K147" s="42"/>
      <c r="L147" s="46"/>
      <c r="M147" s="235"/>
      <c r="N147" s="236"/>
      <c r="O147" s="86"/>
      <c r="P147" s="86"/>
      <c r="Q147" s="86"/>
      <c r="R147" s="86"/>
      <c r="S147" s="86"/>
      <c r="T147" s="87"/>
      <c r="U147" s="40"/>
      <c r="V147" s="40"/>
      <c r="W147" s="40"/>
      <c r="X147" s="40"/>
      <c r="Y147" s="40"/>
      <c r="Z147" s="40"/>
      <c r="AA147" s="40"/>
      <c r="AB147" s="40"/>
      <c r="AC147" s="40"/>
      <c r="AD147" s="40"/>
      <c r="AE147" s="40"/>
      <c r="AT147" s="19" t="s">
        <v>1299</v>
      </c>
      <c r="AU147" s="19" t="s">
        <v>192</v>
      </c>
    </row>
    <row r="148" spans="1:63" s="12" customFormat="1" ht="20.85" customHeight="1">
      <c r="A148" s="12"/>
      <c r="B148" s="204"/>
      <c r="C148" s="205"/>
      <c r="D148" s="206" t="s">
        <v>71</v>
      </c>
      <c r="E148" s="218" t="s">
        <v>2136</v>
      </c>
      <c r="F148" s="218" t="s">
        <v>2137</v>
      </c>
      <c r="G148" s="205"/>
      <c r="H148" s="205"/>
      <c r="I148" s="208"/>
      <c r="J148" s="219">
        <f>BK148</f>
        <v>0</v>
      </c>
      <c r="K148" s="205"/>
      <c r="L148" s="210"/>
      <c r="M148" s="211"/>
      <c r="N148" s="212"/>
      <c r="O148" s="212"/>
      <c r="P148" s="213">
        <f>SUM(P149:P160)</f>
        <v>0</v>
      </c>
      <c r="Q148" s="212"/>
      <c r="R148" s="213">
        <f>SUM(R149:R160)</f>
        <v>0</v>
      </c>
      <c r="S148" s="212"/>
      <c r="T148" s="214">
        <f>SUM(T149:T160)</f>
        <v>0</v>
      </c>
      <c r="U148" s="12"/>
      <c r="V148" s="12"/>
      <c r="W148" s="12"/>
      <c r="X148" s="12"/>
      <c r="Y148" s="12"/>
      <c r="Z148" s="12"/>
      <c r="AA148" s="12"/>
      <c r="AB148" s="12"/>
      <c r="AC148" s="12"/>
      <c r="AD148" s="12"/>
      <c r="AE148" s="12"/>
      <c r="AR148" s="215" t="s">
        <v>192</v>
      </c>
      <c r="AT148" s="216" t="s">
        <v>71</v>
      </c>
      <c r="AU148" s="216" t="s">
        <v>82</v>
      </c>
      <c r="AY148" s="215" t="s">
        <v>169</v>
      </c>
      <c r="BK148" s="217">
        <f>SUM(BK149:BK160)</f>
        <v>0</v>
      </c>
    </row>
    <row r="149" spans="1:65" s="2" customFormat="1" ht="16.5" customHeight="1">
      <c r="A149" s="40"/>
      <c r="B149" s="41"/>
      <c r="C149" s="220" t="s">
        <v>472</v>
      </c>
      <c r="D149" s="220" t="s">
        <v>171</v>
      </c>
      <c r="E149" s="221" t="s">
        <v>2378</v>
      </c>
      <c r="F149" s="222" t="s">
        <v>2139</v>
      </c>
      <c r="G149" s="223" t="s">
        <v>339</v>
      </c>
      <c r="H149" s="224">
        <v>274</v>
      </c>
      <c r="I149" s="225"/>
      <c r="J149" s="226">
        <f>ROUND(I149*H149,2)</f>
        <v>0</v>
      </c>
      <c r="K149" s="222" t="s">
        <v>19</v>
      </c>
      <c r="L149" s="46"/>
      <c r="M149" s="227" t="s">
        <v>19</v>
      </c>
      <c r="N149" s="22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340</v>
      </c>
      <c r="AT149" s="231" t="s">
        <v>171</v>
      </c>
      <c r="AU149" s="231" t="s">
        <v>192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340</v>
      </c>
      <c r="BM149" s="231" t="s">
        <v>2175</v>
      </c>
    </row>
    <row r="150" spans="1:47" s="2" customFormat="1" ht="12">
      <c r="A150" s="40"/>
      <c r="B150" s="41"/>
      <c r="C150" s="42"/>
      <c r="D150" s="233" t="s">
        <v>1299</v>
      </c>
      <c r="E150" s="42"/>
      <c r="F150" s="234" t="s">
        <v>2377</v>
      </c>
      <c r="G150" s="42"/>
      <c r="H150" s="42"/>
      <c r="I150" s="138"/>
      <c r="J150" s="42"/>
      <c r="K150" s="42"/>
      <c r="L150" s="46"/>
      <c r="M150" s="235"/>
      <c r="N150" s="236"/>
      <c r="O150" s="86"/>
      <c r="P150" s="86"/>
      <c r="Q150" s="86"/>
      <c r="R150" s="86"/>
      <c r="S150" s="86"/>
      <c r="T150" s="87"/>
      <c r="U150" s="40"/>
      <c r="V150" s="40"/>
      <c r="W150" s="40"/>
      <c r="X150" s="40"/>
      <c r="Y150" s="40"/>
      <c r="Z150" s="40"/>
      <c r="AA150" s="40"/>
      <c r="AB150" s="40"/>
      <c r="AC150" s="40"/>
      <c r="AD150" s="40"/>
      <c r="AE150" s="40"/>
      <c r="AT150" s="19" t="s">
        <v>1299</v>
      </c>
      <c r="AU150" s="19" t="s">
        <v>192</v>
      </c>
    </row>
    <row r="151" spans="1:65" s="2" customFormat="1" ht="16.5" customHeight="1">
      <c r="A151" s="40"/>
      <c r="B151" s="41"/>
      <c r="C151" s="220" t="s">
        <v>486</v>
      </c>
      <c r="D151" s="220" t="s">
        <v>171</v>
      </c>
      <c r="E151" s="221" t="s">
        <v>2379</v>
      </c>
      <c r="F151" s="222" t="s">
        <v>2142</v>
      </c>
      <c r="G151" s="223" t="s">
        <v>339</v>
      </c>
      <c r="H151" s="224">
        <v>274</v>
      </c>
      <c r="I151" s="225"/>
      <c r="J151" s="226">
        <f>ROUND(I151*H151,2)</f>
        <v>0</v>
      </c>
      <c r="K151" s="222" t="s">
        <v>19</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340</v>
      </c>
      <c r="AT151" s="231" t="s">
        <v>171</v>
      </c>
      <c r="AU151" s="231" t="s">
        <v>192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340</v>
      </c>
      <c r="BM151" s="231" t="s">
        <v>2178</v>
      </c>
    </row>
    <row r="152" spans="1:65" s="2" customFormat="1" ht="16.5" customHeight="1">
      <c r="A152" s="40"/>
      <c r="B152" s="41"/>
      <c r="C152" s="220" t="s">
        <v>493</v>
      </c>
      <c r="D152" s="220" t="s">
        <v>171</v>
      </c>
      <c r="E152" s="221" t="s">
        <v>2380</v>
      </c>
      <c r="F152" s="222" t="s">
        <v>2126</v>
      </c>
      <c r="G152" s="223" t="s">
        <v>339</v>
      </c>
      <c r="H152" s="224">
        <v>274</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340</v>
      </c>
      <c r="AT152" s="231" t="s">
        <v>171</v>
      </c>
      <c r="AU152" s="231" t="s">
        <v>192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340</v>
      </c>
      <c r="BM152" s="231" t="s">
        <v>2181</v>
      </c>
    </row>
    <row r="153" spans="1:65" s="2" customFormat="1" ht="16.5" customHeight="1">
      <c r="A153" s="40"/>
      <c r="B153" s="41"/>
      <c r="C153" s="220" t="s">
        <v>499</v>
      </c>
      <c r="D153" s="220" t="s">
        <v>171</v>
      </c>
      <c r="E153" s="221" t="s">
        <v>2381</v>
      </c>
      <c r="F153" s="222" t="s">
        <v>2128</v>
      </c>
      <c r="G153" s="223" t="s">
        <v>222</v>
      </c>
      <c r="H153" s="224">
        <v>19.18</v>
      </c>
      <c r="I153" s="225"/>
      <c r="J153" s="226">
        <f>ROUND(I153*H153,2)</f>
        <v>0</v>
      </c>
      <c r="K153" s="222" t="s">
        <v>19</v>
      </c>
      <c r="L153" s="46"/>
      <c r="M153" s="227" t="s">
        <v>19</v>
      </c>
      <c r="N153" s="228" t="s">
        <v>43</v>
      </c>
      <c r="O153" s="86"/>
      <c r="P153" s="229">
        <f>O153*H153</f>
        <v>0</v>
      </c>
      <c r="Q153" s="229">
        <v>0</v>
      </c>
      <c r="R153" s="229">
        <f>Q153*H153</f>
        <v>0</v>
      </c>
      <c r="S153" s="229">
        <v>0</v>
      </c>
      <c r="T153" s="230">
        <f>S153*H153</f>
        <v>0</v>
      </c>
      <c r="U153" s="40"/>
      <c r="V153" s="40"/>
      <c r="W153" s="40"/>
      <c r="X153" s="40"/>
      <c r="Y153" s="40"/>
      <c r="Z153" s="40"/>
      <c r="AA153" s="40"/>
      <c r="AB153" s="40"/>
      <c r="AC153" s="40"/>
      <c r="AD153" s="40"/>
      <c r="AE153" s="40"/>
      <c r="AR153" s="231" t="s">
        <v>340</v>
      </c>
      <c r="AT153" s="231" t="s">
        <v>171</v>
      </c>
      <c r="AU153" s="231" t="s">
        <v>192</v>
      </c>
      <c r="AY153" s="19" t="s">
        <v>169</v>
      </c>
      <c r="BE153" s="232">
        <f>IF(N153="základní",J153,0)</f>
        <v>0</v>
      </c>
      <c r="BF153" s="232">
        <f>IF(N153="snížená",J153,0)</f>
        <v>0</v>
      </c>
      <c r="BG153" s="232">
        <f>IF(N153="zákl. přenesená",J153,0)</f>
        <v>0</v>
      </c>
      <c r="BH153" s="232">
        <f>IF(N153="sníž. přenesená",J153,0)</f>
        <v>0</v>
      </c>
      <c r="BI153" s="232">
        <f>IF(N153="nulová",J153,0)</f>
        <v>0</v>
      </c>
      <c r="BJ153" s="19" t="s">
        <v>80</v>
      </c>
      <c r="BK153" s="232">
        <f>ROUND(I153*H153,2)</f>
        <v>0</v>
      </c>
      <c r="BL153" s="19" t="s">
        <v>340</v>
      </c>
      <c r="BM153" s="231" t="s">
        <v>2184</v>
      </c>
    </row>
    <row r="154" spans="1:65" s="2" customFormat="1" ht="16.5" customHeight="1">
      <c r="A154" s="40"/>
      <c r="B154" s="41"/>
      <c r="C154" s="220" t="s">
        <v>505</v>
      </c>
      <c r="D154" s="220" t="s">
        <v>171</v>
      </c>
      <c r="E154" s="221" t="s">
        <v>2382</v>
      </c>
      <c r="F154" s="222" t="s">
        <v>2130</v>
      </c>
      <c r="G154" s="223" t="s">
        <v>339</v>
      </c>
      <c r="H154" s="224">
        <v>274</v>
      </c>
      <c r="I154" s="225"/>
      <c r="J154" s="226">
        <f>ROUND(I154*H154,2)</f>
        <v>0</v>
      </c>
      <c r="K154" s="222" t="s">
        <v>19</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340</v>
      </c>
      <c r="AT154" s="231" t="s">
        <v>171</v>
      </c>
      <c r="AU154" s="231" t="s">
        <v>192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340</v>
      </c>
      <c r="BM154" s="231" t="s">
        <v>2187</v>
      </c>
    </row>
    <row r="155" spans="1:65" s="2" customFormat="1" ht="16.5" customHeight="1">
      <c r="A155" s="40"/>
      <c r="B155" s="41"/>
      <c r="C155" s="220" t="s">
        <v>511</v>
      </c>
      <c r="D155" s="220" t="s">
        <v>171</v>
      </c>
      <c r="E155" s="221" t="s">
        <v>2383</v>
      </c>
      <c r="F155" s="222" t="s">
        <v>2384</v>
      </c>
      <c r="G155" s="223" t="s">
        <v>222</v>
      </c>
      <c r="H155" s="224">
        <v>38.36</v>
      </c>
      <c r="I155" s="225"/>
      <c r="J155" s="226">
        <f>ROUND(I155*H155,2)</f>
        <v>0</v>
      </c>
      <c r="K155" s="222" t="s">
        <v>19</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340</v>
      </c>
      <c r="AT155" s="231" t="s">
        <v>171</v>
      </c>
      <c r="AU155" s="231" t="s">
        <v>192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340</v>
      </c>
      <c r="BM155" s="231" t="s">
        <v>2190</v>
      </c>
    </row>
    <row r="156" spans="1:65" s="2" customFormat="1" ht="16.5" customHeight="1">
      <c r="A156" s="40"/>
      <c r="B156" s="41"/>
      <c r="C156" s="220" t="s">
        <v>515</v>
      </c>
      <c r="D156" s="220" t="s">
        <v>171</v>
      </c>
      <c r="E156" s="221" t="s">
        <v>2385</v>
      </c>
      <c r="F156" s="222" t="s">
        <v>2386</v>
      </c>
      <c r="G156" s="223" t="s">
        <v>222</v>
      </c>
      <c r="H156" s="224">
        <v>67.13</v>
      </c>
      <c r="I156" s="225"/>
      <c r="J156" s="226">
        <f>ROUND(I156*H156,2)</f>
        <v>0</v>
      </c>
      <c r="K156" s="222" t="s">
        <v>19</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340</v>
      </c>
      <c r="AT156" s="231" t="s">
        <v>171</v>
      </c>
      <c r="AU156" s="231" t="s">
        <v>192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340</v>
      </c>
      <c r="BM156" s="231" t="s">
        <v>2193</v>
      </c>
    </row>
    <row r="157" spans="1:65" s="2" customFormat="1" ht="16.5" customHeight="1">
      <c r="A157" s="40"/>
      <c r="B157" s="41"/>
      <c r="C157" s="220" t="s">
        <v>519</v>
      </c>
      <c r="D157" s="220" t="s">
        <v>171</v>
      </c>
      <c r="E157" s="221" t="s">
        <v>2387</v>
      </c>
      <c r="F157" s="222" t="s">
        <v>2388</v>
      </c>
      <c r="G157" s="223" t="s">
        <v>339</v>
      </c>
      <c r="H157" s="224">
        <v>25</v>
      </c>
      <c r="I157" s="225"/>
      <c r="J157" s="226">
        <f>ROUND(I157*H157,2)</f>
        <v>0</v>
      </c>
      <c r="K157" s="222" t="s">
        <v>19</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340</v>
      </c>
      <c r="AT157" s="231" t="s">
        <v>171</v>
      </c>
      <c r="AU157" s="231" t="s">
        <v>192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340</v>
      </c>
      <c r="BM157" s="231" t="s">
        <v>2196</v>
      </c>
    </row>
    <row r="158" spans="1:65" s="2" customFormat="1" ht="16.5" customHeight="1">
      <c r="A158" s="40"/>
      <c r="B158" s="41"/>
      <c r="C158" s="220" t="s">
        <v>528</v>
      </c>
      <c r="D158" s="220" t="s">
        <v>171</v>
      </c>
      <c r="E158" s="221" t="s">
        <v>2389</v>
      </c>
      <c r="F158" s="222" t="s">
        <v>2078</v>
      </c>
      <c r="G158" s="223" t="s">
        <v>222</v>
      </c>
      <c r="H158" s="224">
        <v>19.18</v>
      </c>
      <c r="I158" s="225"/>
      <c r="J158" s="226">
        <f>ROUND(I158*H158,2)</f>
        <v>0</v>
      </c>
      <c r="K158" s="222" t="s">
        <v>19</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340</v>
      </c>
      <c r="AT158" s="231" t="s">
        <v>171</v>
      </c>
      <c r="AU158" s="231" t="s">
        <v>192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340</v>
      </c>
      <c r="BM158" s="231" t="s">
        <v>2199</v>
      </c>
    </row>
    <row r="159" spans="1:65" s="2" customFormat="1" ht="16.5" customHeight="1">
      <c r="A159" s="40"/>
      <c r="B159" s="41"/>
      <c r="C159" s="220" t="s">
        <v>535</v>
      </c>
      <c r="D159" s="220" t="s">
        <v>171</v>
      </c>
      <c r="E159" s="221" t="s">
        <v>2390</v>
      </c>
      <c r="F159" s="222" t="s">
        <v>2152</v>
      </c>
      <c r="G159" s="223" t="s">
        <v>339</v>
      </c>
      <c r="H159" s="224">
        <v>274</v>
      </c>
      <c r="I159" s="225"/>
      <c r="J159" s="226">
        <f>ROUND(I159*H159,2)</f>
        <v>0</v>
      </c>
      <c r="K159" s="222" t="s">
        <v>19</v>
      </c>
      <c r="L159" s="46"/>
      <c r="M159" s="227" t="s">
        <v>19</v>
      </c>
      <c r="N159" s="228" t="s">
        <v>43</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340</v>
      </c>
      <c r="AT159" s="231" t="s">
        <v>171</v>
      </c>
      <c r="AU159" s="231" t="s">
        <v>192</v>
      </c>
      <c r="AY159" s="19" t="s">
        <v>169</v>
      </c>
      <c r="BE159" s="232">
        <f>IF(N159="základní",J159,0)</f>
        <v>0</v>
      </c>
      <c r="BF159" s="232">
        <f>IF(N159="snížená",J159,0)</f>
        <v>0</v>
      </c>
      <c r="BG159" s="232">
        <f>IF(N159="zákl. přenesená",J159,0)</f>
        <v>0</v>
      </c>
      <c r="BH159" s="232">
        <f>IF(N159="sníž. přenesená",J159,0)</f>
        <v>0</v>
      </c>
      <c r="BI159" s="232">
        <f>IF(N159="nulová",J159,0)</f>
        <v>0</v>
      </c>
      <c r="BJ159" s="19" t="s">
        <v>80</v>
      </c>
      <c r="BK159" s="232">
        <f>ROUND(I159*H159,2)</f>
        <v>0</v>
      </c>
      <c r="BL159" s="19" t="s">
        <v>340</v>
      </c>
      <c r="BM159" s="231" t="s">
        <v>2205</v>
      </c>
    </row>
    <row r="160" spans="1:65" s="2" customFormat="1" ht="16.5" customHeight="1">
      <c r="A160" s="40"/>
      <c r="B160" s="41"/>
      <c r="C160" s="220" t="s">
        <v>540</v>
      </c>
      <c r="D160" s="220" t="s">
        <v>171</v>
      </c>
      <c r="E160" s="221" t="s">
        <v>2391</v>
      </c>
      <c r="F160" s="222" t="s">
        <v>2154</v>
      </c>
      <c r="G160" s="223" t="s">
        <v>339</v>
      </c>
      <c r="H160" s="224">
        <v>274</v>
      </c>
      <c r="I160" s="225"/>
      <c r="J160" s="226">
        <f>ROUND(I160*H160,2)</f>
        <v>0</v>
      </c>
      <c r="K160" s="222" t="s">
        <v>19</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340</v>
      </c>
      <c r="AT160" s="231" t="s">
        <v>171</v>
      </c>
      <c r="AU160" s="231" t="s">
        <v>192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340</v>
      </c>
      <c r="BM160" s="231" t="s">
        <v>2208</v>
      </c>
    </row>
    <row r="161" spans="1:63" s="12" customFormat="1" ht="20.85" customHeight="1">
      <c r="A161" s="12"/>
      <c r="B161" s="204"/>
      <c r="C161" s="205"/>
      <c r="D161" s="206" t="s">
        <v>71</v>
      </c>
      <c r="E161" s="218" t="s">
        <v>2155</v>
      </c>
      <c r="F161" s="218" t="s">
        <v>2156</v>
      </c>
      <c r="G161" s="205"/>
      <c r="H161" s="205"/>
      <c r="I161" s="208"/>
      <c r="J161" s="219">
        <f>BK161</f>
        <v>0</v>
      </c>
      <c r="K161" s="205"/>
      <c r="L161" s="210"/>
      <c r="M161" s="211"/>
      <c r="N161" s="212"/>
      <c r="O161" s="212"/>
      <c r="P161" s="213">
        <f>SUM(P162:P166)</f>
        <v>0</v>
      </c>
      <c r="Q161" s="212"/>
      <c r="R161" s="213">
        <f>SUM(R162:R166)</f>
        <v>0</v>
      </c>
      <c r="S161" s="212"/>
      <c r="T161" s="214">
        <f>SUM(T162:T166)</f>
        <v>0</v>
      </c>
      <c r="U161" s="12"/>
      <c r="V161" s="12"/>
      <c r="W161" s="12"/>
      <c r="X161" s="12"/>
      <c r="Y161" s="12"/>
      <c r="Z161" s="12"/>
      <c r="AA161" s="12"/>
      <c r="AB161" s="12"/>
      <c r="AC161" s="12"/>
      <c r="AD161" s="12"/>
      <c r="AE161" s="12"/>
      <c r="AR161" s="215" t="s">
        <v>80</v>
      </c>
      <c r="AT161" s="216" t="s">
        <v>71</v>
      </c>
      <c r="AU161" s="216" t="s">
        <v>82</v>
      </c>
      <c r="AY161" s="215" t="s">
        <v>169</v>
      </c>
      <c r="BK161" s="217">
        <f>SUM(BK162:BK166)</f>
        <v>0</v>
      </c>
    </row>
    <row r="162" spans="1:65" s="2" customFormat="1" ht="16.5" customHeight="1">
      <c r="A162" s="40"/>
      <c r="B162" s="41"/>
      <c r="C162" s="220" t="s">
        <v>547</v>
      </c>
      <c r="D162" s="220" t="s">
        <v>171</v>
      </c>
      <c r="E162" s="221" t="s">
        <v>2392</v>
      </c>
      <c r="F162" s="222" t="s">
        <v>2158</v>
      </c>
      <c r="G162" s="223" t="s">
        <v>339</v>
      </c>
      <c r="H162" s="224">
        <v>165</v>
      </c>
      <c r="I162" s="225"/>
      <c r="J162" s="226">
        <f>ROUND(I162*H162,2)</f>
        <v>0</v>
      </c>
      <c r="K162" s="222" t="s">
        <v>19</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340</v>
      </c>
      <c r="AT162" s="231" t="s">
        <v>171</v>
      </c>
      <c r="AU162" s="231" t="s">
        <v>192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340</v>
      </c>
      <c r="BM162" s="231" t="s">
        <v>2211</v>
      </c>
    </row>
    <row r="163" spans="1:47" s="2" customFormat="1" ht="12">
      <c r="A163" s="40"/>
      <c r="B163" s="41"/>
      <c r="C163" s="42"/>
      <c r="D163" s="233" t="s">
        <v>1299</v>
      </c>
      <c r="E163" s="42"/>
      <c r="F163" s="234" t="s">
        <v>2393</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9" t="s">
        <v>1299</v>
      </c>
      <c r="AU163" s="19" t="s">
        <v>192</v>
      </c>
    </row>
    <row r="164" spans="1:65" s="2" customFormat="1" ht="16.5" customHeight="1">
      <c r="A164" s="40"/>
      <c r="B164" s="41"/>
      <c r="C164" s="220" t="s">
        <v>551</v>
      </c>
      <c r="D164" s="220" t="s">
        <v>171</v>
      </c>
      <c r="E164" s="221" t="s">
        <v>2394</v>
      </c>
      <c r="F164" s="222" t="s">
        <v>2395</v>
      </c>
      <c r="G164" s="223" t="s">
        <v>222</v>
      </c>
      <c r="H164" s="224">
        <v>74.25</v>
      </c>
      <c r="I164" s="225"/>
      <c r="J164" s="226">
        <f>ROUND(I164*H164,2)</f>
        <v>0</v>
      </c>
      <c r="K164" s="222" t="s">
        <v>19</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340</v>
      </c>
      <c r="AT164" s="231" t="s">
        <v>171</v>
      </c>
      <c r="AU164" s="231" t="s">
        <v>192</v>
      </c>
      <c r="AY164" s="19" t="s">
        <v>169</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340</v>
      </c>
      <c r="BM164" s="231" t="s">
        <v>2214</v>
      </c>
    </row>
    <row r="165" spans="1:65" s="2" customFormat="1" ht="21.75" customHeight="1">
      <c r="A165" s="40"/>
      <c r="B165" s="41"/>
      <c r="C165" s="220" t="s">
        <v>556</v>
      </c>
      <c r="D165" s="220" t="s">
        <v>171</v>
      </c>
      <c r="E165" s="221" t="s">
        <v>2396</v>
      </c>
      <c r="F165" s="222" t="s">
        <v>2397</v>
      </c>
      <c r="G165" s="223" t="s">
        <v>339</v>
      </c>
      <c r="H165" s="224">
        <v>165</v>
      </c>
      <c r="I165" s="225"/>
      <c r="J165" s="226">
        <f>ROUND(I165*H165,2)</f>
        <v>0</v>
      </c>
      <c r="K165" s="222" t="s">
        <v>19</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340</v>
      </c>
      <c r="AT165" s="231" t="s">
        <v>171</v>
      </c>
      <c r="AU165" s="231" t="s">
        <v>192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340</v>
      </c>
      <c r="BM165" s="231" t="s">
        <v>2217</v>
      </c>
    </row>
    <row r="166" spans="1:65" s="2" customFormat="1" ht="16.5" customHeight="1">
      <c r="A166" s="40"/>
      <c r="B166" s="41"/>
      <c r="C166" s="220" t="s">
        <v>560</v>
      </c>
      <c r="D166" s="220" t="s">
        <v>171</v>
      </c>
      <c r="E166" s="221" t="s">
        <v>2398</v>
      </c>
      <c r="F166" s="222" t="s">
        <v>2399</v>
      </c>
      <c r="G166" s="223" t="s">
        <v>222</v>
      </c>
      <c r="H166" s="224">
        <v>41.25</v>
      </c>
      <c r="I166" s="225"/>
      <c r="J166" s="226">
        <f>ROUND(I166*H166,2)</f>
        <v>0</v>
      </c>
      <c r="K166" s="222" t="s">
        <v>19</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340</v>
      </c>
      <c r="AT166" s="231" t="s">
        <v>171</v>
      </c>
      <c r="AU166" s="231" t="s">
        <v>192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340</v>
      </c>
      <c r="BM166" s="231" t="s">
        <v>2220</v>
      </c>
    </row>
    <row r="167" spans="1:63" s="12" customFormat="1" ht="20.85" customHeight="1">
      <c r="A167" s="12"/>
      <c r="B167" s="204"/>
      <c r="C167" s="205"/>
      <c r="D167" s="206" t="s">
        <v>71</v>
      </c>
      <c r="E167" s="218" t="s">
        <v>2400</v>
      </c>
      <c r="F167" s="218" t="s">
        <v>2401</v>
      </c>
      <c r="G167" s="205"/>
      <c r="H167" s="205"/>
      <c r="I167" s="208"/>
      <c r="J167" s="219">
        <f>BK167</f>
        <v>0</v>
      </c>
      <c r="K167" s="205"/>
      <c r="L167" s="210"/>
      <c r="M167" s="211"/>
      <c r="N167" s="212"/>
      <c r="O167" s="212"/>
      <c r="P167" s="213">
        <f>SUM(P168:P194)</f>
        <v>0</v>
      </c>
      <c r="Q167" s="212"/>
      <c r="R167" s="213">
        <f>SUM(R168:R194)</f>
        <v>0</v>
      </c>
      <c r="S167" s="212"/>
      <c r="T167" s="214">
        <f>SUM(T168:T194)</f>
        <v>0</v>
      </c>
      <c r="U167" s="12"/>
      <c r="V167" s="12"/>
      <c r="W167" s="12"/>
      <c r="X167" s="12"/>
      <c r="Y167" s="12"/>
      <c r="Z167" s="12"/>
      <c r="AA167" s="12"/>
      <c r="AB167" s="12"/>
      <c r="AC167" s="12"/>
      <c r="AD167" s="12"/>
      <c r="AE167" s="12"/>
      <c r="AR167" s="215" t="s">
        <v>80</v>
      </c>
      <c r="AT167" s="216" t="s">
        <v>71</v>
      </c>
      <c r="AU167" s="216" t="s">
        <v>82</v>
      </c>
      <c r="AY167" s="215" t="s">
        <v>169</v>
      </c>
      <c r="BK167" s="217">
        <f>SUM(BK168:BK194)</f>
        <v>0</v>
      </c>
    </row>
    <row r="168" spans="1:65" s="2" customFormat="1" ht="16.5" customHeight="1">
      <c r="A168" s="40"/>
      <c r="B168" s="41"/>
      <c r="C168" s="220" t="s">
        <v>340</v>
      </c>
      <c r="D168" s="220" t="s">
        <v>171</v>
      </c>
      <c r="E168" s="221" t="s">
        <v>2402</v>
      </c>
      <c r="F168" s="222" t="s">
        <v>2403</v>
      </c>
      <c r="G168" s="223" t="s">
        <v>339</v>
      </c>
      <c r="H168" s="224">
        <v>68</v>
      </c>
      <c r="I168" s="225"/>
      <c r="J168" s="226">
        <f>ROUND(I168*H168,2)</f>
        <v>0</v>
      </c>
      <c r="K168" s="222" t="s">
        <v>19</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340</v>
      </c>
      <c r="AT168" s="231" t="s">
        <v>171</v>
      </c>
      <c r="AU168" s="231" t="s">
        <v>192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340</v>
      </c>
      <c r="BM168" s="231" t="s">
        <v>2223</v>
      </c>
    </row>
    <row r="169" spans="1:47" s="2" customFormat="1" ht="12">
      <c r="A169" s="40"/>
      <c r="B169" s="41"/>
      <c r="C169" s="42"/>
      <c r="D169" s="233" t="s">
        <v>1299</v>
      </c>
      <c r="E169" s="42"/>
      <c r="F169" s="234" t="s">
        <v>2404</v>
      </c>
      <c r="G169" s="42"/>
      <c r="H169" s="42"/>
      <c r="I169" s="138"/>
      <c r="J169" s="42"/>
      <c r="K169" s="42"/>
      <c r="L169" s="46"/>
      <c r="M169" s="235"/>
      <c r="N169" s="236"/>
      <c r="O169" s="86"/>
      <c r="P169" s="86"/>
      <c r="Q169" s="86"/>
      <c r="R169" s="86"/>
      <c r="S169" s="86"/>
      <c r="T169" s="87"/>
      <c r="U169" s="40"/>
      <c r="V169" s="40"/>
      <c r="W169" s="40"/>
      <c r="X169" s="40"/>
      <c r="Y169" s="40"/>
      <c r="Z169" s="40"/>
      <c r="AA169" s="40"/>
      <c r="AB169" s="40"/>
      <c r="AC169" s="40"/>
      <c r="AD169" s="40"/>
      <c r="AE169" s="40"/>
      <c r="AT169" s="19" t="s">
        <v>1299</v>
      </c>
      <c r="AU169" s="19" t="s">
        <v>192</v>
      </c>
    </row>
    <row r="170" spans="1:65" s="2" customFormat="1" ht="16.5" customHeight="1">
      <c r="A170" s="40"/>
      <c r="B170" s="41"/>
      <c r="C170" s="220" t="s">
        <v>482</v>
      </c>
      <c r="D170" s="220" t="s">
        <v>171</v>
      </c>
      <c r="E170" s="221" t="s">
        <v>2405</v>
      </c>
      <c r="F170" s="222" t="s">
        <v>2406</v>
      </c>
      <c r="G170" s="223" t="s">
        <v>339</v>
      </c>
      <c r="H170" s="224">
        <v>34</v>
      </c>
      <c r="I170" s="225"/>
      <c r="J170" s="226">
        <f>ROUND(I170*H170,2)</f>
        <v>0</v>
      </c>
      <c r="K170" s="222" t="s">
        <v>19</v>
      </c>
      <c r="L170" s="46"/>
      <c r="M170" s="227" t="s">
        <v>19</v>
      </c>
      <c r="N170" s="228" t="s">
        <v>43</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340</v>
      </c>
      <c r="AT170" s="231" t="s">
        <v>171</v>
      </c>
      <c r="AU170" s="231" t="s">
        <v>192</v>
      </c>
      <c r="AY170" s="19" t="s">
        <v>169</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340</v>
      </c>
      <c r="BM170" s="231" t="s">
        <v>2226</v>
      </c>
    </row>
    <row r="171" spans="1:65" s="2" customFormat="1" ht="21.75" customHeight="1">
      <c r="A171" s="40"/>
      <c r="B171" s="41"/>
      <c r="C171" s="220" t="s">
        <v>477</v>
      </c>
      <c r="D171" s="220" t="s">
        <v>171</v>
      </c>
      <c r="E171" s="221" t="s">
        <v>2407</v>
      </c>
      <c r="F171" s="222" t="s">
        <v>2408</v>
      </c>
      <c r="G171" s="223" t="s">
        <v>339</v>
      </c>
      <c r="H171" s="224">
        <v>34</v>
      </c>
      <c r="I171" s="225"/>
      <c r="J171" s="226">
        <f>ROUND(I171*H171,2)</f>
        <v>0</v>
      </c>
      <c r="K171" s="222" t="s">
        <v>19</v>
      </c>
      <c r="L171" s="46"/>
      <c r="M171" s="227" t="s">
        <v>19</v>
      </c>
      <c r="N171" s="228" t="s">
        <v>43</v>
      </c>
      <c r="O171" s="86"/>
      <c r="P171" s="229">
        <f>O171*H171</f>
        <v>0</v>
      </c>
      <c r="Q171" s="229">
        <v>0</v>
      </c>
      <c r="R171" s="229">
        <f>Q171*H171</f>
        <v>0</v>
      </c>
      <c r="S171" s="229">
        <v>0</v>
      </c>
      <c r="T171" s="230">
        <f>S171*H171</f>
        <v>0</v>
      </c>
      <c r="U171" s="40"/>
      <c r="V171" s="40"/>
      <c r="W171" s="40"/>
      <c r="X171" s="40"/>
      <c r="Y171" s="40"/>
      <c r="Z171" s="40"/>
      <c r="AA171" s="40"/>
      <c r="AB171" s="40"/>
      <c r="AC171" s="40"/>
      <c r="AD171" s="40"/>
      <c r="AE171" s="40"/>
      <c r="AR171" s="231" t="s">
        <v>340</v>
      </c>
      <c r="AT171" s="231" t="s">
        <v>171</v>
      </c>
      <c r="AU171" s="231" t="s">
        <v>192</v>
      </c>
      <c r="AY171" s="19" t="s">
        <v>169</v>
      </c>
      <c r="BE171" s="232">
        <f>IF(N171="základní",J171,0)</f>
        <v>0</v>
      </c>
      <c r="BF171" s="232">
        <f>IF(N171="snížená",J171,0)</f>
        <v>0</v>
      </c>
      <c r="BG171" s="232">
        <f>IF(N171="zákl. přenesená",J171,0)</f>
        <v>0</v>
      </c>
      <c r="BH171" s="232">
        <f>IF(N171="sníž. přenesená",J171,0)</f>
        <v>0</v>
      </c>
      <c r="BI171" s="232">
        <f>IF(N171="nulová",J171,0)</f>
        <v>0</v>
      </c>
      <c r="BJ171" s="19" t="s">
        <v>80</v>
      </c>
      <c r="BK171" s="232">
        <f>ROUND(I171*H171,2)</f>
        <v>0</v>
      </c>
      <c r="BL171" s="19" t="s">
        <v>340</v>
      </c>
      <c r="BM171" s="231" t="s">
        <v>2229</v>
      </c>
    </row>
    <row r="172" spans="1:65" s="2" customFormat="1" ht="16.5" customHeight="1">
      <c r="A172" s="40"/>
      <c r="B172" s="41"/>
      <c r="C172" s="220" t="s">
        <v>1482</v>
      </c>
      <c r="D172" s="220" t="s">
        <v>171</v>
      </c>
      <c r="E172" s="221" t="s">
        <v>2409</v>
      </c>
      <c r="F172" s="222" t="s">
        <v>2410</v>
      </c>
      <c r="G172" s="223" t="s">
        <v>222</v>
      </c>
      <c r="H172" s="224">
        <v>8.5</v>
      </c>
      <c r="I172" s="225"/>
      <c r="J172" s="226">
        <f>ROUND(I172*H172,2)</f>
        <v>0</v>
      </c>
      <c r="K172" s="222" t="s">
        <v>19</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340</v>
      </c>
      <c r="AT172" s="231" t="s">
        <v>171</v>
      </c>
      <c r="AU172" s="231" t="s">
        <v>192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340</v>
      </c>
      <c r="BM172" s="231" t="s">
        <v>2232</v>
      </c>
    </row>
    <row r="173" spans="1:65" s="2" customFormat="1" ht="16.5" customHeight="1">
      <c r="A173" s="40"/>
      <c r="B173" s="41"/>
      <c r="C173" s="220" t="s">
        <v>1486</v>
      </c>
      <c r="D173" s="220" t="s">
        <v>171</v>
      </c>
      <c r="E173" s="221" t="s">
        <v>2411</v>
      </c>
      <c r="F173" s="222" t="s">
        <v>2412</v>
      </c>
      <c r="G173" s="223" t="s">
        <v>222</v>
      </c>
      <c r="H173" s="224">
        <v>15.3</v>
      </c>
      <c r="I173" s="225"/>
      <c r="J173" s="226">
        <f>ROUND(I173*H173,2)</f>
        <v>0</v>
      </c>
      <c r="K173" s="222" t="s">
        <v>19</v>
      </c>
      <c r="L173" s="46"/>
      <c r="M173" s="227" t="s">
        <v>19</v>
      </c>
      <c r="N173" s="228" t="s">
        <v>43</v>
      </c>
      <c r="O173" s="86"/>
      <c r="P173" s="229">
        <f>O173*H173</f>
        <v>0</v>
      </c>
      <c r="Q173" s="229">
        <v>0</v>
      </c>
      <c r="R173" s="229">
        <f>Q173*H173</f>
        <v>0</v>
      </c>
      <c r="S173" s="229">
        <v>0</v>
      </c>
      <c r="T173" s="230">
        <f>S173*H173</f>
        <v>0</v>
      </c>
      <c r="U173" s="40"/>
      <c r="V173" s="40"/>
      <c r="W173" s="40"/>
      <c r="X173" s="40"/>
      <c r="Y173" s="40"/>
      <c r="Z173" s="40"/>
      <c r="AA173" s="40"/>
      <c r="AB173" s="40"/>
      <c r="AC173" s="40"/>
      <c r="AD173" s="40"/>
      <c r="AE173" s="40"/>
      <c r="AR173" s="231" t="s">
        <v>340</v>
      </c>
      <c r="AT173" s="231" t="s">
        <v>171</v>
      </c>
      <c r="AU173" s="231" t="s">
        <v>192</v>
      </c>
      <c r="AY173" s="19" t="s">
        <v>169</v>
      </c>
      <c r="BE173" s="232">
        <f>IF(N173="základní",J173,0)</f>
        <v>0</v>
      </c>
      <c r="BF173" s="232">
        <f>IF(N173="snížená",J173,0)</f>
        <v>0</v>
      </c>
      <c r="BG173" s="232">
        <f>IF(N173="zákl. přenesená",J173,0)</f>
        <v>0</v>
      </c>
      <c r="BH173" s="232">
        <f>IF(N173="sníž. přenesená",J173,0)</f>
        <v>0</v>
      </c>
      <c r="BI173" s="232">
        <f>IF(N173="nulová",J173,0)</f>
        <v>0</v>
      </c>
      <c r="BJ173" s="19" t="s">
        <v>80</v>
      </c>
      <c r="BK173" s="232">
        <f>ROUND(I173*H173,2)</f>
        <v>0</v>
      </c>
      <c r="BL173" s="19" t="s">
        <v>340</v>
      </c>
      <c r="BM173" s="231" t="s">
        <v>2239</v>
      </c>
    </row>
    <row r="174" spans="1:65" s="2" customFormat="1" ht="16.5" customHeight="1">
      <c r="A174" s="40"/>
      <c r="B174" s="41"/>
      <c r="C174" s="220" t="s">
        <v>1490</v>
      </c>
      <c r="D174" s="220" t="s">
        <v>171</v>
      </c>
      <c r="E174" s="221" t="s">
        <v>2413</v>
      </c>
      <c r="F174" s="222" t="s">
        <v>2414</v>
      </c>
      <c r="G174" s="223" t="s">
        <v>339</v>
      </c>
      <c r="H174" s="224">
        <v>34</v>
      </c>
      <c r="I174" s="225"/>
      <c r="J174" s="226">
        <f>ROUND(I174*H174,2)</f>
        <v>0</v>
      </c>
      <c r="K174" s="222" t="s">
        <v>19</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340</v>
      </c>
      <c r="AT174" s="231" t="s">
        <v>171</v>
      </c>
      <c r="AU174" s="231" t="s">
        <v>192</v>
      </c>
      <c r="AY174" s="19" t="s">
        <v>169</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340</v>
      </c>
      <c r="BM174" s="231" t="s">
        <v>2242</v>
      </c>
    </row>
    <row r="175" spans="1:65" s="2" customFormat="1" ht="16.5" customHeight="1">
      <c r="A175" s="40"/>
      <c r="B175" s="41"/>
      <c r="C175" s="220" t="s">
        <v>1494</v>
      </c>
      <c r="D175" s="220" t="s">
        <v>171</v>
      </c>
      <c r="E175" s="221" t="s">
        <v>2415</v>
      </c>
      <c r="F175" s="222" t="s">
        <v>2416</v>
      </c>
      <c r="G175" s="223" t="s">
        <v>339</v>
      </c>
      <c r="H175" s="224">
        <v>68</v>
      </c>
      <c r="I175" s="225"/>
      <c r="J175" s="226">
        <f>ROUND(I175*H175,2)</f>
        <v>0</v>
      </c>
      <c r="K175" s="222" t="s">
        <v>19</v>
      </c>
      <c r="L175" s="46"/>
      <c r="M175" s="227" t="s">
        <v>19</v>
      </c>
      <c r="N175" s="228" t="s">
        <v>43</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340</v>
      </c>
      <c r="AT175" s="231" t="s">
        <v>171</v>
      </c>
      <c r="AU175" s="231" t="s">
        <v>192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340</v>
      </c>
      <c r="BM175" s="231" t="s">
        <v>2417</v>
      </c>
    </row>
    <row r="176" spans="1:65" s="2" customFormat="1" ht="16.5" customHeight="1">
      <c r="A176" s="40"/>
      <c r="B176" s="41"/>
      <c r="C176" s="220" t="s">
        <v>1498</v>
      </c>
      <c r="D176" s="220" t="s">
        <v>171</v>
      </c>
      <c r="E176" s="221" t="s">
        <v>2418</v>
      </c>
      <c r="F176" s="222" t="s">
        <v>2198</v>
      </c>
      <c r="G176" s="223" t="s">
        <v>222</v>
      </c>
      <c r="H176" s="224">
        <v>3.4</v>
      </c>
      <c r="I176" s="225"/>
      <c r="J176" s="226">
        <f>ROUND(I176*H176,2)</f>
        <v>0</v>
      </c>
      <c r="K176" s="222" t="s">
        <v>19</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340</v>
      </c>
      <c r="AT176" s="231" t="s">
        <v>171</v>
      </c>
      <c r="AU176" s="231" t="s">
        <v>192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340</v>
      </c>
      <c r="BM176" s="231" t="s">
        <v>2245</v>
      </c>
    </row>
    <row r="177" spans="1:65" s="2" customFormat="1" ht="16.5" customHeight="1">
      <c r="A177" s="40"/>
      <c r="B177" s="41"/>
      <c r="C177" s="220" t="s">
        <v>1502</v>
      </c>
      <c r="D177" s="220" t="s">
        <v>171</v>
      </c>
      <c r="E177" s="221" t="s">
        <v>2419</v>
      </c>
      <c r="F177" s="222" t="s">
        <v>2420</v>
      </c>
      <c r="G177" s="223" t="s">
        <v>339</v>
      </c>
      <c r="H177" s="224">
        <v>34</v>
      </c>
      <c r="I177" s="225"/>
      <c r="J177" s="226">
        <f>ROUND(I177*H177,2)</f>
        <v>0</v>
      </c>
      <c r="K177" s="222" t="s">
        <v>19</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340</v>
      </c>
      <c r="AT177" s="231" t="s">
        <v>171</v>
      </c>
      <c r="AU177" s="231" t="s">
        <v>192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340</v>
      </c>
      <c r="BM177" s="231" t="s">
        <v>2248</v>
      </c>
    </row>
    <row r="178" spans="1:65" s="2" customFormat="1" ht="16.5" customHeight="1">
      <c r="A178" s="40"/>
      <c r="B178" s="41"/>
      <c r="C178" s="220" t="s">
        <v>1506</v>
      </c>
      <c r="D178" s="220" t="s">
        <v>171</v>
      </c>
      <c r="E178" s="221" t="s">
        <v>2421</v>
      </c>
      <c r="F178" s="222" t="s">
        <v>2422</v>
      </c>
      <c r="G178" s="223" t="s">
        <v>222</v>
      </c>
      <c r="H178" s="224">
        <v>3.4</v>
      </c>
      <c r="I178" s="225"/>
      <c r="J178" s="226">
        <f>ROUND(I178*H178,2)</f>
        <v>0</v>
      </c>
      <c r="K178" s="222" t="s">
        <v>19</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340</v>
      </c>
      <c r="AT178" s="231" t="s">
        <v>171</v>
      </c>
      <c r="AU178" s="231" t="s">
        <v>192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340</v>
      </c>
      <c r="BM178" s="231" t="s">
        <v>2251</v>
      </c>
    </row>
    <row r="179" spans="1:65" s="2" customFormat="1" ht="16.5" customHeight="1">
      <c r="A179" s="40"/>
      <c r="B179" s="41"/>
      <c r="C179" s="220" t="s">
        <v>1510</v>
      </c>
      <c r="D179" s="220" t="s">
        <v>171</v>
      </c>
      <c r="E179" s="221" t="s">
        <v>2423</v>
      </c>
      <c r="F179" s="222" t="s">
        <v>2424</v>
      </c>
      <c r="G179" s="223" t="s">
        <v>339</v>
      </c>
      <c r="H179" s="224">
        <v>224</v>
      </c>
      <c r="I179" s="225"/>
      <c r="J179" s="226">
        <f>ROUND(I179*H179,2)</f>
        <v>0</v>
      </c>
      <c r="K179" s="222" t="s">
        <v>19</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340</v>
      </c>
      <c r="AT179" s="231" t="s">
        <v>171</v>
      </c>
      <c r="AU179" s="231" t="s">
        <v>192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340</v>
      </c>
      <c r="BM179" s="231" t="s">
        <v>2254</v>
      </c>
    </row>
    <row r="180" spans="1:47" s="2" customFormat="1" ht="12">
      <c r="A180" s="40"/>
      <c r="B180" s="41"/>
      <c r="C180" s="42"/>
      <c r="D180" s="233" t="s">
        <v>1299</v>
      </c>
      <c r="E180" s="42"/>
      <c r="F180" s="234" t="s">
        <v>2425</v>
      </c>
      <c r="G180" s="42"/>
      <c r="H180" s="42"/>
      <c r="I180" s="138"/>
      <c r="J180" s="42"/>
      <c r="K180" s="42"/>
      <c r="L180" s="46"/>
      <c r="M180" s="235"/>
      <c r="N180" s="236"/>
      <c r="O180" s="86"/>
      <c r="P180" s="86"/>
      <c r="Q180" s="86"/>
      <c r="R180" s="86"/>
      <c r="S180" s="86"/>
      <c r="T180" s="87"/>
      <c r="U180" s="40"/>
      <c r="V180" s="40"/>
      <c r="W180" s="40"/>
      <c r="X180" s="40"/>
      <c r="Y180" s="40"/>
      <c r="Z180" s="40"/>
      <c r="AA180" s="40"/>
      <c r="AB180" s="40"/>
      <c r="AC180" s="40"/>
      <c r="AD180" s="40"/>
      <c r="AE180" s="40"/>
      <c r="AT180" s="19" t="s">
        <v>1299</v>
      </c>
      <c r="AU180" s="19" t="s">
        <v>192</v>
      </c>
    </row>
    <row r="181" spans="1:65" s="2" customFormat="1" ht="16.5" customHeight="1">
      <c r="A181" s="40"/>
      <c r="B181" s="41"/>
      <c r="C181" s="220" t="s">
        <v>1514</v>
      </c>
      <c r="D181" s="220" t="s">
        <v>171</v>
      </c>
      <c r="E181" s="221" t="s">
        <v>2426</v>
      </c>
      <c r="F181" s="222" t="s">
        <v>2171</v>
      </c>
      <c r="G181" s="223" t="s">
        <v>2076</v>
      </c>
      <c r="H181" s="224">
        <v>112</v>
      </c>
      <c r="I181" s="225"/>
      <c r="J181" s="226">
        <f>ROUND(I181*H181,2)</f>
        <v>0</v>
      </c>
      <c r="K181" s="222" t="s">
        <v>19</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340</v>
      </c>
      <c r="AT181" s="231" t="s">
        <v>171</v>
      </c>
      <c r="AU181" s="231" t="s">
        <v>192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340</v>
      </c>
      <c r="BM181" s="231" t="s">
        <v>2257</v>
      </c>
    </row>
    <row r="182" spans="1:65" s="2" customFormat="1" ht="16.5" customHeight="1">
      <c r="A182" s="40"/>
      <c r="B182" s="41"/>
      <c r="C182" s="220" t="s">
        <v>1519</v>
      </c>
      <c r="D182" s="220" t="s">
        <v>171</v>
      </c>
      <c r="E182" s="221" t="s">
        <v>2427</v>
      </c>
      <c r="F182" s="222" t="s">
        <v>2174</v>
      </c>
      <c r="G182" s="223" t="s">
        <v>2076</v>
      </c>
      <c r="H182" s="224">
        <v>13</v>
      </c>
      <c r="I182" s="225"/>
      <c r="J182" s="226">
        <f>ROUND(I182*H182,2)</f>
        <v>0</v>
      </c>
      <c r="K182" s="222" t="s">
        <v>19</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340</v>
      </c>
      <c r="AT182" s="231" t="s">
        <v>171</v>
      </c>
      <c r="AU182" s="231" t="s">
        <v>192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340</v>
      </c>
      <c r="BM182" s="231" t="s">
        <v>2260</v>
      </c>
    </row>
    <row r="183" spans="1:65" s="2" customFormat="1" ht="16.5" customHeight="1">
      <c r="A183" s="40"/>
      <c r="B183" s="41"/>
      <c r="C183" s="220" t="s">
        <v>1523</v>
      </c>
      <c r="D183" s="220" t="s">
        <v>171</v>
      </c>
      <c r="E183" s="221" t="s">
        <v>2428</v>
      </c>
      <c r="F183" s="222" t="s">
        <v>2177</v>
      </c>
      <c r="G183" s="223" t="s">
        <v>2076</v>
      </c>
      <c r="H183" s="224">
        <v>5</v>
      </c>
      <c r="I183" s="225"/>
      <c r="J183" s="226">
        <f>ROUND(I183*H183,2)</f>
        <v>0</v>
      </c>
      <c r="K183" s="222" t="s">
        <v>19</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340</v>
      </c>
      <c r="AT183" s="231" t="s">
        <v>171</v>
      </c>
      <c r="AU183" s="231" t="s">
        <v>192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340</v>
      </c>
      <c r="BM183" s="231" t="s">
        <v>2263</v>
      </c>
    </row>
    <row r="184" spans="1:65" s="2" customFormat="1" ht="16.5" customHeight="1">
      <c r="A184" s="40"/>
      <c r="B184" s="41"/>
      <c r="C184" s="220" t="s">
        <v>1528</v>
      </c>
      <c r="D184" s="220" t="s">
        <v>171</v>
      </c>
      <c r="E184" s="221" t="s">
        <v>2429</v>
      </c>
      <c r="F184" s="222" t="s">
        <v>2180</v>
      </c>
      <c r="G184" s="223" t="s">
        <v>339</v>
      </c>
      <c r="H184" s="224">
        <v>504</v>
      </c>
      <c r="I184" s="225"/>
      <c r="J184" s="226">
        <f>ROUND(I184*H184,2)</f>
        <v>0</v>
      </c>
      <c r="K184" s="222" t="s">
        <v>19</v>
      </c>
      <c r="L184" s="46"/>
      <c r="M184" s="227" t="s">
        <v>19</v>
      </c>
      <c r="N184" s="228" t="s">
        <v>43</v>
      </c>
      <c r="O184" s="86"/>
      <c r="P184" s="229">
        <f>O184*H184</f>
        <v>0</v>
      </c>
      <c r="Q184" s="229">
        <v>0</v>
      </c>
      <c r="R184" s="229">
        <f>Q184*H184</f>
        <v>0</v>
      </c>
      <c r="S184" s="229">
        <v>0</v>
      </c>
      <c r="T184" s="230">
        <f>S184*H184</f>
        <v>0</v>
      </c>
      <c r="U184" s="40"/>
      <c r="V184" s="40"/>
      <c r="W184" s="40"/>
      <c r="X184" s="40"/>
      <c r="Y184" s="40"/>
      <c r="Z184" s="40"/>
      <c r="AA184" s="40"/>
      <c r="AB184" s="40"/>
      <c r="AC184" s="40"/>
      <c r="AD184" s="40"/>
      <c r="AE184" s="40"/>
      <c r="AR184" s="231" t="s">
        <v>340</v>
      </c>
      <c r="AT184" s="231" t="s">
        <v>171</v>
      </c>
      <c r="AU184" s="231" t="s">
        <v>192</v>
      </c>
      <c r="AY184" s="19" t="s">
        <v>169</v>
      </c>
      <c r="BE184" s="232">
        <f>IF(N184="základní",J184,0)</f>
        <v>0</v>
      </c>
      <c r="BF184" s="232">
        <f>IF(N184="snížená",J184,0)</f>
        <v>0</v>
      </c>
      <c r="BG184" s="232">
        <f>IF(N184="zákl. přenesená",J184,0)</f>
        <v>0</v>
      </c>
      <c r="BH184" s="232">
        <f>IF(N184="sníž. přenesená",J184,0)</f>
        <v>0</v>
      </c>
      <c r="BI184" s="232">
        <f>IF(N184="nulová",J184,0)</f>
        <v>0</v>
      </c>
      <c r="BJ184" s="19" t="s">
        <v>80</v>
      </c>
      <c r="BK184" s="232">
        <f>ROUND(I184*H184,2)</f>
        <v>0</v>
      </c>
      <c r="BL184" s="19" t="s">
        <v>340</v>
      </c>
      <c r="BM184" s="231" t="s">
        <v>2266</v>
      </c>
    </row>
    <row r="185" spans="1:65" s="2" customFormat="1" ht="16.5" customHeight="1">
      <c r="A185" s="40"/>
      <c r="B185" s="41"/>
      <c r="C185" s="220" t="s">
        <v>1533</v>
      </c>
      <c r="D185" s="220" t="s">
        <v>171</v>
      </c>
      <c r="E185" s="221" t="s">
        <v>2430</v>
      </c>
      <c r="F185" s="222" t="s">
        <v>2183</v>
      </c>
      <c r="G185" s="223" t="s">
        <v>339</v>
      </c>
      <c r="H185" s="224">
        <v>52</v>
      </c>
      <c r="I185" s="225"/>
      <c r="J185" s="226">
        <f>ROUND(I185*H185,2)</f>
        <v>0</v>
      </c>
      <c r="K185" s="222" t="s">
        <v>19</v>
      </c>
      <c r="L185" s="46"/>
      <c r="M185" s="227" t="s">
        <v>19</v>
      </c>
      <c r="N185" s="228" t="s">
        <v>43</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340</v>
      </c>
      <c r="AT185" s="231" t="s">
        <v>171</v>
      </c>
      <c r="AU185" s="231" t="s">
        <v>192</v>
      </c>
      <c r="AY185" s="19" t="s">
        <v>169</v>
      </c>
      <c r="BE185" s="232">
        <f>IF(N185="základní",J185,0)</f>
        <v>0</v>
      </c>
      <c r="BF185" s="232">
        <f>IF(N185="snížená",J185,0)</f>
        <v>0</v>
      </c>
      <c r="BG185" s="232">
        <f>IF(N185="zákl. přenesená",J185,0)</f>
        <v>0</v>
      </c>
      <c r="BH185" s="232">
        <f>IF(N185="sníž. přenesená",J185,0)</f>
        <v>0</v>
      </c>
      <c r="BI185" s="232">
        <f>IF(N185="nulová",J185,0)</f>
        <v>0</v>
      </c>
      <c r="BJ185" s="19" t="s">
        <v>80</v>
      </c>
      <c r="BK185" s="232">
        <f>ROUND(I185*H185,2)</f>
        <v>0</v>
      </c>
      <c r="BL185" s="19" t="s">
        <v>340</v>
      </c>
      <c r="BM185" s="231" t="s">
        <v>2269</v>
      </c>
    </row>
    <row r="186" spans="1:65" s="2" customFormat="1" ht="16.5" customHeight="1">
      <c r="A186" s="40"/>
      <c r="B186" s="41"/>
      <c r="C186" s="220" t="s">
        <v>1538</v>
      </c>
      <c r="D186" s="220" t="s">
        <v>171</v>
      </c>
      <c r="E186" s="221" t="s">
        <v>2431</v>
      </c>
      <c r="F186" s="222" t="s">
        <v>2432</v>
      </c>
      <c r="G186" s="223" t="s">
        <v>222</v>
      </c>
      <c r="H186" s="224">
        <v>3.75</v>
      </c>
      <c r="I186" s="225"/>
      <c r="J186" s="226">
        <f>ROUND(I186*H186,2)</f>
        <v>0</v>
      </c>
      <c r="K186" s="222" t="s">
        <v>19</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340</v>
      </c>
      <c r="AT186" s="231" t="s">
        <v>171</v>
      </c>
      <c r="AU186" s="231" t="s">
        <v>192</v>
      </c>
      <c r="AY186" s="19" t="s">
        <v>169</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340</v>
      </c>
      <c r="BM186" s="231" t="s">
        <v>2273</v>
      </c>
    </row>
    <row r="187" spans="1:65" s="2" customFormat="1" ht="16.5" customHeight="1">
      <c r="A187" s="40"/>
      <c r="B187" s="41"/>
      <c r="C187" s="220" t="s">
        <v>1545</v>
      </c>
      <c r="D187" s="220" t="s">
        <v>171</v>
      </c>
      <c r="E187" s="221" t="s">
        <v>2433</v>
      </c>
      <c r="F187" s="222" t="s">
        <v>2434</v>
      </c>
      <c r="G187" s="223" t="s">
        <v>222</v>
      </c>
      <c r="H187" s="224">
        <v>3.75</v>
      </c>
      <c r="I187" s="225"/>
      <c r="J187" s="226">
        <f>ROUND(I187*H187,2)</f>
        <v>0</v>
      </c>
      <c r="K187" s="222" t="s">
        <v>19</v>
      </c>
      <c r="L187" s="46"/>
      <c r="M187" s="227" t="s">
        <v>19</v>
      </c>
      <c r="N187" s="228" t="s">
        <v>43</v>
      </c>
      <c r="O187" s="86"/>
      <c r="P187" s="229">
        <f>O187*H187</f>
        <v>0</v>
      </c>
      <c r="Q187" s="229">
        <v>0</v>
      </c>
      <c r="R187" s="229">
        <f>Q187*H187</f>
        <v>0</v>
      </c>
      <c r="S187" s="229">
        <v>0</v>
      </c>
      <c r="T187" s="230">
        <f>S187*H187</f>
        <v>0</v>
      </c>
      <c r="U187" s="40"/>
      <c r="V187" s="40"/>
      <c r="W187" s="40"/>
      <c r="X187" s="40"/>
      <c r="Y187" s="40"/>
      <c r="Z187" s="40"/>
      <c r="AA187" s="40"/>
      <c r="AB187" s="40"/>
      <c r="AC187" s="40"/>
      <c r="AD187" s="40"/>
      <c r="AE187" s="40"/>
      <c r="AR187" s="231" t="s">
        <v>340</v>
      </c>
      <c r="AT187" s="231" t="s">
        <v>171</v>
      </c>
      <c r="AU187" s="231" t="s">
        <v>192</v>
      </c>
      <c r="AY187" s="19" t="s">
        <v>169</v>
      </c>
      <c r="BE187" s="232">
        <f>IF(N187="základní",J187,0)</f>
        <v>0</v>
      </c>
      <c r="BF187" s="232">
        <f>IF(N187="snížená",J187,0)</f>
        <v>0</v>
      </c>
      <c r="BG187" s="232">
        <f>IF(N187="zákl. přenesená",J187,0)</f>
        <v>0</v>
      </c>
      <c r="BH187" s="232">
        <f>IF(N187="sníž. přenesená",J187,0)</f>
        <v>0</v>
      </c>
      <c r="BI187" s="232">
        <f>IF(N187="nulová",J187,0)</f>
        <v>0</v>
      </c>
      <c r="BJ187" s="19" t="s">
        <v>80</v>
      </c>
      <c r="BK187" s="232">
        <f>ROUND(I187*H187,2)</f>
        <v>0</v>
      </c>
      <c r="BL187" s="19" t="s">
        <v>340</v>
      </c>
      <c r="BM187" s="231" t="s">
        <v>2276</v>
      </c>
    </row>
    <row r="188" spans="1:65" s="2" customFormat="1" ht="16.5" customHeight="1">
      <c r="A188" s="40"/>
      <c r="B188" s="41"/>
      <c r="C188" s="220" t="s">
        <v>1550</v>
      </c>
      <c r="D188" s="220" t="s">
        <v>171</v>
      </c>
      <c r="E188" s="221" t="s">
        <v>2435</v>
      </c>
      <c r="F188" s="222" t="s">
        <v>2436</v>
      </c>
      <c r="G188" s="223" t="s">
        <v>222</v>
      </c>
      <c r="H188" s="224">
        <v>0.6</v>
      </c>
      <c r="I188" s="225"/>
      <c r="J188" s="226">
        <f>ROUND(I188*H188,2)</f>
        <v>0</v>
      </c>
      <c r="K188" s="222" t="s">
        <v>19</v>
      </c>
      <c r="L188" s="46"/>
      <c r="M188" s="227" t="s">
        <v>19</v>
      </c>
      <c r="N188" s="228" t="s">
        <v>43</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340</v>
      </c>
      <c r="AT188" s="231" t="s">
        <v>171</v>
      </c>
      <c r="AU188" s="231" t="s">
        <v>192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340</v>
      </c>
      <c r="BM188" s="231" t="s">
        <v>2282</v>
      </c>
    </row>
    <row r="189" spans="1:65" s="2" customFormat="1" ht="16.5" customHeight="1">
      <c r="A189" s="40"/>
      <c r="B189" s="41"/>
      <c r="C189" s="220" t="s">
        <v>1554</v>
      </c>
      <c r="D189" s="220" t="s">
        <v>171</v>
      </c>
      <c r="E189" s="221" t="s">
        <v>2437</v>
      </c>
      <c r="F189" s="222" t="s">
        <v>2195</v>
      </c>
      <c r="G189" s="223" t="s">
        <v>2076</v>
      </c>
      <c r="H189" s="224">
        <v>15</v>
      </c>
      <c r="I189" s="225"/>
      <c r="J189" s="226">
        <f>ROUND(I189*H189,2)</f>
        <v>0</v>
      </c>
      <c r="K189" s="222" t="s">
        <v>19</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340</v>
      </c>
      <c r="AT189" s="231" t="s">
        <v>171</v>
      </c>
      <c r="AU189" s="231" t="s">
        <v>192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340</v>
      </c>
      <c r="BM189" s="231" t="s">
        <v>2285</v>
      </c>
    </row>
    <row r="190" spans="1:65" s="2" customFormat="1" ht="16.5" customHeight="1">
      <c r="A190" s="40"/>
      <c r="B190" s="41"/>
      <c r="C190" s="220" t="s">
        <v>1558</v>
      </c>
      <c r="D190" s="220" t="s">
        <v>171</v>
      </c>
      <c r="E190" s="221" t="s">
        <v>2438</v>
      </c>
      <c r="F190" s="222" t="s">
        <v>2439</v>
      </c>
      <c r="G190" s="223" t="s">
        <v>222</v>
      </c>
      <c r="H190" s="224">
        <v>2</v>
      </c>
      <c r="I190" s="225"/>
      <c r="J190" s="226">
        <f>ROUND(I190*H190,2)</f>
        <v>0</v>
      </c>
      <c r="K190" s="222" t="s">
        <v>19</v>
      </c>
      <c r="L190" s="46"/>
      <c r="M190" s="227" t="s">
        <v>19</v>
      </c>
      <c r="N190" s="228" t="s">
        <v>43</v>
      </c>
      <c r="O190" s="86"/>
      <c r="P190" s="229">
        <f>O190*H190</f>
        <v>0</v>
      </c>
      <c r="Q190" s="229">
        <v>0</v>
      </c>
      <c r="R190" s="229">
        <f>Q190*H190</f>
        <v>0</v>
      </c>
      <c r="S190" s="229">
        <v>0</v>
      </c>
      <c r="T190" s="230">
        <f>S190*H190</f>
        <v>0</v>
      </c>
      <c r="U190" s="40"/>
      <c r="V190" s="40"/>
      <c r="W190" s="40"/>
      <c r="X190" s="40"/>
      <c r="Y190" s="40"/>
      <c r="Z190" s="40"/>
      <c r="AA190" s="40"/>
      <c r="AB190" s="40"/>
      <c r="AC190" s="40"/>
      <c r="AD190" s="40"/>
      <c r="AE190" s="40"/>
      <c r="AR190" s="231" t="s">
        <v>340</v>
      </c>
      <c r="AT190" s="231" t="s">
        <v>171</v>
      </c>
      <c r="AU190" s="231" t="s">
        <v>192</v>
      </c>
      <c r="AY190" s="19" t="s">
        <v>169</v>
      </c>
      <c r="BE190" s="232">
        <f>IF(N190="základní",J190,0)</f>
        <v>0</v>
      </c>
      <c r="BF190" s="232">
        <f>IF(N190="snížená",J190,0)</f>
        <v>0</v>
      </c>
      <c r="BG190" s="232">
        <f>IF(N190="zákl. přenesená",J190,0)</f>
        <v>0</v>
      </c>
      <c r="BH190" s="232">
        <f>IF(N190="sníž. přenesená",J190,0)</f>
        <v>0</v>
      </c>
      <c r="BI190" s="232">
        <f>IF(N190="nulová",J190,0)</f>
        <v>0</v>
      </c>
      <c r="BJ190" s="19" t="s">
        <v>80</v>
      </c>
      <c r="BK190" s="232">
        <f>ROUND(I190*H190,2)</f>
        <v>0</v>
      </c>
      <c r="BL190" s="19" t="s">
        <v>340</v>
      </c>
      <c r="BM190" s="231" t="s">
        <v>2288</v>
      </c>
    </row>
    <row r="191" spans="1:65" s="2" customFormat="1" ht="16.5" customHeight="1">
      <c r="A191" s="40"/>
      <c r="B191" s="41"/>
      <c r="C191" s="220" t="s">
        <v>1561</v>
      </c>
      <c r="D191" s="220" t="s">
        <v>171</v>
      </c>
      <c r="E191" s="221" t="s">
        <v>2440</v>
      </c>
      <c r="F191" s="222" t="s">
        <v>2441</v>
      </c>
      <c r="G191" s="223" t="s">
        <v>2076</v>
      </c>
      <c r="H191" s="224">
        <v>1</v>
      </c>
      <c r="I191" s="225"/>
      <c r="J191" s="226">
        <f>ROUND(I191*H191,2)</f>
        <v>0</v>
      </c>
      <c r="K191" s="222" t="s">
        <v>19</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340</v>
      </c>
      <c r="AT191" s="231" t="s">
        <v>171</v>
      </c>
      <c r="AU191" s="231" t="s">
        <v>192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340</v>
      </c>
      <c r="BM191" s="231" t="s">
        <v>2291</v>
      </c>
    </row>
    <row r="192" spans="1:65" s="2" customFormat="1" ht="16.5" customHeight="1">
      <c r="A192" s="40"/>
      <c r="B192" s="41"/>
      <c r="C192" s="220" t="s">
        <v>1567</v>
      </c>
      <c r="D192" s="220" t="s">
        <v>171</v>
      </c>
      <c r="E192" s="221" t="s">
        <v>2442</v>
      </c>
      <c r="F192" s="222" t="s">
        <v>2443</v>
      </c>
      <c r="G192" s="223" t="s">
        <v>2076</v>
      </c>
      <c r="H192" s="224">
        <v>1</v>
      </c>
      <c r="I192" s="225"/>
      <c r="J192" s="226">
        <f>ROUND(I192*H192,2)</f>
        <v>0</v>
      </c>
      <c r="K192" s="222" t="s">
        <v>19</v>
      </c>
      <c r="L192" s="46"/>
      <c r="M192" s="227" t="s">
        <v>19</v>
      </c>
      <c r="N192" s="228" t="s">
        <v>43</v>
      </c>
      <c r="O192" s="86"/>
      <c r="P192" s="229">
        <f>O192*H192</f>
        <v>0</v>
      </c>
      <c r="Q192" s="229">
        <v>0</v>
      </c>
      <c r="R192" s="229">
        <f>Q192*H192</f>
        <v>0</v>
      </c>
      <c r="S192" s="229">
        <v>0</v>
      </c>
      <c r="T192" s="230">
        <f>S192*H192</f>
        <v>0</v>
      </c>
      <c r="U192" s="40"/>
      <c r="V192" s="40"/>
      <c r="W192" s="40"/>
      <c r="X192" s="40"/>
      <c r="Y192" s="40"/>
      <c r="Z192" s="40"/>
      <c r="AA192" s="40"/>
      <c r="AB192" s="40"/>
      <c r="AC192" s="40"/>
      <c r="AD192" s="40"/>
      <c r="AE192" s="40"/>
      <c r="AR192" s="231" t="s">
        <v>340</v>
      </c>
      <c r="AT192" s="231" t="s">
        <v>171</v>
      </c>
      <c r="AU192" s="231" t="s">
        <v>192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340</v>
      </c>
      <c r="BM192" s="231" t="s">
        <v>2294</v>
      </c>
    </row>
    <row r="193" spans="1:65" s="2" customFormat="1" ht="16.5" customHeight="1">
      <c r="A193" s="40"/>
      <c r="B193" s="41"/>
      <c r="C193" s="220" t="s">
        <v>1569</v>
      </c>
      <c r="D193" s="220" t="s">
        <v>171</v>
      </c>
      <c r="E193" s="221" t="s">
        <v>2444</v>
      </c>
      <c r="F193" s="222" t="s">
        <v>2198</v>
      </c>
      <c r="G193" s="223" t="s">
        <v>222</v>
      </c>
      <c r="H193" s="224">
        <v>3.75</v>
      </c>
      <c r="I193" s="225"/>
      <c r="J193" s="226">
        <f>ROUND(I193*H193,2)</f>
        <v>0</v>
      </c>
      <c r="K193" s="222" t="s">
        <v>19</v>
      </c>
      <c r="L193" s="46"/>
      <c r="M193" s="227" t="s">
        <v>19</v>
      </c>
      <c r="N193" s="22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340</v>
      </c>
      <c r="AT193" s="231" t="s">
        <v>171</v>
      </c>
      <c r="AU193" s="231" t="s">
        <v>192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340</v>
      </c>
      <c r="BM193" s="231" t="s">
        <v>2297</v>
      </c>
    </row>
    <row r="194" spans="1:47" s="2" customFormat="1" ht="12">
      <c r="A194" s="40"/>
      <c r="B194" s="41"/>
      <c r="C194" s="42"/>
      <c r="D194" s="233" t="s">
        <v>1299</v>
      </c>
      <c r="E194" s="42"/>
      <c r="F194" s="234" t="s">
        <v>2200</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1299</v>
      </c>
      <c r="AU194" s="19" t="s">
        <v>192</v>
      </c>
    </row>
    <row r="195" spans="1:63" s="12" customFormat="1" ht="22.8" customHeight="1">
      <c r="A195" s="12"/>
      <c r="B195" s="204"/>
      <c r="C195" s="205"/>
      <c r="D195" s="206" t="s">
        <v>71</v>
      </c>
      <c r="E195" s="218" t="s">
        <v>2201</v>
      </c>
      <c r="F195" s="218" t="s">
        <v>2202</v>
      </c>
      <c r="G195" s="205"/>
      <c r="H195" s="205"/>
      <c r="I195" s="208"/>
      <c r="J195" s="219">
        <f>BK195</f>
        <v>0</v>
      </c>
      <c r="K195" s="205"/>
      <c r="L195" s="210"/>
      <c r="M195" s="211"/>
      <c r="N195" s="212"/>
      <c r="O195" s="212"/>
      <c r="P195" s="213">
        <f>SUM(P196:P206)</f>
        <v>0</v>
      </c>
      <c r="Q195" s="212"/>
      <c r="R195" s="213">
        <f>SUM(R196:R206)</f>
        <v>0</v>
      </c>
      <c r="S195" s="212"/>
      <c r="T195" s="214">
        <f>SUM(T196:T206)</f>
        <v>0</v>
      </c>
      <c r="U195" s="12"/>
      <c r="V195" s="12"/>
      <c r="W195" s="12"/>
      <c r="X195" s="12"/>
      <c r="Y195" s="12"/>
      <c r="Z195" s="12"/>
      <c r="AA195" s="12"/>
      <c r="AB195" s="12"/>
      <c r="AC195" s="12"/>
      <c r="AD195" s="12"/>
      <c r="AE195" s="12"/>
      <c r="AR195" s="215" t="s">
        <v>80</v>
      </c>
      <c r="AT195" s="216" t="s">
        <v>71</v>
      </c>
      <c r="AU195" s="216" t="s">
        <v>80</v>
      </c>
      <c r="AY195" s="215" t="s">
        <v>169</v>
      </c>
      <c r="BK195" s="217">
        <f>SUM(BK196:BK206)</f>
        <v>0</v>
      </c>
    </row>
    <row r="196" spans="1:65" s="2" customFormat="1" ht="21.75" customHeight="1">
      <c r="A196" s="40"/>
      <c r="B196" s="41"/>
      <c r="C196" s="220" t="s">
        <v>1571</v>
      </c>
      <c r="D196" s="220" t="s">
        <v>171</v>
      </c>
      <c r="E196" s="221" t="s">
        <v>2445</v>
      </c>
      <c r="F196" s="222" t="s">
        <v>2204</v>
      </c>
      <c r="G196" s="223" t="s">
        <v>2076</v>
      </c>
      <c r="H196" s="224">
        <v>8</v>
      </c>
      <c r="I196" s="225"/>
      <c r="J196" s="226">
        <f>ROUND(I196*H196,2)</f>
        <v>0</v>
      </c>
      <c r="K196" s="222" t="s">
        <v>19</v>
      </c>
      <c r="L196" s="46"/>
      <c r="M196" s="227" t="s">
        <v>19</v>
      </c>
      <c r="N196" s="228" t="s">
        <v>43</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340</v>
      </c>
      <c r="AT196" s="231" t="s">
        <v>171</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340</v>
      </c>
      <c r="BM196" s="231" t="s">
        <v>2300</v>
      </c>
    </row>
    <row r="197" spans="1:65" s="2" customFormat="1" ht="21.75" customHeight="1">
      <c r="A197" s="40"/>
      <c r="B197" s="41"/>
      <c r="C197" s="220" t="s">
        <v>1573</v>
      </c>
      <c r="D197" s="220" t="s">
        <v>171</v>
      </c>
      <c r="E197" s="221" t="s">
        <v>2446</v>
      </c>
      <c r="F197" s="222" t="s">
        <v>2207</v>
      </c>
      <c r="G197" s="223" t="s">
        <v>2076</v>
      </c>
      <c r="H197" s="224">
        <v>7</v>
      </c>
      <c r="I197" s="225"/>
      <c r="J197" s="226">
        <f>ROUND(I197*H197,2)</f>
        <v>0</v>
      </c>
      <c r="K197" s="222" t="s">
        <v>19</v>
      </c>
      <c r="L197" s="46"/>
      <c r="M197" s="227" t="s">
        <v>19</v>
      </c>
      <c r="N197" s="228" t="s">
        <v>43</v>
      </c>
      <c r="O197" s="86"/>
      <c r="P197" s="229">
        <f>O197*H197</f>
        <v>0</v>
      </c>
      <c r="Q197" s="229">
        <v>0</v>
      </c>
      <c r="R197" s="229">
        <f>Q197*H197</f>
        <v>0</v>
      </c>
      <c r="S197" s="229">
        <v>0</v>
      </c>
      <c r="T197" s="230">
        <f>S197*H197</f>
        <v>0</v>
      </c>
      <c r="U197" s="40"/>
      <c r="V197" s="40"/>
      <c r="W197" s="40"/>
      <c r="X197" s="40"/>
      <c r="Y197" s="40"/>
      <c r="Z197" s="40"/>
      <c r="AA197" s="40"/>
      <c r="AB197" s="40"/>
      <c r="AC197" s="40"/>
      <c r="AD197" s="40"/>
      <c r="AE197" s="40"/>
      <c r="AR197" s="231" t="s">
        <v>340</v>
      </c>
      <c r="AT197" s="231" t="s">
        <v>171</v>
      </c>
      <c r="AU197" s="231" t="s">
        <v>82</v>
      </c>
      <c r="AY197" s="19" t="s">
        <v>169</v>
      </c>
      <c r="BE197" s="232">
        <f>IF(N197="základní",J197,0)</f>
        <v>0</v>
      </c>
      <c r="BF197" s="232">
        <f>IF(N197="snížená",J197,0)</f>
        <v>0</v>
      </c>
      <c r="BG197" s="232">
        <f>IF(N197="zákl. přenesená",J197,0)</f>
        <v>0</v>
      </c>
      <c r="BH197" s="232">
        <f>IF(N197="sníž. přenesená",J197,0)</f>
        <v>0</v>
      </c>
      <c r="BI197" s="232">
        <f>IF(N197="nulová",J197,0)</f>
        <v>0</v>
      </c>
      <c r="BJ197" s="19" t="s">
        <v>80</v>
      </c>
      <c r="BK197" s="232">
        <f>ROUND(I197*H197,2)</f>
        <v>0</v>
      </c>
      <c r="BL197" s="19" t="s">
        <v>340</v>
      </c>
      <c r="BM197" s="231" t="s">
        <v>2303</v>
      </c>
    </row>
    <row r="198" spans="1:65" s="2" customFormat="1" ht="16.5" customHeight="1">
      <c r="A198" s="40"/>
      <c r="B198" s="41"/>
      <c r="C198" s="220" t="s">
        <v>1575</v>
      </c>
      <c r="D198" s="220" t="s">
        <v>171</v>
      </c>
      <c r="E198" s="221" t="s">
        <v>2447</v>
      </c>
      <c r="F198" s="222" t="s">
        <v>2210</v>
      </c>
      <c r="G198" s="223" t="s">
        <v>2076</v>
      </c>
      <c r="H198" s="224">
        <v>15</v>
      </c>
      <c r="I198" s="225"/>
      <c r="J198" s="226">
        <f>ROUND(I198*H198,2)</f>
        <v>0</v>
      </c>
      <c r="K198" s="222" t="s">
        <v>19</v>
      </c>
      <c r="L198" s="46"/>
      <c r="M198" s="227" t="s">
        <v>19</v>
      </c>
      <c r="N198" s="228" t="s">
        <v>43</v>
      </c>
      <c r="O198" s="86"/>
      <c r="P198" s="229">
        <f>O198*H198</f>
        <v>0</v>
      </c>
      <c r="Q198" s="229">
        <v>0</v>
      </c>
      <c r="R198" s="229">
        <f>Q198*H198</f>
        <v>0</v>
      </c>
      <c r="S198" s="229">
        <v>0</v>
      </c>
      <c r="T198" s="230">
        <f>S198*H198</f>
        <v>0</v>
      </c>
      <c r="U198" s="40"/>
      <c r="V198" s="40"/>
      <c r="W198" s="40"/>
      <c r="X198" s="40"/>
      <c r="Y198" s="40"/>
      <c r="Z198" s="40"/>
      <c r="AA198" s="40"/>
      <c r="AB198" s="40"/>
      <c r="AC198" s="40"/>
      <c r="AD198" s="40"/>
      <c r="AE198" s="40"/>
      <c r="AR198" s="231" t="s">
        <v>340</v>
      </c>
      <c r="AT198" s="231" t="s">
        <v>171</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340</v>
      </c>
      <c r="BM198" s="231" t="s">
        <v>2448</v>
      </c>
    </row>
    <row r="199" spans="1:65" s="2" customFormat="1" ht="16.5" customHeight="1">
      <c r="A199" s="40"/>
      <c r="B199" s="41"/>
      <c r="C199" s="220" t="s">
        <v>1811</v>
      </c>
      <c r="D199" s="220" t="s">
        <v>171</v>
      </c>
      <c r="E199" s="221" t="s">
        <v>2449</v>
      </c>
      <c r="F199" s="222" t="s">
        <v>2213</v>
      </c>
      <c r="G199" s="223" t="s">
        <v>2076</v>
      </c>
      <c r="H199" s="224">
        <v>15</v>
      </c>
      <c r="I199" s="225"/>
      <c r="J199" s="226">
        <f>ROUND(I199*H199,2)</f>
        <v>0</v>
      </c>
      <c r="K199" s="222" t="s">
        <v>19</v>
      </c>
      <c r="L199" s="46"/>
      <c r="M199" s="227" t="s">
        <v>19</v>
      </c>
      <c r="N199" s="228" t="s">
        <v>43</v>
      </c>
      <c r="O199" s="86"/>
      <c r="P199" s="229">
        <f>O199*H199</f>
        <v>0</v>
      </c>
      <c r="Q199" s="229">
        <v>0</v>
      </c>
      <c r="R199" s="229">
        <f>Q199*H199</f>
        <v>0</v>
      </c>
      <c r="S199" s="229">
        <v>0</v>
      </c>
      <c r="T199" s="230">
        <f>S199*H199</f>
        <v>0</v>
      </c>
      <c r="U199" s="40"/>
      <c r="V199" s="40"/>
      <c r="W199" s="40"/>
      <c r="X199" s="40"/>
      <c r="Y199" s="40"/>
      <c r="Z199" s="40"/>
      <c r="AA199" s="40"/>
      <c r="AB199" s="40"/>
      <c r="AC199" s="40"/>
      <c r="AD199" s="40"/>
      <c r="AE199" s="40"/>
      <c r="AR199" s="231" t="s">
        <v>340</v>
      </c>
      <c r="AT199" s="231" t="s">
        <v>171</v>
      </c>
      <c r="AU199" s="231" t="s">
        <v>82</v>
      </c>
      <c r="AY199" s="19" t="s">
        <v>169</v>
      </c>
      <c r="BE199" s="232">
        <f>IF(N199="základní",J199,0)</f>
        <v>0</v>
      </c>
      <c r="BF199" s="232">
        <f>IF(N199="snížená",J199,0)</f>
        <v>0</v>
      </c>
      <c r="BG199" s="232">
        <f>IF(N199="zákl. přenesená",J199,0)</f>
        <v>0</v>
      </c>
      <c r="BH199" s="232">
        <f>IF(N199="sníž. přenesená",J199,0)</f>
        <v>0</v>
      </c>
      <c r="BI199" s="232">
        <f>IF(N199="nulová",J199,0)</f>
        <v>0</v>
      </c>
      <c r="BJ199" s="19" t="s">
        <v>80</v>
      </c>
      <c r="BK199" s="232">
        <f>ROUND(I199*H199,2)</f>
        <v>0</v>
      </c>
      <c r="BL199" s="19" t="s">
        <v>340</v>
      </c>
      <c r="BM199" s="231" t="s">
        <v>2450</v>
      </c>
    </row>
    <row r="200" spans="1:65" s="2" customFormat="1" ht="16.5" customHeight="1">
      <c r="A200" s="40"/>
      <c r="B200" s="41"/>
      <c r="C200" s="220" t="s">
        <v>1818</v>
      </c>
      <c r="D200" s="220" t="s">
        <v>171</v>
      </c>
      <c r="E200" s="221" t="s">
        <v>2451</v>
      </c>
      <c r="F200" s="222" t="s">
        <v>2216</v>
      </c>
      <c r="G200" s="223" t="s">
        <v>2076</v>
      </c>
      <c r="H200" s="224">
        <v>15</v>
      </c>
      <c r="I200" s="225"/>
      <c r="J200" s="226">
        <f>ROUND(I200*H200,2)</f>
        <v>0</v>
      </c>
      <c r="K200" s="222" t="s">
        <v>19</v>
      </c>
      <c r="L200" s="46"/>
      <c r="M200" s="227" t="s">
        <v>19</v>
      </c>
      <c r="N200" s="228" t="s">
        <v>43</v>
      </c>
      <c r="O200" s="86"/>
      <c r="P200" s="229">
        <f>O200*H200</f>
        <v>0</v>
      </c>
      <c r="Q200" s="229">
        <v>0</v>
      </c>
      <c r="R200" s="229">
        <f>Q200*H200</f>
        <v>0</v>
      </c>
      <c r="S200" s="229">
        <v>0</v>
      </c>
      <c r="T200" s="230">
        <f>S200*H200</f>
        <v>0</v>
      </c>
      <c r="U200" s="40"/>
      <c r="V200" s="40"/>
      <c r="W200" s="40"/>
      <c r="X200" s="40"/>
      <c r="Y200" s="40"/>
      <c r="Z200" s="40"/>
      <c r="AA200" s="40"/>
      <c r="AB200" s="40"/>
      <c r="AC200" s="40"/>
      <c r="AD200" s="40"/>
      <c r="AE200" s="40"/>
      <c r="AR200" s="231" t="s">
        <v>340</v>
      </c>
      <c r="AT200" s="231" t="s">
        <v>171</v>
      </c>
      <c r="AU200" s="231" t="s">
        <v>82</v>
      </c>
      <c r="AY200" s="19" t="s">
        <v>169</v>
      </c>
      <c r="BE200" s="232">
        <f>IF(N200="základní",J200,0)</f>
        <v>0</v>
      </c>
      <c r="BF200" s="232">
        <f>IF(N200="snížená",J200,0)</f>
        <v>0</v>
      </c>
      <c r="BG200" s="232">
        <f>IF(N200="zákl. přenesená",J200,0)</f>
        <v>0</v>
      </c>
      <c r="BH200" s="232">
        <f>IF(N200="sníž. přenesená",J200,0)</f>
        <v>0</v>
      </c>
      <c r="BI200" s="232">
        <f>IF(N200="nulová",J200,0)</f>
        <v>0</v>
      </c>
      <c r="BJ200" s="19" t="s">
        <v>80</v>
      </c>
      <c r="BK200" s="232">
        <f>ROUND(I200*H200,2)</f>
        <v>0</v>
      </c>
      <c r="BL200" s="19" t="s">
        <v>340</v>
      </c>
      <c r="BM200" s="231" t="s">
        <v>2452</v>
      </c>
    </row>
    <row r="201" spans="1:65" s="2" customFormat="1" ht="16.5" customHeight="1">
      <c r="A201" s="40"/>
      <c r="B201" s="41"/>
      <c r="C201" s="220" t="s">
        <v>2453</v>
      </c>
      <c r="D201" s="220" t="s">
        <v>171</v>
      </c>
      <c r="E201" s="221" t="s">
        <v>2454</v>
      </c>
      <c r="F201" s="222" t="s">
        <v>2219</v>
      </c>
      <c r="G201" s="223" t="s">
        <v>2076</v>
      </c>
      <c r="H201" s="224">
        <v>1</v>
      </c>
      <c r="I201" s="225"/>
      <c r="J201" s="226">
        <f>ROUND(I201*H201,2)</f>
        <v>0</v>
      </c>
      <c r="K201" s="222" t="s">
        <v>19</v>
      </c>
      <c r="L201" s="46"/>
      <c r="M201" s="227" t="s">
        <v>19</v>
      </c>
      <c r="N201" s="228" t="s">
        <v>43</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340</v>
      </c>
      <c r="AT201" s="231" t="s">
        <v>171</v>
      </c>
      <c r="AU201" s="231" t="s">
        <v>82</v>
      </c>
      <c r="AY201" s="19" t="s">
        <v>169</v>
      </c>
      <c r="BE201" s="232">
        <f>IF(N201="základní",J201,0)</f>
        <v>0</v>
      </c>
      <c r="BF201" s="232">
        <f>IF(N201="snížená",J201,0)</f>
        <v>0</v>
      </c>
      <c r="BG201" s="232">
        <f>IF(N201="zákl. přenesená",J201,0)</f>
        <v>0</v>
      </c>
      <c r="BH201" s="232">
        <f>IF(N201="sníž. přenesená",J201,0)</f>
        <v>0</v>
      </c>
      <c r="BI201" s="232">
        <f>IF(N201="nulová",J201,0)</f>
        <v>0</v>
      </c>
      <c r="BJ201" s="19" t="s">
        <v>80</v>
      </c>
      <c r="BK201" s="232">
        <f>ROUND(I201*H201,2)</f>
        <v>0</v>
      </c>
      <c r="BL201" s="19" t="s">
        <v>340</v>
      </c>
      <c r="BM201" s="231" t="s">
        <v>2455</v>
      </c>
    </row>
    <row r="202" spans="1:65" s="2" customFormat="1" ht="16.5" customHeight="1">
      <c r="A202" s="40"/>
      <c r="B202" s="41"/>
      <c r="C202" s="220" t="s">
        <v>2168</v>
      </c>
      <c r="D202" s="220" t="s">
        <v>171</v>
      </c>
      <c r="E202" s="221" t="s">
        <v>2456</v>
      </c>
      <c r="F202" s="222" t="s">
        <v>2457</v>
      </c>
      <c r="G202" s="223" t="s">
        <v>2076</v>
      </c>
      <c r="H202" s="224">
        <v>5</v>
      </c>
      <c r="I202" s="225"/>
      <c r="J202" s="226">
        <f>ROUND(I202*H202,2)</f>
        <v>0</v>
      </c>
      <c r="K202" s="222" t="s">
        <v>19</v>
      </c>
      <c r="L202" s="46"/>
      <c r="M202" s="227" t="s">
        <v>19</v>
      </c>
      <c r="N202" s="228" t="s">
        <v>43</v>
      </c>
      <c r="O202" s="86"/>
      <c r="P202" s="229">
        <f>O202*H202</f>
        <v>0</v>
      </c>
      <c r="Q202" s="229">
        <v>0</v>
      </c>
      <c r="R202" s="229">
        <f>Q202*H202</f>
        <v>0</v>
      </c>
      <c r="S202" s="229">
        <v>0</v>
      </c>
      <c r="T202" s="230">
        <f>S202*H202</f>
        <v>0</v>
      </c>
      <c r="U202" s="40"/>
      <c r="V202" s="40"/>
      <c r="W202" s="40"/>
      <c r="X202" s="40"/>
      <c r="Y202" s="40"/>
      <c r="Z202" s="40"/>
      <c r="AA202" s="40"/>
      <c r="AB202" s="40"/>
      <c r="AC202" s="40"/>
      <c r="AD202" s="40"/>
      <c r="AE202" s="40"/>
      <c r="AR202" s="231" t="s">
        <v>340</v>
      </c>
      <c r="AT202" s="231" t="s">
        <v>171</v>
      </c>
      <c r="AU202" s="231" t="s">
        <v>82</v>
      </c>
      <c r="AY202" s="19" t="s">
        <v>169</v>
      </c>
      <c r="BE202" s="232">
        <f>IF(N202="základní",J202,0)</f>
        <v>0</v>
      </c>
      <c r="BF202" s="232">
        <f>IF(N202="snížená",J202,0)</f>
        <v>0</v>
      </c>
      <c r="BG202" s="232">
        <f>IF(N202="zákl. přenesená",J202,0)</f>
        <v>0</v>
      </c>
      <c r="BH202" s="232">
        <f>IF(N202="sníž. přenesená",J202,0)</f>
        <v>0</v>
      </c>
      <c r="BI202" s="232">
        <f>IF(N202="nulová",J202,0)</f>
        <v>0</v>
      </c>
      <c r="BJ202" s="19" t="s">
        <v>80</v>
      </c>
      <c r="BK202" s="232">
        <f>ROUND(I202*H202,2)</f>
        <v>0</v>
      </c>
      <c r="BL202" s="19" t="s">
        <v>340</v>
      </c>
      <c r="BM202" s="231" t="s">
        <v>2458</v>
      </c>
    </row>
    <row r="203" spans="1:65" s="2" customFormat="1" ht="21.75" customHeight="1">
      <c r="A203" s="40"/>
      <c r="B203" s="41"/>
      <c r="C203" s="220" t="s">
        <v>2459</v>
      </c>
      <c r="D203" s="220" t="s">
        <v>171</v>
      </c>
      <c r="E203" s="221" t="s">
        <v>2460</v>
      </c>
      <c r="F203" s="222" t="s">
        <v>2222</v>
      </c>
      <c r="G203" s="223" t="s">
        <v>2076</v>
      </c>
      <c r="H203" s="224">
        <v>10</v>
      </c>
      <c r="I203" s="225"/>
      <c r="J203" s="226">
        <f>ROUND(I203*H203,2)</f>
        <v>0</v>
      </c>
      <c r="K203" s="222" t="s">
        <v>19</v>
      </c>
      <c r="L203" s="46"/>
      <c r="M203" s="227" t="s">
        <v>19</v>
      </c>
      <c r="N203" s="228" t="s">
        <v>43</v>
      </c>
      <c r="O203" s="86"/>
      <c r="P203" s="229">
        <f>O203*H203</f>
        <v>0</v>
      </c>
      <c r="Q203" s="229">
        <v>0</v>
      </c>
      <c r="R203" s="229">
        <f>Q203*H203</f>
        <v>0</v>
      </c>
      <c r="S203" s="229">
        <v>0</v>
      </c>
      <c r="T203" s="230">
        <f>S203*H203</f>
        <v>0</v>
      </c>
      <c r="U203" s="40"/>
      <c r="V203" s="40"/>
      <c r="W203" s="40"/>
      <c r="X203" s="40"/>
      <c r="Y203" s="40"/>
      <c r="Z203" s="40"/>
      <c r="AA203" s="40"/>
      <c r="AB203" s="40"/>
      <c r="AC203" s="40"/>
      <c r="AD203" s="40"/>
      <c r="AE203" s="40"/>
      <c r="AR203" s="231" t="s">
        <v>340</v>
      </c>
      <c r="AT203" s="231" t="s">
        <v>171</v>
      </c>
      <c r="AU203" s="231" t="s">
        <v>82</v>
      </c>
      <c r="AY203" s="19" t="s">
        <v>169</v>
      </c>
      <c r="BE203" s="232">
        <f>IF(N203="základní",J203,0)</f>
        <v>0</v>
      </c>
      <c r="BF203" s="232">
        <f>IF(N203="snížená",J203,0)</f>
        <v>0</v>
      </c>
      <c r="BG203" s="232">
        <f>IF(N203="zákl. přenesená",J203,0)</f>
        <v>0</v>
      </c>
      <c r="BH203" s="232">
        <f>IF(N203="sníž. přenesená",J203,0)</f>
        <v>0</v>
      </c>
      <c r="BI203" s="232">
        <f>IF(N203="nulová",J203,0)</f>
        <v>0</v>
      </c>
      <c r="BJ203" s="19" t="s">
        <v>80</v>
      </c>
      <c r="BK203" s="232">
        <f>ROUND(I203*H203,2)</f>
        <v>0</v>
      </c>
      <c r="BL203" s="19" t="s">
        <v>340</v>
      </c>
      <c r="BM203" s="231" t="s">
        <v>2461</v>
      </c>
    </row>
    <row r="204" spans="1:65" s="2" customFormat="1" ht="16.5" customHeight="1">
      <c r="A204" s="40"/>
      <c r="B204" s="41"/>
      <c r="C204" s="220" t="s">
        <v>2172</v>
      </c>
      <c r="D204" s="220" t="s">
        <v>171</v>
      </c>
      <c r="E204" s="221" t="s">
        <v>2462</v>
      </c>
      <c r="F204" s="222" t="s">
        <v>2225</v>
      </c>
      <c r="G204" s="223" t="s">
        <v>2076</v>
      </c>
      <c r="H204" s="224">
        <v>15</v>
      </c>
      <c r="I204" s="225"/>
      <c r="J204" s="226">
        <f>ROUND(I204*H204,2)</f>
        <v>0</v>
      </c>
      <c r="K204" s="222" t="s">
        <v>19</v>
      </c>
      <c r="L204" s="46"/>
      <c r="M204" s="227" t="s">
        <v>19</v>
      </c>
      <c r="N204" s="228" t="s">
        <v>43</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340</v>
      </c>
      <c r="AT204" s="231" t="s">
        <v>171</v>
      </c>
      <c r="AU204" s="231" t="s">
        <v>82</v>
      </c>
      <c r="AY204" s="19" t="s">
        <v>169</v>
      </c>
      <c r="BE204" s="232">
        <f>IF(N204="základní",J204,0)</f>
        <v>0</v>
      </c>
      <c r="BF204" s="232">
        <f>IF(N204="snížená",J204,0)</f>
        <v>0</v>
      </c>
      <c r="BG204" s="232">
        <f>IF(N204="zákl. přenesená",J204,0)</f>
        <v>0</v>
      </c>
      <c r="BH204" s="232">
        <f>IF(N204="sníž. přenesená",J204,0)</f>
        <v>0</v>
      </c>
      <c r="BI204" s="232">
        <f>IF(N204="nulová",J204,0)</f>
        <v>0</v>
      </c>
      <c r="BJ204" s="19" t="s">
        <v>80</v>
      </c>
      <c r="BK204" s="232">
        <f>ROUND(I204*H204,2)</f>
        <v>0</v>
      </c>
      <c r="BL204" s="19" t="s">
        <v>340</v>
      </c>
      <c r="BM204" s="231" t="s">
        <v>2463</v>
      </c>
    </row>
    <row r="205" spans="1:65" s="2" customFormat="1" ht="16.5" customHeight="1">
      <c r="A205" s="40"/>
      <c r="B205" s="41"/>
      <c r="C205" s="220" t="s">
        <v>2464</v>
      </c>
      <c r="D205" s="220" t="s">
        <v>171</v>
      </c>
      <c r="E205" s="221" t="s">
        <v>2465</v>
      </c>
      <c r="F205" s="222" t="s">
        <v>2228</v>
      </c>
      <c r="G205" s="223" t="s">
        <v>2076</v>
      </c>
      <c r="H205" s="224">
        <v>15</v>
      </c>
      <c r="I205" s="225"/>
      <c r="J205" s="226">
        <f>ROUND(I205*H205,2)</f>
        <v>0</v>
      </c>
      <c r="K205" s="222" t="s">
        <v>19</v>
      </c>
      <c r="L205" s="46"/>
      <c r="M205" s="227" t="s">
        <v>19</v>
      </c>
      <c r="N205" s="228" t="s">
        <v>43</v>
      </c>
      <c r="O205" s="86"/>
      <c r="P205" s="229">
        <f>O205*H205</f>
        <v>0</v>
      </c>
      <c r="Q205" s="229">
        <v>0</v>
      </c>
      <c r="R205" s="229">
        <f>Q205*H205</f>
        <v>0</v>
      </c>
      <c r="S205" s="229">
        <v>0</v>
      </c>
      <c r="T205" s="230">
        <f>S205*H205</f>
        <v>0</v>
      </c>
      <c r="U205" s="40"/>
      <c r="V205" s="40"/>
      <c r="W205" s="40"/>
      <c r="X205" s="40"/>
      <c r="Y205" s="40"/>
      <c r="Z205" s="40"/>
      <c r="AA205" s="40"/>
      <c r="AB205" s="40"/>
      <c r="AC205" s="40"/>
      <c r="AD205" s="40"/>
      <c r="AE205" s="40"/>
      <c r="AR205" s="231" t="s">
        <v>340</v>
      </c>
      <c r="AT205" s="231" t="s">
        <v>171</v>
      </c>
      <c r="AU205" s="231" t="s">
        <v>82</v>
      </c>
      <c r="AY205" s="19" t="s">
        <v>169</v>
      </c>
      <c r="BE205" s="232">
        <f>IF(N205="základní",J205,0)</f>
        <v>0</v>
      </c>
      <c r="BF205" s="232">
        <f>IF(N205="snížená",J205,0)</f>
        <v>0</v>
      </c>
      <c r="BG205" s="232">
        <f>IF(N205="zákl. přenesená",J205,0)</f>
        <v>0</v>
      </c>
      <c r="BH205" s="232">
        <f>IF(N205="sníž. přenesená",J205,0)</f>
        <v>0</v>
      </c>
      <c r="BI205" s="232">
        <f>IF(N205="nulová",J205,0)</f>
        <v>0</v>
      </c>
      <c r="BJ205" s="19" t="s">
        <v>80</v>
      </c>
      <c r="BK205" s="232">
        <f>ROUND(I205*H205,2)</f>
        <v>0</v>
      </c>
      <c r="BL205" s="19" t="s">
        <v>340</v>
      </c>
      <c r="BM205" s="231" t="s">
        <v>2466</v>
      </c>
    </row>
    <row r="206" spans="1:65" s="2" customFormat="1" ht="16.5" customHeight="1">
      <c r="A206" s="40"/>
      <c r="B206" s="41"/>
      <c r="C206" s="220" t="s">
        <v>2175</v>
      </c>
      <c r="D206" s="220" t="s">
        <v>171</v>
      </c>
      <c r="E206" s="221" t="s">
        <v>2467</v>
      </c>
      <c r="F206" s="222" t="s">
        <v>2231</v>
      </c>
      <c r="G206" s="223" t="s">
        <v>2076</v>
      </c>
      <c r="H206" s="224">
        <v>15</v>
      </c>
      <c r="I206" s="225"/>
      <c r="J206" s="226">
        <f>ROUND(I206*H206,2)</f>
        <v>0</v>
      </c>
      <c r="K206" s="222" t="s">
        <v>19</v>
      </c>
      <c r="L206" s="46"/>
      <c r="M206" s="227" t="s">
        <v>19</v>
      </c>
      <c r="N206" s="228" t="s">
        <v>43</v>
      </c>
      <c r="O206" s="86"/>
      <c r="P206" s="229">
        <f>O206*H206</f>
        <v>0</v>
      </c>
      <c r="Q206" s="229">
        <v>0</v>
      </c>
      <c r="R206" s="229">
        <f>Q206*H206</f>
        <v>0</v>
      </c>
      <c r="S206" s="229">
        <v>0</v>
      </c>
      <c r="T206" s="230">
        <f>S206*H206</f>
        <v>0</v>
      </c>
      <c r="U206" s="40"/>
      <c r="V206" s="40"/>
      <c r="W206" s="40"/>
      <c r="X206" s="40"/>
      <c r="Y206" s="40"/>
      <c r="Z206" s="40"/>
      <c r="AA206" s="40"/>
      <c r="AB206" s="40"/>
      <c r="AC206" s="40"/>
      <c r="AD206" s="40"/>
      <c r="AE206" s="40"/>
      <c r="AR206" s="231" t="s">
        <v>340</v>
      </c>
      <c r="AT206" s="231" t="s">
        <v>171</v>
      </c>
      <c r="AU206" s="231" t="s">
        <v>82</v>
      </c>
      <c r="AY206" s="19" t="s">
        <v>169</v>
      </c>
      <c r="BE206" s="232">
        <f>IF(N206="základní",J206,0)</f>
        <v>0</v>
      </c>
      <c r="BF206" s="232">
        <f>IF(N206="snížená",J206,0)</f>
        <v>0</v>
      </c>
      <c r="BG206" s="232">
        <f>IF(N206="zákl. přenesená",J206,0)</f>
        <v>0</v>
      </c>
      <c r="BH206" s="232">
        <f>IF(N206="sníž. přenesená",J206,0)</f>
        <v>0</v>
      </c>
      <c r="BI206" s="232">
        <f>IF(N206="nulová",J206,0)</f>
        <v>0</v>
      </c>
      <c r="BJ206" s="19" t="s">
        <v>80</v>
      </c>
      <c r="BK206" s="232">
        <f>ROUND(I206*H206,2)</f>
        <v>0</v>
      </c>
      <c r="BL206" s="19" t="s">
        <v>340</v>
      </c>
      <c r="BM206" s="231" t="s">
        <v>2468</v>
      </c>
    </row>
    <row r="207" spans="1:63" s="12" customFormat="1" ht="22.8" customHeight="1">
      <c r="A207" s="12"/>
      <c r="B207" s="204"/>
      <c r="C207" s="205"/>
      <c r="D207" s="206" t="s">
        <v>71</v>
      </c>
      <c r="E207" s="218" t="s">
        <v>2233</v>
      </c>
      <c r="F207" s="218" t="s">
        <v>2234</v>
      </c>
      <c r="G207" s="205"/>
      <c r="H207" s="205"/>
      <c r="I207" s="208"/>
      <c r="J207" s="219">
        <f>BK207</f>
        <v>0</v>
      </c>
      <c r="K207" s="205"/>
      <c r="L207" s="210"/>
      <c r="M207" s="211"/>
      <c r="N207" s="212"/>
      <c r="O207" s="212"/>
      <c r="P207" s="213">
        <f>P208</f>
        <v>0</v>
      </c>
      <c r="Q207" s="212"/>
      <c r="R207" s="213">
        <f>R208</f>
        <v>0</v>
      </c>
      <c r="S207" s="212"/>
      <c r="T207" s="214">
        <f>T208</f>
        <v>0</v>
      </c>
      <c r="U207" s="12"/>
      <c r="V207" s="12"/>
      <c r="W207" s="12"/>
      <c r="X207" s="12"/>
      <c r="Y207" s="12"/>
      <c r="Z207" s="12"/>
      <c r="AA207" s="12"/>
      <c r="AB207" s="12"/>
      <c r="AC207" s="12"/>
      <c r="AD207" s="12"/>
      <c r="AE207" s="12"/>
      <c r="AR207" s="215" t="s">
        <v>80</v>
      </c>
      <c r="AT207" s="216" t="s">
        <v>71</v>
      </c>
      <c r="AU207" s="216" t="s">
        <v>80</v>
      </c>
      <c r="AY207" s="215" t="s">
        <v>169</v>
      </c>
      <c r="BK207" s="217">
        <f>BK208</f>
        <v>0</v>
      </c>
    </row>
    <row r="208" spans="1:63" s="12" customFormat="1" ht="20.85" customHeight="1">
      <c r="A208" s="12"/>
      <c r="B208" s="204"/>
      <c r="C208" s="205"/>
      <c r="D208" s="206" t="s">
        <v>71</v>
      </c>
      <c r="E208" s="218" t="s">
        <v>2235</v>
      </c>
      <c r="F208" s="218" t="s">
        <v>2236</v>
      </c>
      <c r="G208" s="205"/>
      <c r="H208" s="205"/>
      <c r="I208" s="208"/>
      <c r="J208" s="219">
        <f>BK208</f>
        <v>0</v>
      </c>
      <c r="K208" s="205"/>
      <c r="L208" s="210"/>
      <c r="M208" s="211"/>
      <c r="N208" s="212"/>
      <c r="O208" s="212"/>
      <c r="P208" s="213">
        <f>SUM(P209:P227)</f>
        <v>0</v>
      </c>
      <c r="Q208" s="212"/>
      <c r="R208" s="213">
        <f>SUM(R209:R227)</f>
        <v>0</v>
      </c>
      <c r="S208" s="212"/>
      <c r="T208" s="214">
        <f>SUM(T209:T227)</f>
        <v>0</v>
      </c>
      <c r="U208" s="12"/>
      <c r="V208" s="12"/>
      <c r="W208" s="12"/>
      <c r="X208" s="12"/>
      <c r="Y208" s="12"/>
      <c r="Z208" s="12"/>
      <c r="AA208" s="12"/>
      <c r="AB208" s="12"/>
      <c r="AC208" s="12"/>
      <c r="AD208" s="12"/>
      <c r="AE208" s="12"/>
      <c r="AR208" s="215" t="s">
        <v>80</v>
      </c>
      <c r="AT208" s="216" t="s">
        <v>71</v>
      </c>
      <c r="AU208" s="216" t="s">
        <v>82</v>
      </c>
      <c r="AY208" s="215" t="s">
        <v>169</v>
      </c>
      <c r="BK208" s="217">
        <f>SUM(BK209:BK227)</f>
        <v>0</v>
      </c>
    </row>
    <row r="209" spans="1:65" s="2" customFormat="1" ht="16.5" customHeight="1">
      <c r="A209" s="40"/>
      <c r="B209" s="41"/>
      <c r="C209" s="220" t="s">
        <v>2469</v>
      </c>
      <c r="D209" s="220" t="s">
        <v>171</v>
      </c>
      <c r="E209" s="221" t="s">
        <v>2470</v>
      </c>
      <c r="F209" s="222" t="s">
        <v>2471</v>
      </c>
      <c r="G209" s="223" t="s">
        <v>339</v>
      </c>
      <c r="H209" s="224">
        <v>888</v>
      </c>
      <c r="I209" s="225"/>
      <c r="J209" s="226">
        <f>ROUND(I209*H209,2)</f>
        <v>0</v>
      </c>
      <c r="K209" s="222" t="s">
        <v>19</v>
      </c>
      <c r="L209" s="46"/>
      <c r="M209" s="227" t="s">
        <v>19</v>
      </c>
      <c r="N209" s="22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340</v>
      </c>
      <c r="AT209" s="231" t="s">
        <v>171</v>
      </c>
      <c r="AU209" s="231" t="s">
        <v>192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340</v>
      </c>
      <c r="BM209" s="231" t="s">
        <v>2472</v>
      </c>
    </row>
    <row r="210" spans="1:65" s="2" customFormat="1" ht="16.5" customHeight="1">
      <c r="A210" s="40"/>
      <c r="B210" s="41"/>
      <c r="C210" s="220" t="s">
        <v>2178</v>
      </c>
      <c r="D210" s="220" t="s">
        <v>171</v>
      </c>
      <c r="E210" s="221" t="s">
        <v>2473</v>
      </c>
      <c r="F210" s="222" t="s">
        <v>2241</v>
      </c>
      <c r="G210" s="223" t="s">
        <v>2076</v>
      </c>
      <c r="H210" s="224">
        <v>41</v>
      </c>
      <c r="I210" s="225"/>
      <c r="J210" s="226">
        <f>ROUND(I210*H210,2)</f>
        <v>0</v>
      </c>
      <c r="K210" s="222" t="s">
        <v>19</v>
      </c>
      <c r="L210" s="46"/>
      <c r="M210" s="227" t="s">
        <v>19</v>
      </c>
      <c r="N210" s="228" t="s">
        <v>43</v>
      </c>
      <c r="O210" s="86"/>
      <c r="P210" s="229">
        <f>O210*H210</f>
        <v>0</v>
      </c>
      <c r="Q210" s="229">
        <v>0</v>
      </c>
      <c r="R210" s="229">
        <f>Q210*H210</f>
        <v>0</v>
      </c>
      <c r="S210" s="229">
        <v>0</v>
      </c>
      <c r="T210" s="230">
        <f>S210*H210</f>
        <v>0</v>
      </c>
      <c r="U210" s="40"/>
      <c r="V210" s="40"/>
      <c r="W210" s="40"/>
      <c r="X210" s="40"/>
      <c r="Y210" s="40"/>
      <c r="Z210" s="40"/>
      <c r="AA210" s="40"/>
      <c r="AB210" s="40"/>
      <c r="AC210" s="40"/>
      <c r="AD210" s="40"/>
      <c r="AE210" s="40"/>
      <c r="AR210" s="231" t="s">
        <v>340</v>
      </c>
      <c r="AT210" s="231" t="s">
        <v>171</v>
      </c>
      <c r="AU210" s="231" t="s">
        <v>192</v>
      </c>
      <c r="AY210" s="19" t="s">
        <v>169</v>
      </c>
      <c r="BE210" s="232">
        <f>IF(N210="základní",J210,0)</f>
        <v>0</v>
      </c>
      <c r="BF210" s="232">
        <f>IF(N210="snížená",J210,0)</f>
        <v>0</v>
      </c>
      <c r="BG210" s="232">
        <f>IF(N210="zákl. přenesená",J210,0)</f>
        <v>0</v>
      </c>
      <c r="BH210" s="232">
        <f>IF(N210="sníž. přenesená",J210,0)</f>
        <v>0</v>
      </c>
      <c r="BI210" s="232">
        <f>IF(N210="nulová",J210,0)</f>
        <v>0</v>
      </c>
      <c r="BJ210" s="19" t="s">
        <v>80</v>
      </c>
      <c r="BK210" s="232">
        <f>ROUND(I210*H210,2)</f>
        <v>0</v>
      </c>
      <c r="BL210" s="19" t="s">
        <v>340</v>
      </c>
      <c r="BM210" s="231" t="s">
        <v>2474</v>
      </c>
    </row>
    <row r="211" spans="1:65" s="2" customFormat="1" ht="16.5" customHeight="1">
      <c r="A211" s="40"/>
      <c r="B211" s="41"/>
      <c r="C211" s="220" t="s">
        <v>2475</v>
      </c>
      <c r="D211" s="220" t="s">
        <v>171</v>
      </c>
      <c r="E211" s="221" t="s">
        <v>2476</v>
      </c>
      <c r="F211" s="222" t="s">
        <v>2477</v>
      </c>
      <c r="G211" s="223" t="s">
        <v>2076</v>
      </c>
      <c r="H211" s="224">
        <v>1</v>
      </c>
      <c r="I211" s="225"/>
      <c r="J211" s="226">
        <f>ROUND(I211*H211,2)</f>
        <v>0</v>
      </c>
      <c r="K211" s="222" t="s">
        <v>19</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340</v>
      </c>
      <c r="AT211" s="231" t="s">
        <v>171</v>
      </c>
      <c r="AU211" s="231" t="s">
        <v>192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340</v>
      </c>
      <c r="BM211" s="231" t="s">
        <v>2478</v>
      </c>
    </row>
    <row r="212" spans="1:65" s="2" customFormat="1" ht="16.5" customHeight="1">
      <c r="A212" s="40"/>
      <c r="B212" s="41"/>
      <c r="C212" s="220" t="s">
        <v>2181</v>
      </c>
      <c r="D212" s="220" t="s">
        <v>171</v>
      </c>
      <c r="E212" s="221" t="s">
        <v>2479</v>
      </c>
      <c r="F212" s="222" t="s">
        <v>2244</v>
      </c>
      <c r="G212" s="223" t="s">
        <v>339</v>
      </c>
      <c r="H212" s="224">
        <v>855</v>
      </c>
      <c r="I212" s="225"/>
      <c r="J212" s="226">
        <f>ROUND(I212*H212,2)</f>
        <v>0</v>
      </c>
      <c r="K212" s="222" t="s">
        <v>19</v>
      </c>
      <c r="L212" s="46"/>
      <c r="M212" s="227" t="s">
        <v>19</v>
      </c>
      <c r="N212" s="228" t="s">
        <v>43</v>
      </c>
      <c r="O212" s="86"/>
      <c r="P212" s="229">
        <f>O212*H212</f>
        <v>0</v>
      </c>
      <c r="Q212" s="229">
        <v>0</v>
      </c>
      <c r="R212" s="229">
        <f>Q212*H212</f>
        <v>0</v>
      </c>
      <c r="S212" s="229">
        <v>0</v>
      </c>
      <c r="T212" s="230">
        <f>S212*H212</f>
        <v>0</v>
      </c>
      <c r="U212" s="40"/>
      <c r="V212" s="40"/>
      <c r="W212" s="40"/>
      <c r="X212" s="40"/>
      <c r="Y212" s="40"/>
      <c r="Z212" s="40"/>
      <c r="AA212" s="40"/>
      <c r="AB212" s="40"/>
      <c r="AC212" s="40"/>
      <c r="AD212" s="40"/>
      <c r="AE212" s="40"/>
      <c r="AR212" s="231" t="s">
        <v>340</v>
      </c>
      <c r="AT212" s="231" t="s">
        <v>171</v>
      </c>
      <c r="AU212" s="231" t="s">
        <v>192</v>
      </c>
      <c r="AY212" s="19" t="s">
        <v>169</v>
      </c>
      <c r="BE212" s="232">
        <f>IF(N212="základní",J212,0)</f>
        <v>0</v>
      </c>
      <c r="BF212" s="232">
        <f>IF(N212="snížená",J212,0)</f>
        <v>0</v>
      </c>
      <c r="BG212" s="232">
        <f>IF(N212="zákl. přenesená",J212,0)</f>
        <v>0</v>
      </c>
      <c r="BH212" s="232">
        <f>IF(N212="sníž. přenesená",J212,0)</f>
        <v>0</v>
      </c>
      <c r="BI212" s="232">
        <f>IF(N212="nulová",J212,0)</f>
        <v>0</v>
      </c>
      <c r="BJ212" s="19" t="s">
        <v>80</v>
      </c>
      <c r="BK212" s="232">
        <f>ROUND(I212*H212,2)</f>
        <v>0</v>
      </c>
      <c r="BL212" s="19" t="s">
        <v>340</v>
      </c>
      <c r="BM212" s="231" t="s">
        <v>2480</v>
      </c>
    </row>
    <row r="213" spans="1:65" s="2" customFormat="1" ht="16.5" customHeight="1">
      <c r="A213" s="40"/>
      <c r="B213" s="41"/>
      <c r="C213" s="220" t="s">
        <v>2481</v>
      </c>
      <c r="D213" s="220" t="s">
        <v>171</v>
      </c>
      <c r="E213" s="221" t="s">
        <v>2482</v>
      </c>
      <c r="F213" s="222" t="s">
        <v>2247</v>
      </c>
      <c r="G213" s="223" t="s">
        <v>339</v>
      </c>
      <c r="H213" s="224">
        <v>608</v>
      </c>
      <c r="I213" s="225"/>
      <c r="J213" s="226">
        <f>ROUND(I213*H213,2)</f>
        <v>0</v>
      </c>
      <c r="K213" s="222" t="s">
        <v>19</v>
      </c>
      <c r="L213" s="46"/>
      <c r="M213" s="227" t="s">
        <v>19</v>
      </c>
      <c r="N213" s="228" t="s">
        <v>43</v>
      </c>
      <c r="O213" s="86"/>
      <c r="P213" s="229">
        <f>O213*H213</f>
        <v>0</v>
      </c>
      <c r="Q213" s="229">
        <v>0</v>
      </c>
      <c r="R213" s="229">
        <f>Q213*H213</f>
        <v>0</v>
      </c>
      <c r="S213" s="229">
        <v>0</v>
      </c>
      <c r="T213" s="230">
        <f>S213*H213</f>
        <v>0</v>
      </c>
      <c r="U213" s="40"/>
      <c r="V213" s="40"/>
      <c r="W213" s="40"/>
      <c r="X213" s="40"/>
      <c r="Y213" s="40"/>
      <c r="Z213" s="40"/>
      <c r="AA213" s="40"/>
      <c r="AB213" s="40"/>
      <c r="AC213" s="40"/>
      <c r="AD213" s="40"/>
      <c r="AE213" s="40"/>
      <c r="AR213" s="231" t="s">
        <v>340</v>
      </c>
      <c r="AT213" s="231" t="s">
        <v>171</v>
      </c>
      <c r="AU213" s="231" t="s">
        <v>192</v>
      </c>
      <c r="AY213" s="19" t="s">
        <v>169</v>
      </c>
      <c r="BE213" s="232">
        <f>IF(N213="základní",J213,0)</f>
        <v>0</v>
      </c>
      <c r="BF213" s="232">
        <f>IF(N213="snížená",J213,0)</f>
        <v>0</v>
      </c>
      <c r="BG213" s="232">
        <f>IF(N213="zákl. přenesená",J213,0)</f>
        <v>0</v>
      </c>
      <c r="BH213" s="232">
        <f>IF(N213="sníž. přenesená",J213,0)</f>
        <v>0</v>
      </c>
      <c r="BI213" s="232">
        <f>IF(N213="nulová",J213,0)</f>
        <v>0</v>
      </c>
      <c r="BJ213" s="19" t="s">
        <v>80</v>
      </c>
      <c r="BK213" s="232">
        <f>ROUND(I213*H213,2)</f>
        <v>0</v>
      </c>
      <c r="BL213" s="19" t="s">
        <v>340</v>
      </c>
      <c r="BM213" s="231" t="s">
        <v>2483</v>
      </c>
    </row>
    <row r="214" spans="1:65" s="2" customFormat="1" ht="16.5" customHeight="1">
      <c r="A214" s="40"/>
      <c r="B214" s="41"/>
      <c r="C214" s="220" t="s">
        <v>2184</v>
      </c>
      <c r="D214" s="220" t="s">
        <v>171</v>
      </c>
      <c r="E214" s="221" t="s">
        <v>2484</v>
      </c>
      <c r="F214" s="222" t="s">
        <v>2485</v>
      </c>
      <c r="G214" s="223" t="s">
        <v>2076</v>
      </c>
      <c r="H214" s="224">
        <v>38</v>
      </c>
      <c r="I214" s="225"/>
      <c r="J214" s="226">
        <f>ROUND(I214*H214,2)</f>
        <v>0</v>
      </c>
      <c r="K214" s="222" t="s">
        <v>19</v>
      </c>
      <c r="L214" s="46"/>
      <c r="M214" s="227" t="s">
        <v>19</v>
      </c>
      <c r="N214" s="228" t="s">
        <v>43</v>
      </c>
      <c r="O214" s="86"/>
      <c r="P214" s="229">
        <f>O214*H214</f>
        <v>0</v>
      </c>
      <c r="Q214" s="229">
        <v>0</v>
      </c>
      <c r="R214" s="229">
        <f>Q214*H214</f>
        <v>0</v>
      </c>
      <c r="S214" s="229">
        <v>0</v>
      </c>
      <c r="T214" s="230">
        <f>S214*H214</f>
        <v>0</v>
      </c>
      <c r="U214" s="40"/>
      <c r="V214" s="40"/>
      <c r="W214" s="40"/>
      <c r="X214" s="40"/>
      <c r="Y214" s="40"/>
      <c r="Z214" s="40"/>
      <c r="AA214" s="40"/>
      <c r="AB214" s="40"/>
      <c r="AC214" s="40"/>
      <c r="AD214" s="40"/>
      <c r="AE214" s="40"/>
      <c r="AR214" s="231" t="s">
        <v>340</v>
      </c>
      <c r="AT214" s="231" t="s">
        <v>171</v>
      </c>
      <c r="AU214" s="231" t="s">
        <v>192</v>
      </c>
      <c r="AY214" s="19" t="s">
        <v>169</v>
      </c>
      <c r="BE214" s="232">
        <f>IF(N214="základní",J214,0)</f>
        <v>0</v>
      </c>
      <c r="BF214" s="232">
        <f>IF(N214="snížená",J214,0)</f>
        <v>0</v>
      </c>
      <c r="BG214" s="232">
        <f>IF(N214="zákl. přenesená",J214,0)</f>
        <v>0</v>
      </c>
      <c r="BH214" s="232">
        <f>IF(N214="sníž. přenesená",J214,0)</f>
        <v>0</v>
      </c>
      <c r="BI214" s="232">
        <f>IF(N214="nulová",J214,0)</f>
        <v>0</v>
      </c>
      <c r="BJ214" s="19" t="s">
        <v>80</v>
      </c>
      <c r="BK214" s="232">
        <f>ROUND(I214*H214,2)</f>
        <v>0</v>
      </c>
      <c r="BL214" s="19" t="s">
        <v>340</v>
      </c>
      <c r="BM214" s="231" t="s">
        <v>2486</v>
      </c>
    </row>
    <row r="215" spans="1:65" s="2" customFormat="1" ht="16.5" customHeight="1">
      <c r="A215" s="40"/>
      <c r="B215" s="41"/>
      <c r="C215" s="220" t="s">
        <v>2487</v>
      </c>
      <c r="D215" s="220" t="s">
        <v>171</v>
      </c>
      <c r="E215" s="221" t="s">
        <v>2488</v>
      </c>
      <c r="F215" s="222" t="s">
        <v>2253</v>
      </c>
      <c r="G215" s="223" t="s">
        <v>2076</v>
      </c>
      <c r="H215" s="224">
        <v>38</v>
      </c>
      <c r="I215" s="225"/>
      <c r="J215" s="226">
        <f>ROUND(I215*H215,2)</f>
        <v>0</v>
      </c>
      <c r="K215" s="222" t="s">
        <v>19</v>
      </c>
      <c r="L215" s="46"/>
      <c r="M215" s="227" t="s">
        <v>19</v>
      </c>
      <c r="N215" s="228" t="s">
        <v>43</v>
      </c>
      <c r="O215" s="86"/>
      <c r="P215" s="229">
        <f>O215*H215</f>
        <v>0</v>
      </c>
      <c r="Q215" s="229">
        <v>0</v>
      </c>
      <c r="R215" s="229">
        <f>Q215*H215</f>
        <v>0</v>
      </c>
      <c r="S215" s="229">
        <v>0</v>
      </c>
      <c r="T215" s="230">
        <f>S215*H215</f>
        <v>0</v>
      </c>
      <c r="U215" s="40"/>
      <c r="V215" s="40"/>
      <c r="W215" s="40"/>
      <c r="X215" s="40"/>
      <c r="Y215" s="40"/>
      <c r="Z215" s="40"/>
      <c r="AA215" s="40"/>
      <c r="AB215" s="40"/>
      <c r="AC215" s="40"/>
      <c r="AD215" s="40"/>
      <c r="AE215" s="40"/>
      <c r="AR215" s="231" t="s">
        <v>340</v>
      </c>
      <c r="AT215" s="231" t="s">
        <v>171</v>
      </c>
      <c r="AU215" s="231" t="s">
        <v>192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340</v>
      </c>
      <c r="BM215" s="231" t="s">
        <v>2489</v>
      </c>
    </row>
    <row r="216" spans="1:65" s="2" customFormat="1" ht="16.5" customHeight="1">
      <c r="A216" s="40"/>
      <c r="B216" s="41"/>
      <c r="C216" s="220" t="s">
        <v>2187</v>
      </c>
      <c r="D216" s="220" t="s">
        <v>171</v>
      </c>
      <c r="E216" s="221" t="s">
        <v>2490</v>
      </c>
      <c r="F216" s="222" t="s">
        <v>2256</v>
      </c>
      <c r="G216" s="223" t="s">
        <v>2076</v>
      </c>
      <c r="H216" s="224">
        <v>38</v>
      </c>
      <c r="I216" s="225"/>
      <c r="J216" s="226">
        <f>ROUND(I216*H216,2)</f>
        <v>0</v>
      </c>
      <c r="K216" s="222" t="s">
        <v>19</v>
      </c>
      <c r="L216" s="46"/>
      <c r="M216" s="227" t="s">
        <v>19</v>
      </c>
      <c r="N216" s="228" t="s">
        <v>43</v>
      </c>
      <c r="O216" s="86"/>
      <c r="P216" s="229">
        <f>O216*H216</f>
        <v>0</v>
      </c>
      <c r="Q216" s="229">
        <v>0</v>
      </c>
      <c r="R216" s="229">
        <f>Q216*H216</f>
        <v>0</v>
      </c>
      <c r="S216" s="229">
        <v>0</v>
      </c>
      <c r="T216" s="230">
        <f>S216*H216</f>
        <v>0</v>
      </c>
      <c r="U216" s="40"/>
      <c r="V216" s="40"/>
      <c r="W216" s="40"/>
      <c r="X216" s="40"/>
      <c r="Y216" s="40"/>
      <c r="Z216" s="40"/>
      <c r="AA216" s="40"/>
      <c r="AB216" s="40"/>
      <c r="AC216" s="40"/>
      <c r="AD216" s="40"/>
      <c r="AE216" s="40"/>
      <c r="AR216" s="231" t="s">
        <v>340</v>
      </c>
      <c r="AT216" s="231" t="s">
        <v>171</v>
      </c>
      <c r="AU216" s="231" t="s">
        <v>192</v>
      </c>
      <c r="AY216" s="19" t="s">
        <v>169</v>
      </c>
      <c r="BE216" s="232">
        <f>IF(N216="základní",J216,0)</f>
        <v>0</v>
      </c>
      <c r="BF216" s="232">
        <f>IF(N216="snížená",J216,0)</f>
        <v>0</v>
      </c>
      <c r="BG216" s="232">
        <f>IF(N216="zákl. přenesená",J216,0)</f>
        <v>0</v>
      </c>
      <c r="BH216" s="232">
        <f>IF(N216="sníž. přenesená",J216,0)</f>
        <v>0</v>
      </c>
      <c r="BI216" s="232">
        <f>IF(N216="nulová",J216,0)</f>
        <v>0</v>
      </c>
      <c r="BJ216" s="19" t="s">
        <v>80</v>
      </c>
      <c r="BK216" s="232">
        <f>ROUND(I216*H216,2)</f>
        <v>0</v>
      </c>
      <c r="BL216" s="19" t="s">
        <v>340</v>
      </c>
      <c r="BM216" s="231" t="s">
        <v>2491</v>
      </c>
    </row>
    <row r="217" spans="1:65" s="2" customFormat="1" ht="16.5" customHeight="1">
      <c r="A217" s="40"/>
      <c r="B217" s="41"/>
      <c r="C217" s="220" t="s">
        <v>2492</v>
      </c>
      <c r="D217" s="220" t="s">
        <v>171</v>
      </c>
      <c r="E217" s="221" t="s">
        <v>2493</v>
      </c>
      <c r="F217" s="222" t="s">
        <v>2494</v>
      </c>
      <c r="G217" s="223" t="s">
        <v>2076</v>
      </c>
      <c r="H217" s="224">
        <v>4</v>
      </c>
      <c r="I217" s="225"/>
      <c r="J217" s="226">
        <f>ROUND(I217*H217,2)</f>
        <v>0</v>
      </c>
      <c r="K217" s="222" t="s">
        <v>19</v>
      </c>
      <c r="L217" s="46"/>
      <c r="M217" s="227" t="s">
        <v>19</v>
      </c>
      <c r="N217" s="228" t="s">
        <v>43</v>
      </c>
      <c r="O217" s="86"/>
      <c r="P217" s="229">
        <f>O217*H217</f>
        <v>0</v>
      </c>
      <c r="Q217" s="229">
        <v>0</v>
      </c>
      <c r="R217" s="229">
        <f>Q217*H217</f>
        <v>0</v>
      </c>
      <c r="S217" s="229">
        <v>0</v>
      </c>
      <c r="T217" s="230">
        <f>S217*H217</f>
        <v>0</v>
      </c>
      <c r="U217" s="40"/>
      <c r="V217" s="40"/>
      <c r="W217" s="40"/>
      <c r="X217" s="40"/>
      <c r="Y217" s="40"/>
      <c r="Z217" s="40"/>
      <c r="AA217" s="40"/>
      <c r="AB217" s="40"/>
      <c r="AC217" s="40"/>
      <c r="AD217" s="40"/>
      <c r="AE217" s="40"/>
      <c r="AR217" s="231" t="s">
        <v>340</v>
      </c>
      <c r="AT217" s="231" t="s">
        <v>171</v>
      </c>
      <c r="AU217" s="231" t="s">
        <v>192</v>
      </c>
      <c r="AY217" s="19" t="s">
        <v>169</v>
      </c>
      <c r="BE217" s="232">
        <f>IF(N217="základní",J217,0)</f>
        <v>0</v>
      </c>
      <c r="BF217" s="232">
        <f>IF(N217="snížená",J217,0)</f>
        <v>0</v>
      </c>
      <c r="BG217" s="232">
        <f>IF(N217="zákl. přenesená",J217,0)</f>
        <v>0</v>
      </c>
      <c r="BH217" s="232">
        <f>IF(N217="sníž. přenesená",J217,0)</f>
        <v>0</v>
      </c>
      <c r="BI217" s="232">
        <f>IF(N217="nulová",J217,0)</f>
        <v>0</v>
      </c>
      <c r="BJ217" s="19" t="s">
        <v>80</v>
      </c>
      <c r="BK217" s="232">
        <f>ROUND(I217*H217,2)</f>
        <v>0</v>
      </c>
      <c r="BL217" s="19" t="s">
        <v>340</v>
      </c>
      <c r="BM217" s="231" t="s">
        <v>2495</v>
      </c>
    </row>
    <row r="218" spans="1:65" s="2" customFormat="1" ht="16.5" customHeight="1">
      <c r="A218" s="40"/>
      <c r="B218" s="41"/>
      <c r="C218" s="220" t="s">
        <v>2190</v>
      </c>
      <c r="D218" s="220" t="s">
        <v>171</v>
      </c>
      <c r="E218" s="221" t="s">
        <v>2496</v>
      </c>
      <c r="F218" s="222" t="s">
        <v>2497</v>
      </c>
      <c r="G218" s="223" t="s">
        <v>2076</v>
      </c>
      <c r="H218" s="224">
        <v>27</v>
      </c>
      <c r="I218" s="225"/>
      <c r="J218" s="226">
        <f>ROUND(I218*H218,2)</f>
        <v>0</v>
      </c>
      <c r="K218" s="222" t="s">
        <v>19</v>
      </c>
      <c r="L218" s="46"/>
      <c r="M218" s="227" t="s">
        <v>19</v>
      </c>
      <c r="N218" s="228" t="s">
        <v>43</v>
      </c>
      <c r="O218" s="86"/>
      <c r="P218" s="229">
        <f>O218*H218</f>
        <v>0</v>
      </c>
      <c r="Q218" s="229">
        <v>0</v>
      </c>
      <c r="R218" s="229">
        <f>Q218*H218</f>
        <v>0</v>
      </c>
      <c r="S218" s="229">
        <v>0</v>
      </c>
      <c r="T218" s="230">
        <f>S218*H218</f>
        <v>0</v>
      </c>
      <c r="U218" s="40"/>
      <c r="V218" s="40"/>
      <c r="W218" s="40"/>
      <c r="X218" s="40"/>
      <c r="Y218" s="40"/>
      <c r="Z218" s="40"/>
      <c r="AA218" s="40"/>
      <c r="AB218" s="40"/>
      <c r="AC218" s="40"/>
      <c r="AD218" s="40"/>
      <c r="AE218" s="40"/>
      <c r="AR218" s="231" t="s">
        <v>340</v>
      </c>
      <c r="AT218" s="231" t="s">
        <v>171</v>
      </c>
      <c r="AU218" s="231" t="s">
        <v>192</v>
      </c>
      <c r="AY218" s="19" t="s">
        <v>169</v>
      </c>
      <c r="BE218" s="232">
        <f>IF(N218="základní",J218,0)</f>
        <v>0</v>
      </c>
      <c r="BF218" s="232">
        <f>IF(N218="snížená",J218,0)</f>
        <v>0</v>
      </c>
      <c r="BG218" s="232">
        <f>IF(N218="zákl. přenesená",J218,0)</f>
        <v>0</v>
      </c>
      <c r="BH218" s="232">
        <f>IF(N218="sníž. přenesená",J218,0)</f>
        <v>0</v>
      </c>
      <c r="BI218" s="232">
        <f>IF(N218="nulová",J218,0)</f>
        <v>0</v>
      </c>
      <c r="BJ218" s="19" t="s">
        <v>80</v>
      </c>
      <c r="BK218" s="232">
        <f>ROUND(I218*H218,2)</f>
        <v>0</v>
      </c>
      <c r="BL218" s="19" t="s">
        <v>340</v>
      </c>
      <c r="BM218" s="231" t="s">
        <v>2498</v>
      </c>
    </row>
    <row r="219" spans="1:65" s="2" customFormat="1" ht="16.5" customHeight="1">
      <c r="A219" s="40"/>
      <c r="B219" s="41"/>
      <c r="C219" s="220" t="s">
        <v>2499</v>
      </c>
      <c r="D219" s="220" t="s">
        <v>171</v>
      </c>
      <c r="E219" s="221" t="s">
        <v>2500</v>
      </c>
      <c r="F219" s="222" t="s">
        <v>2265</v>
      </c>
      <c r="G219" s="223" t="s">
        <v>2076</v>
      </c>
      <c r="H219" s="224">
        <v>9</v>
      </c>
      <c r="I219" s="225"/>
      <c r="J219" s="226">
        <f>ROUND(I219*H219,2)</f>
        <v>0</v>
      </c>
      <c r="K219" s="222" t="s">
        <v>19</v>
      </c>
      <c r="L219" s="46"/>
      <c r="M219" s="227" t="s">
        <v>19</v>
      </c>
      <c r="N219" s="228" t="s">
        <v>43</v>
      </c>
      <c r="O219" s="86"/>
      <c r="P219" s="229">
        <f>O219*H219</f>
        <v>0</v>
      </c>
      <c r="Q219" s="229">
        <v>0</v>
      </c>
      <c r="R219" s="229">
        <f>Q219*H219</f>
        <v>0</v>
      </c>
      <c r="S219" s="229">
        <v>0</v>
      </c>
      <c r="T219" s="230">
        <f>S219*H219</f>
        <v>0</v>
      </c>
      <c r="U219" s="40"/>
      <c r="V219" s="40"/>
      <c r="W219" s="40"/>
      <c r="X219" s="40"/>
      <c r="Y219" s="40"/>
      <c r="Z219" s="40"/>
      <c r="AA219" s="40"/>
      <c r="AB219" s="40"/>
      <c r="AC219" s="40"/>
      <c r="AD219" s="40"/>
      <c r="AE219" s="40"/>
      <c r="AR219" s="231" t="s">
        <v>340</v>
      </c>
      <c r="AT219" s="231" t="s">
        <v>171</v>
      </c>
      <c r="AU219" s="231" t="s">
        <v>192</v>
      </c>
      <c r="AY219" s="19" t="s">
        <v>169</v>
      </c>
      <c r="BE219" s="232">
        <f>IF(N219="základní",J219,0)</f>
        <v>0</v>
      </c>
      <c r="BF219" s="232">
        <f>IF(N219="snížená",J219,0)</f>
        <v>0</v>
      </c>
      <c r="BG219" s="232">
        <f>IF(N219="zákl. přenesená",J219,0)</f>
        <v>0</v>
      </c>
      <c r="BH219" s="232">
        <f>IF(N219="sníž. přenesená",J219,0)</f>
        <v>0</v>
      </c>
      <c r="BI219" s="232">
        <f>IF(N219="nulová",J219,0)</f>
        <v>0</v>
      </c>
      <c r="BJ219" s="19" t="s">
        <v>80</v>
      </c>
      <c r="BK219" s="232">
        <f>ROUND(I219*H219,2)</f>
        <v>0</v>
      </c>
      <c r="BL219" s="19" t="s">
        <v>340</v>
      </c>
      <c r="BM219" s="231" t="s">
        <v>2501</v>
      </c>
    </row>
    <row r="220" spans="1:65" s="2" customFormat="1" ht="16.5" customHeight="1">
      <c r="A220" s="40"/>
      <c r="B220" s="41"/>
      <c r="C220" s="220" t="s">
        <v>2193</v>
      </c>
      <c r="D220" s="220" t="s">
        <v>171</v>
      </c>
      <c r="E220" s="221" t="s">
        <v>2502</v>
      </c>
      <c r="F220" s="222" t="s">
        <v>2503</v>
      </c>
      <c r="G220" s="223" t="s">
        <v>2272</v>
      </c>
      <c r="H220" s="224">
        <v>6</v>
      </c>
      <c r="I220" s="225"/>
      <c r="J220" s="226">
        <f>ROUND(I220*H220,2)</f>
        <v>0</v>
      </c>
      <c r="K220" s="222" t="s">
        <v>19</v>
      </c>
      <c r="L220" s="46"/>
      <c r="M220" s="227" t="s">
        <v>19</v>
      </c>
      <c r="N220" s="228" t="s">
        <v>43</v>
      </c>
      <c r="O220" s="86"/>
      <c r="P220" s="229">
        <f>O220*H220</f>
        <v>0</v>
      </c>
      <c r="Q220" s="229">
        <v>0</v>
      </c>
      <c r="R220" s="229">
        <f>Q220*H220</f>
        <v>0</v>
      </c>
      <c r="S220" s="229">
        <v>0</v>
      </c>
      <c r="T220" s="230">
        <f>S220*H220</f>
        <v>0</v>
      </c>
      <c r="U220" s="40"/>
      <c r="V220" s="40"/>
      <c r="W220" s="40"/>
      <c r="X220" s="40"/>
      <c r="Y220" s="40"/>
      <c r="Z220" s="40"/>
      <c r="AA220" s="40"/>
      <c r="AB220" s="40"/>
      <c r="AC220" s="40"/>
      <c r="AD220" s="40"/>
      <c r="AE220" s="40"/>
      <c r="AR220" s="231" t="s">
        <v>340</v>
      </c>
      <c r="AT220" s="231" t="s">
        <v>171</v>
      </c>
      <c r="AU220" s="231" t="s">
        <v>192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340</v>
      </c>
      <c r="BM220" s="231" t="s">
        <v>2504</v>
      </c>
    </row>
    <row r="221" spans="1:65" s="2" customFormat="1" ht="16.5" customHeight="1">
      <c r="A221" s="40"/>
      <c r="B221" s="41"/>
      <c r="C221" s="220" t="s">
        <v>2505</v>
      </c>
      <c r="D221" s="220" t="s">
        <v>171</v>
      </c>
      <c r="E221" s="221" t="s">
        <v>2506</v>
      </c>
      <c r="F221" s="222" t="s">
        <v>2507</v>
      </c>
      <c r="G221" s="223" t="s">
        <v>2076</v>
      </c>
      <c r="H221" s="224">
        <v>8</v>
      </c>
      <c r="I221" s="225"/>
      <c r="J221" s="226">
        <f>ROUND(I221*H221,2)</f>
        <v>0</v>
      </c>
      <c r="K221" s="222" t="s">
        <v>19</v>
      </c>
      <c r="L221" s="46"/>
      <c r="M221" s="227" t="s">
        <v>19</v>
      </c>
      <c r="N221" s="228" t="s">
        <v>43</v>
      </c>
      <c r="O221" s="86"/>
      <c r="P221" s="229">
        <f>O221*H221</f>
        <v>0</v>
      </c>
      <c r="Q221" s="229">
        <v>0</v>
      </c>
      <c r="R221" s="229">
        <f>Q221*H221</f>
        <v>0</v>
      </c>
      <c r="S221" s="229">
        <v>0</v>
      </c>
      <c r="T221" s="230">
        <f>S221*H221</f>
        <v>0</v>
      </c>
      <c r="U221" s="40"/>
      <c r="V221" s="40"/>
      <c r="W221" s="40"/>
      <c r="X221" s="40"/>
      <c r="Y221" s="40"/>
      <c r="Z221" s="40"/>
      <c r="AA221" s="40"/>
      <c r="AB221" s="40"/>
      <c r="AC221" s="40"/>
      <c r="AD221" s="40"/>
      <c r="AE221" s="40"/>
      <c r="AR221" s="231" t="s">
        <v>340</v>
      </c>
      <c r="AT221" s="231" t="s">
        <v>171</v>
      </c>
      <c r="AU221" s="231" t="s">
        <v>192</v>
      </c>
      <c r="AY221" s="19" t="s">
        <v>169</v>
      </c>
      <c r="BE221" s="232">
        <f>IF(N221="základní",J221,0)</f>
        <v>0</v>
      </c>
      <c r="BF221" s="232">
        <f>IF(N221="snížená",J221,0)</f>
        <v>0</v>
      </c>
      <c r="BG221" s="232">
        <f>IF(N221="zákl. přenesená",J221,0)</f>
        <v>0</v>
      </c>
      <c r="BH221" s="232">
        <f>IF(N221="sníž. přenesená",J221,0)</f>
        <v>0</v>
      </c>
      <c r="BI221" s="232">
        <f>IF(N221="nulová",J221,0)</f>
        <v>0</v>
      </c>
      <c r="BJ221" s="19" t="s">
        <v>80</v>
      </c>
      <c r="BK221" s="232">
        <f>ROUND(I221*H221,2)</f>
        <v>0</v>
      </c>
      <c r="BL221" s="19" t="s">
        <v>340</v>
      </c>
      <c r="BM221" s="231" t="s">
        <v>2508</v>
      </c>
    </row>
    <row r="222" spans="1:65" s="2" customFormat="1" ht="16.5" customHeight="1">
      <c r="A222" s="40"/>
      <c r="B222" s="41"/>
      <c r="C222" s="220" t="s">
        <v>2196</v>
      </c>
      <c r="D222" s="220" t="s">
        <v>171</v>
      </c>
      <c r="E222" s="221" t="s">
        <v>2509</v>
      </c>
      <c r="F222" s="222" t="s">
        <v>2510</v>
      </c>
      <c r="G222" s="223" t="s">
        <v>2272</v>
      </c>
      <c r="H222" s="224">
        <v>6</v>
      </c>
      <c r="I222" s="225"/>
      <c r="J222" s="226">
        <f>ROUND(I222*H222,2)</f>
        <v>0</v>
      </c>
      <c r="K222" s="222" t="s">
        <v>19</v>
      </c>
      <c r="L222" s="46"/>
      <c r="M222" s="227" t="s">
        <v>19</v>
      </c>
      <c r="N222" s="228" t="s">
        <v>43</v>
      </c>
      <c r="O222" s="86"/>
      <c r="P222" s="229">
        <f>O222*H222</f>
        <v>0</v>
      </c>
      <c r="Q222" s="229">
        <v>0</v>
      </c>
      <c r="R222" s="229">
        <f>Q222*H222</f>
        <v>0</v>
      </c>
      <c r="S222" s="229">
        <v>0</v>
      </c>
      <c r="T222" s="230">
        <f>S222*H222</f>
        <v>0</v>
      </c>
      <c r="U222" s="40"/>
      <c r="V222" s="40"/>
      <c r="W222" s="40"/>
      <c r="X222" s="40"/>
      <c r="Y222" s="40"/>
      <c r="Z222" s="40"/>
      <c r="AA222" s="40"/>
      <c r="AB222" s="40"/>
      <c r="AC222" s="40"/>
      <c r="AD222" s="40"/>
      <c r="AE222" s="40"/>
      <c r="AR222" s="231" t="s">
        <v>340</v>
      </c>
      <c r="AT222" s="231" t="s">
        <v>171</v>
      </c>
      <c r="AU222" s="231" t="s">
        <v>192</v>
      </c>
      <c r="AY222" s="19" t="s">
        <v>169</v>
      </c>
      <c r="BE222" s="232">
        <f>IF(N222="základní",J222,0)</f>
        <v>0</v>
      </c>
      <c r="BF222" s="232">
        <f>IF(N222="snížená",J222,0)</f>
        <v>0</v>
      </c>
      <c r="BG222" s="232">
        <f>IF(N222="zákl. přenesená",J222,0)</f>
        <v>0</v>
      </c>
      <c r="BH222" s="232">
        <f>IF(N222="sníž. přenesená",J222,0)</f>
        <v>0</v>
      </c>
      <c r="BI222" s="232">
        <f>IF(N222="nulová",J222,0)</f>
        <v>0</v>
      </c>
      <c r="BJ222" s="19" t="s">
        <v>80</v>
      </c>
      <c r="BK222" s="232">
        <f>ROUND(I222*H222,2)</f>
        <v>0</v>
      </c>
      <c r="BL222" s="19" t="s">
        <v>340</v>
      </c>
      <c r="BM222" s="231" t="s">
        <v>2511</v>
      </c>
    </row>
    <row r="223" spans="1:65" s="2" customFormat="1" ht="16.5" customHeight="1">
      <c r="A223" s="40"/>
      <c r="B223" s="41"/>
      <c r="C223" s="220" t="s">
        <v>2512</v>
      </c>
      <c r="D223" s="220" t="s">
        <v>171</v>
      </c>
      <c r="E223" s="221" t="s">
        <v>2513</v>
      </c>
      <c r="F223" s="222" t="s">
        <v>2514</v>
      </c>
      <c r="G223" s="223" t="s">
        <v>2076</v>
      </c>
      <c r="H223" s="224">
        <v>9</v>
      </c>
      <c r="I223" s="225"/>
      <c r="J223" s="226">
        <f>ROUND(I223*H223,2)</f>
        <v>0</v>
      </c>
      <c r="K223" s="222" t="s">
        <v>19</v>
      </c>
      <c r="L223" s="46"/>
      <c r="M223" s="227" t="s">
        <v>19</v>
      </c>
      <c r="N223" s="228" t="s">
        <v>43</v>
      </c>
      <c r="O223" s="86"/>
      <c r="P223" s="229">
        <f>O223*H223</f>
        <v>0</v>
      </c>
      <c r="Q223" s="229">
        <v>0</v>
      </c>
      <c r="R223" s="229">
        <f>Q223*H223</f>
        <v>0</v>
      </c>
      <c r="S223" s="229">
        <v>0</v>
      </c>
      <c r="T223" s="230">
        <f>S223*H223</f>
        <v>0</v>
      </c>
      <c r="U223" s="40"/>
      <c r="V223" s="40"/>
      <c r="W223" s="40"/>
      <c r="X223" s="40"/>
      <c r="Y223" s="40"/>
      <c r="Z223" s="40"/>
      <c r="AA223" s="40"/>
      <c r="AB223" s="40"/>
      <c r="AC223" s="40"/>
      <c r="AD223" s="40"/>
      <c r="AE223" s="40"/>
      <c r="AR223" s="231" t="s">
        <v>340</v>
      </c>
      <c r="AT223" s="231" t="s">
        <v>171</v>
      </c>
      <c r="AU223" s="231" t="s">
        <v>192</v>
      </c>
      <c r="AY223" s="19" t="s">
        <v>169</v>
      </c>
      <c r="BE223" s="232">
        <f>IF(N223="základní",J223,0)</f>
        <v>0</v>
      </c>
      <c r="BF223" s="232">
        <f>IF(N223="snížená",J223,0)</f>
        <v>0</v>
      </c>
      <c r="BG223" s="232">
        <f>IF(N223="zákl. přenesená",J223,0)</f>
        <v>0</v>
      </c>
      <c r="BH223" s="232">
        <f>IF(N223="sníž. přenesená",J223,0)</f>
        <v>0</v>
      </c>
      <c r="BI223" s="232">
        <f>IF(N223="nulová",J223,0)</f>
        <v>0</v>
      </c>
      <c r="BJ223" s="19" t="s">
        <v>80</v>
      </c>
      <c r="BK223" s="232">
        <f>ROUND(I223*H223,2)</f>
        <v>0</v>
      </c>
      <c r="BL223" s="19" t="s">
        <v>340</v>
      </c>
      <c r="BM223" s="231" t="s">
        <v>2515</v>
      </c>
    </row>
    <row r="224" spans="1:65" s="2" customFormat="1" ht="16.5" customHeight="1">
      <c r="A224" s="40"/>
      <c r="B224" s="41"/>
      <c r="C224" s="220" t="s">
        <v>2199</v>
      </c>
      <c r="D224" s="220" t="s">
        <v>171</v>
      </c>
      <c r="E224" s="221" t="s">
        <v>2516</v>
      </c>
      <c r="F224" s="222" t="s">
        <v>2265</v>
      </c>
      <c r="G224" s="223" t="s">
        <v>2076</v>
      </c>
      <c r="H224" s="224">
        <v>3</v>
      </c>
      <c r="I224" s="225"/>
      <c r="J224" s="226">
        <f>ROUND(I224*H224,2)</f>
        <v>0</v>
      </c>
      <c r="K224" s="222" t="s">
        <v>19</v>
      </c>
      <c r="L224" s="46"/>
      <c r="M224" s="227" t="s">
        <v>19</v>
      </c>
      <c r="N224" s="228" t="s">
        <v>43</v>
      </c>
      <c r="O224" s="86"/>
      <c r="P224" s="229">
        <f>O224*H224</f>
        <v>0</v>
      </c>
      <c r="Q224" s="229">
        <v>0</v>
      </c>
      <c r="R224" s="229">
        <f>Q224*H224</f>
        <v>0</v>
      </c>
      <c r="S224" s="229">
        <v>0</v>
      </c>
      <c r="T224" s="230">
        <f>S224*H224</f>
        <v>0</v>
      </c>
      <c r="U224" s="40"/>
      <c r="V224" s="40"/>
      <c r="W224" s="40"/>
      <c r="X224" s="40"/>
      <c r="Y224" s="40"/>
      <c r="Z224" s="40"/>
      <c r="AA224" s="40"/>
      <c r="AB224" s="40"/>
      <c r="AC224" s="40"/>
      <c r="AD224" s="40"/>
      <c r="AE224" s="40"/>
      <c r="AR224" s="231" t="s">
        <v>340</v>
      </c>
      <c r="AT224" s="231" t="s">
        <v>171</v>
      </c>
      <c r="AU224" s="231" t="s">
        <v>192</v>
      </c>
      <c r="AY224" s="19" t="s">
        <v>169</v>
      </c>
      <c r="BE224" s="232">
        <f>IF(N224="základní",J224,0)</f>
        <v>0</v>
      </c>
      <c r="BF224" s="232">
        <f>IF(N224="snížená",J224,0)</f>
        <v>0</v>
      </c>
      <c r="BG224" s="232">
        <f>IF(N224="zákl. přenesená",J224,0)</f>
        <v>0</v>
      </c>
      <c r="BH224" s="232">
        <f>IF(N224="sníž. přenesená",J224,0)</f>
        <v>0</v>
      </c>
      <c r="BI224" s="232">
        <f>IF(N224="nulová",J224,0)</f>
        <v>0</v>
      </c>
      <c r="BJ224" s="19" t="s">
        <v>80</v>
      </c>
      <c r="BK224" s="232">
        <f>ROUND(I224*H224,2)</f>
        <v>0</v>
      </c>
      <c r="BL224" s="19" t="s">
        <v>340</v>
      </c>
      <c r="BM224" s="231" t="s">
        <v>2517</v>
      </c>
    </row>
    <row r="225" spans="1:65" s="2" customFormat="1" ht="16.5" customHeight="1">
      <c r="A225" s="40"/>
      <c r="B225" s="41"/>
      <c r="C225" s="220" t="s">
        <v>2518</v>
      </c>
      <c r="D225" s="220" t="s">
        <v>171</v>
      </c>
      <c r="E225" s="221" t="s">
        <v>2519</v>
      </c>
      <c r="F225" s="222" t="s">
        <v>2268</v>
      </c>
      <c r="G225" s="223" t="s">
        <v>2076</v>
      </c>
      <c r="H225" s="224">
        <v>1</v>
      </c>
      <c r="I225" s="225"/>
      <c r="J225" s="226">
        <f>ROUND(I225*H225,2)</f>
        <v>0</v>
      </c>
      <c r="K225" s="222" t="s">
        <v>19</v>
      </c>
      <c r="L225" s="46"/>
      <c r="M225" s="227" t="s">
        <v>19</v>
      </c>
      <c r="N225" s="228" t="s">
        <v>43</v>
      </c>
      <c r="O225" s="86"/>
      <c r="P225" s="229">
        <f>O225*H225</f>
        <v>0</v>
      </c>
      <c r="Q225" s="229">
        <v>0</v>
      </c>
      <c r="R225" s="229">
        <f>Q225*H225</f>
        <v>0</v>
      </c>
      <c r="S225" s="229">
        <v>0</v>
      </c>
      <c r="T225" s="230">
        <f>S225*H225</f>
        <v>0</v>
      </c>
      <c r="U225" s="40"/>
      <c r="V225" s="40"/>
      <c r="W225" s="40"/>
      <c r="X225" s="40"/>
      <c r="Y225" s="40"/>
      <c r="Z225" s="40"/>
      <c r="AA225" s="40"/>
      <c r="AB225" s="40"/>
      <c r="AC225" s="40"/>
      <c r="AD225" s="40"/>
      <c r="AE225" s="40"/>
      <c r="AR225" s="231" t="s">
        <v>340</v>
      </c>
      <c r="AT225" s="231" t="s">
        <v>171</v>
      </c>
      <c r="AU225" s="231" t="s">
        <v>192</v>
      </c>
      <c r="AY225" s="19" t="s">
        <v>169</v>
      </c>
      <c r="BE225" s="232">
        <f>IF(N225="základní",J225,0)</f>
        <v>0</v>
      </c>
      <c r="BF225" s="232">
        <f>IF(N225="snížená",J225,0)</f>
        <v>0</v>
      </c>
      <c r="BG225" s="232">
        <f>IF(N225="zákl. přenesená",J225,0)</f>
        <v>0</v>
      </c>
      <c r="BH225" s="232">
        <f>IF(N225="sníž. přenesená",J225,0)</f>
        <v>0</v>
      </c>
      <c r="BI225" s="232">
        <f>IF(N225="nulová",J225,0)</f>
        <v>0</v>
      </c>
      <c r="BJ225" s="19" t="s">
        <v>80</v>
      </c>
      <c r="BK225" s="232">
        <f>ROUND(I225*H225,2)</f>
        <v>0</v>
      </c>
      <c r="BL225" s="19" t="s">
        <v>340</v>
      </c>
      <c r="BM225" s="231" t="s">
        <v>2520</v>
      </c>
    </row>
    <row r="226" spans="1:65" s="2" customFormat="1" ht="16.5" customHeight="1">
      <c r="A226" s="40"/>
      <c r="B226" s="41"/>
      <c r="C226" s="220" t="s">
        <v>2205</v>
      </c>
      <c r="D226" s="220" t="s">
        <v>171</v>
      </c>
      <c r="E226" s="221" t="s">
        <v>2521</v>
      </c>
      <c r="F226" s="222" t="s">
        <v>2271</v>
      </c>
      <c r="G226" s="223" t="s">
        <v>2272</v>
      </c>
      <c r="H226" s="224">
        <v>6</v>
      </c>
      <c r="I226" s="225"/>
      <c r="J226" s="226">
        <f>ROUND(I226*H226,2)</f>
        <v>0</v>
      </c>
      <c r="K226" s="222" t="s">
        <v>19</v>
      </c>
      <c r="L226" s="46"/>
      <c r="M226" s="227" t="s">
        <v>19</v>
      </c>
      <c r="N226" s="228" t="s">
        <v>43</v>
      </c>
      <c r="O226" s="86"/>
      <c r="P226" s="229">
        <f>O226*H226</f>
        <v>0</v>
      </c>
      <c r="Q226" s="229">
        <v>0</v>
      </c>
      <c r="R226" s="229">
        <f>Q226*H226</f>
        <v>0</v>
      </c>
      <c r="S226" s="229">
        <v>0</v>
      </c>
      <c r="T226" s="230">
        <f>S226*H226</f>
        <v>0</v>
      </c>
      <c r="U226" s="40"/>
      <c r="V226" s="40"/>
      <c r="W226" s="40"/>
      <c r="X226" s="40"/>
      <c r="Y226" s="40"/>
      <c r="Z226" s="40"/>
      <c r="AA226" s="40"/>
      <c r="AB226" s="40"/>
      <c r="AC226" s="40"/>
      <c r="AD226" s="40"/>
      <c r="AE226" s="40"/>
      <c r="AR226" s="231" t="s">
        <v>340</v>
      </c>
      <c r="AT226" s="231" t="s">
        <v>171</v>
      </c>
      <c r="AU226" s="231" t="s">
        <v>192</v>
      </c>
      <c r="AY226" s="19" t="s">
        <v>169</v>
      </c>
      <c r="BE226" s="232">
        <f>IF(N226="základní",J226,0)</f>
        <v>0</v>
      </c>
      <c r="BF226" s="232">
        <f>IF(N226="snížená",J226,0)</f>
        <v>0</v>
      </c>
      <c r="BG226" s="232">
        <f>IF(N226="zákl. přenesená",J226,0)</f>
        <v>0</v>
      </c>
      <c r="BH226" s="232">
        <f>IF(N226="sníž. přenesená",J226,0)</f>
        <v>0</v>
      </c>
      <c r="BI226" s="232">
        <f>IF(N226="nulová",J226,0)</f>
        <v>0</v>
      </c>
      <c r="BJ226" s="19" t="s">
        <v>80</v>
      </c>
      <c r="BK226" s="232">
        <f>ROUND(I226*H226,2)</f>
        <v>0</v>
      </c>
      <c r="BL226" s="19" t="s">
        <v>340</v>
      </c>
      <c r="BM226" s="231" t="s">
        <v>2522</v>
      </c>
    </row>
    <row r="227" spans="1:65" s="2" customFormat="1" ht="16.5" customHeight="1">
      <c r="A227" s="40"/>
      <c r="B227" s="41"/>
      <c r="C227" s="220" t="s">
        <v>2523</v>
      </c>
      <c r="D227" s="220" t="s">
        <v>171</v>
      </c>
      <c r="E227" s="221" t="s">
        <v>2524</v>
      </c>
      <c r="F227" s="222" t="s">
        <v>2275</v>
      </c>
      <c r="G227" s="223" t="s">
        <v>2272</v>
      </c>
      <c r="H227" s="224">
        <v>22</v>
      </c>
      <c r="I227" s="225"/>
      <c r="J227" s="226">
        <f>ROUND(I227*H227,2)</f>
        <v>0</v>
      </c>
      <c r="K227" s="222" t="s">
        <v>19</v>
      </c>
      <c r="L227" s="46"/>
      <c r="M227" s="227" t="s">
        <v>19</v>
      </c>
      <c r="N227" s="228" t="s">
        <v>43</v>
      </c>
      <c r="O227" s="86"/>
      <c r="P227" s="229">
        <f>O227*H227</f>
        <v>0</v>
      </c>
      <c r="Q227" s="229">
        <v>0</v>
      </c>
      <c r="R227" s="229">
        <f>Q227*H227</f>
        <v>0</v>
      </c>
      <c r="S227" s="229">
        <v>0</v>
      </c>
      <c r="T227" s="230">
        <f>S227*H227</f>
        <v>0</v>
      </c>
      <c r="U227" s="40"/>
      <c r="V227" s="40"/>
      <c r="W227" s="40"/>
      <c r="X227" s="40"/>
      <c r="Y227" s="40"/>
      <c r="Z227" s="40"/>
      <c r="AA227" s="40"/>
      <c r="AB227" s="40"/>
      <c r="AC227" s="40"/>
      <c r="AD227" s="40"/>
      <c r="AE227" s="40"/>
      <c r="AR227" s="231" t="s">
        <v>340</v>
      </c>
      <c r="AT227" s="231" t="s">
        <v>171</v>
      </c>
      <c r="AU227" s="231" t="s">
        <v>192</v>
      </c>
      <c r="AY227" s="19" t="s">
        <v>169</v>
      </c>
      <c r="BE227" s="232">
        <f>IF(N227="základní",J227,0)</f>
        <v>0</v>
      </c>
      <c r="BF227" s="232">
        <f>IF(N227="snížená",J227,0)</f>
        <v>0</v>
      </c>
      <c r="BG227" s="232">
        <f>IF(N227="zákl. přenesená",J227,0)</f>
        <v>0</v>
      </c>
      <c r="BH227" s="232">
        <f>IF(N227="sníž. přenesená",J227,0)</f>
        <v>0</v>
      </c>
      <c r="BI227" s="232">
        <f>IF(N227="nulová",J227,0)</f>
        <v>0</v>
      </c>
      <c r="BJ227" s="19" t="s">
        <v>80</v>
      </c>
      <c r="BK227" s="232">
        <f>ROUND(I227*H227,2)</f>
        <v>0</v>
      </c>
      <c r="BL227" s="19" t="s">
        <v>340</v>
      </c>
      <c r="BM227" s="231" t="s">
        <v>2525</v>
      </c>
    </row>
    <row r="228" spans="1:63" s="12" customFormat="1" ht="22.8" customHeight="1">
      <c r="A228" s="12"/>
      <c r="B228" s="204"/>
      <c r="C228" s="205"/>
      <c r="D228" s="206" t="s">
        <v>71</v>
      </c>
      <c r="E228" s="218" t="s">
        <v>2277</v>
      </c>
      <c r="F228" s="218" t="s">
        <v>2278</v>
      </c>
      <c r="G228" s="205"/>
      <c r="H228" s="205"/>
      <c r="I228" s="208"/>
      <c r="J228" s="219">
        <f>BK228</f>
        <v>0</v>
      </c>
      <c r="K228" s="205"/>
      <c r="L228" s="210"/>
      <c r="M228" s="211"/>
      <c r="N228" s="212"/>
      <c r="O228" s="212"/>
      <c r="P228" s="213">
        <f>SUM(P229:P236)</f>
        <v>0</v>
      </c>
      <c r="Q228" s="212"/>
      <c r="R228" s="213">
        <f>SUM(R229:R236)</f>
        <v>0</v>
      </c>
      <c r="S228" s="212"/>
      <c r="T228" s="214">
        <f>SUM(T229:T236)</f>
        <v>0</v>
      </c>
      <c r="U228" s="12"/>
      <c r="V228" s="12"/>
      <c r="W228" s="12"/>
      <c r="X228" s="12"/>
      <c r="Y228" s="12"/>
      <c r="Z228" s="12"/>
      <c r="AA228" s="12"/>
      <c r="AB228" s="12"/>
      <c r="AC228" s="12"/>
      <c r="AD228" s="12"/>
      <c r="AE228" s="12"/>
      <c r="AR228" s="215" t="s">
        <v>80</v>
      </c>
      <c r="AT228" s="216" t="s">
        <v>71</v>
      </c>
      <c r="AU228" s="216" t="s">
        <v>80</v>
      </c>
      <c r="AY228" s="215" t="s">
        <v>169</v>
      </c>
      <c r="BK228" s="217">
        <f>SUM(BK229:BK236)</f>
        <v>0</v>
      </c>
    </row>
    <row r="229" spans="1:65" s="2" customFormat="1" ht="16.5" customHeight="1">
      <c r="A229" s="40"/>
      <c r="B229" s="41"/>
      <c r="C229" s="220" t="s">
        <v>2208</v>
      </c>
      <c r="D229" s="220" t="s">
        <v>171</v>
      </c>
      <c r="E229" s="221" t="s">
        <v>2526</v>
      </c>
      <c r="F229" s="222" t="s">
        <v>2280</v>
      </c>
      <c r="G229" s="223" t="s">
        <v>2281</v>
      </c>
      <c r="H229" s="224">
        <v>1</v>
      </c>
      <c r="I229" s="225"/>
      <c r="J229" s="226">
        <f>ROUND(I229*H229,2)</f>
        <v>0</v>
      </c>
      <c r="K229" s="222" t="s">
        <v>19</v>
      </c>
      <c r="L229" s="46"/>
      <c r="M229" s="227" t="s">
        <v>19</v>
      </c>
      <c r="N229" s="228" t="s">
        <v>43</v>
      </c>
      <c r="O229" s="86"/>
      <c r="P229" s="229">
        <f>O229*H229</f>
        <v>0</v>
      </c>
      <c r="Q229" s="229">
        <v>0</v>
      </c>
      <c r="R229" s="229">
        <f>Q229*H229</f>
        <v>0</v>
      </c>
      <c r="S229" s="229">
        <v>0</v>
      </c>
      <c r="T229" s="230">
        <f>S229*H229</f>
        <v>0</v>
      </c>
      <c r="U229" s="40"/>
      <c r="V229" s="40"/>
      <c r="W229" s="40"/>
      <c r="X229" s="40"/>
      <c r="Y229" s="40"/>
      <c r="Z229" s="40"/>
      <c r="AA229" s="40"/>
      <c r="AB229" s="40"/>
      <c r="AC229" s="40"/>
      <c r="AD229" s="40"/>
      <c r="AE229" s="40"/>
      <c r="AR229" s="231" t="s">
        <v>340</v>
      </c>
      <c r="AT229" s="231" t="s">
        <v>171</v>
      </c>
      <c r="AU229" s="231" t="s">
        <v>82</v>
      </c>
      <c r="AY229" s="19" t="s">
        <v>169</v>
      </c>
      <c r="BE229" s="232">
        <f>IF(N229="základní",J229,0)</f>
        <v>0</v>
      </c>
      <c r="BF229" s="232">
        <f>IF(N229="snížená",J229,0)</f>
        <v>0</v>
      </c>
      <c r="BG229" s="232">
        <f>IF(N229="zákl. přenesená",J229,0)</f>
        <v>0</v>
      </c>
      <c r="BH229" s="232">
        <f>IF(N229="sníž. přenesená",J229,0)</f>
        <v>0</v>
      </c>
      <c r="BI229" s="232">
        <f>IF(N229="nulová",J229,0)</f>
        <v>0</v>
      </c>
      <c r="BJ229" s="19" t="s">
        <v>80</v>
      </c>
      <c r="BK229" s="232">
        <f>ROUND(I229*H229,2)</f>
        <v>0</v>
      </c>
      <c r="BL229" s="19" t="s">
        <v>340</v>
      </c>
      <c r="BM229" s="231" t="s">
        <v>2527</v>
      </c>
    </row>
    <row r="230" spans="1:65" s="2" customFormat="1" ht="16.5" customHeight="1">
      <c r="A230" s="40"/>
      <c r="B230" s="41"/>
      <c r="C230" s="220" t="s">
        <v>2528</v>
      </c>
      <c r="D230" s="220" t="s">
        <v>171</v>
      </c>
      <c r="E230" s="221" t="s">
        <v>2529</v>
      </c>
      <c r="F230" s="222" t="s">
        <v>2284</v>
      </c>
      <c r="G230" s="223" t="s">
        <v>2281</v>
      </c>
      <c r="H230" s="224">
        <v>1</v>
      </c>
      <c r="I230" s="225"/>
      <c r="J230" s="226">
        <f>ROUND(I230*H230,2)</f>
        <v>0</v>
      </c>
      <c r="K230" s="222" t="s">
        <v>19</v>
      </c>
      <c r="L230" s="46"/>
      <c r="M230" s="227" t="s">
        <v>19</v>
      </c>
      <c r="N230" s="228" t="s">
        <v>43</v>
      </c>
      <c r="O230" s="86"/>
      <c r="P230" s="229">
        <f>O230*H230</f>
        <v>0</v>
      </c>
      <c r="Q230" s="229">
        <v>0</v>
      </c>
      <c r="R230" s="229">
        <f>Q230*H230</f>
        <v>0</v>
      </c>
      <c r="S230" s="229">
        <v>0</v>
      </c>
      <c r="T230" s="230">
        <f>S230*H230</f>
        <v>0</v>
      </c>
      <c r="U230" s="40"/>
      <c r="V230" s="40"/>
      <c r="W230" s="40"/>
      <c r="X230" s="40"/>
      <c r="Y230" s="40"/>
      <c r="Z230" s="40"/>
      <c r="AA230" s="40"/>
      <c r="AB230" s="40"/>
      <c r="AC230" s="40"/>
      <c r="AD230" s="40"/>
      <c r="AE230" s="40"/>
      <c r="AR230" s="231" t="s">
        <v>340</v>
      </c>
      <c r="AT230" s="231" t="s">
        <v>171</v>
      </c>
      <c r="AU230" s="231" t="s">
        <v>82</v>
      </c>
      <c r="AY230" s="19" t="s">
        <v>169</v>
      </c>
      <c r="BE230" s="232">
        <f>IF(N230="základní",J230,0)</f>
        <v>0</v>
      </c>
      <c r="BF230" s="232">
        <f>IF(N230="snížená",J230,0)</f>
        <v>0</v>
      </c>
      <c r="BG230" s="232">
        <f>IF(N230="zákl. přenesená",J230,0)</f>
        <v>0</v>
      </c>
      <c r="BH230" s="232">
        <f>IF(N230="sníž. přenesená",J230,0)</f>
        <v>0</v>
      </c>
      <c r="BI230" s="232">
        <f>IF(N230="nulová",J230,0)</f>
        <v>0</v>
      </c>
      <c r="BJ230" s="19" t="s">
        <v>80</v>
      </c>
      <c r="BK230" s="232">
        <f>ROUND(I230*H230,2)</f>
        <v>0</v>
      </c>
      <c r="BL230" s="19" t="s">
        <v>340</v>
      </c>
      <c r="BM230" s="231" t="s">
        <v>2530</v>
      </c>
    </row>
    <row r="231" spans="1:65" s="2" customFormat="1" ht="16.5" customHeight="1">
      <c r="A231" s="40"/>
      <c r="B231" s="41"/>
      <c r="C231" s="220" t="s">
        <v>2211</v>
      </c>
      <c r="D231" s="220" t="s">
        <v>171</v>
      </c>
      <c r="E231" s="221" t="s">
        <v>2531</v>
      </c>
      <c r="F231" s="222" t="s">
        <v>2287</v>
      </c>
      <c r="G231" s="223" t="s">
        <v>2281</v>
      </c>
      <c r="H231" s="224">
        <v>1</v>
      </c>
      <c r="I231" s="225"/>
      <c r="J231" s="226">
        <f>ROUND(I231*H231,2)</f>
        <v>0</v>
      </c>
      <c r="K231" s="222" t="s">
        <v>19</v>
      </c>
      <c r="L231" s="46"/>
      <c r="M231" s="227" t="s">
        <v>19</v>
      </c>
      <c r="N231" s="228" t="s">
        <v>43</v>
      </c>
      <c r="O231" s="86"/>
      <c r="P231" s="229">
        <f>O231*H231</f>
        <v>0</v>
      </c>
      <c r="Q231" s="229">
        <v>0</v>
      </c>
      <c r="R231" s="229">
        <f>Q231*H231</f>
        <v>0</v>
      </c>
      <c r="S231" s="229">
        <v>0</v>
      </c>
      <c r="T231" s="230">
        <f>S231*H231</f>
        <v>0</v>
      </c>
      <c r="U231" s="40"/>
      <c r="V231" s="40"/>
      <c r="W231" s="40"/>
      <c r="X231" s="40"/>
      <c r="Y231" s="40"/>
      <c r="Z231" s="40"/>
      <c r="AA231" s="40"/>
      <c r="AB231" s="40"/>
      <c r="AC231" s="40"/>
      <c r="AD231" s="40"/>
      <c r="AE231" s="40"/>
      <c r="AR231" s="231" t="s">
        <v>340</v>
      </c>
      <c r="AT231" s="231" t="s">
        <v>171</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340</v>
      </c>
      <c r="BM231" s="231" t="s">
        <v>2532</v>
      </c>
    </row>
    <row r="232" spans="1:65" s="2" customFormat="1" ht="16.5" customHeight="1">
      <c r="A232" s="40"/>
      <c r="B232" s="41"/>
      <c r="C232" s="220" t="s">
        <v>2533</v>
      </c>
      <c r="D232" s="220" t="s">
        <v>171</v>
      </c>
      <c r="E232" s="221" t="s">
        <v>2534</v>
      </c>
      <c r="F232" s="222" t="s">
        <v>2290</v>
      </c>
      <c r="G232" s="223" t="s">
        <v>2109</v>
      </c>
      <c r="H232" s="224">
        <v>0.58</v>
      </c>
      <c r="I232" s="225"/>
      <c r="J232" s="226">
        <f>ROUND(I232*H232,2)</f>
        <v>0</v>
      </c>
      <c r="K232" s="222" t="s">
        <v>19</v>
      </c>
      <c r="L232" s="46"/>
      <c r="M232" s="227" t="s">
        <v>19</v>
      </c>
      <c r="N232" s="228" t="s">
        <v>43</v>
      </c>
      <c r="O232" s="86"/>
      <c r="P232" s="229">
        <f>O232*H232</f>
        <v>0</v>
      </c>
      <c r="Q232" s="229">
        <v>0</v>
      </c>
      <c r="R232" s="229">
        <f>Q232*H232</f>
        <v>0</v>
      </c>
      <c r="S232" s="229">
        <v>0</v>
      </c>
      <c r="T232" s="230">
        <f>S232*H232</f>
        <v>0</v>
      </c>
      <c r="U232" s="40"/>
      <c r="V232" s="40"/>
      <c r="W232" s="40"/>
      <c r="X232" s="40"/>
      <c r="Y232" s="40"/>
      <c r="Z232" s="40"/>
      <c r="AA232" s="40"/>
      <c r="AB232" s="40"/>
      <c r="AC232" s="40"/>
      <c r="AD232" s="40"/>
      <c r="AE232" s="40"/>
      <c r="AR232" s="231" t="s">
        <v>340</v>
      </c>
      <c r="AT232" s="231" t="s">
        <v>171</v>
      </c>
      <c r="AU232" s="231" t="s">
        <v>82</v>
      </c>
      <c r="AY232" s="19" t="s">
        <v>169</v>
      </c>
      <c r="BE232" s="232">
        <f>IF(N232="základní",J232,0)</f>
        <v>0</v>
      </c>
      <c r="BF232" s="232">
        <f>IF(N232="snížená",J232,0)</f>
        <v>0</v>
      </c>
      <c r="BG232" s="232">
        <f>IF(N232="zákl. přenesená",J232,0)</f>
        <v>0</v>
      </c>
      <c r="BH232" s="232">
        <f>IF(N232="sníž. přenesená",J232,0)</f>
        <v>0</v>
      </c>
      <c r="BI232" s="232">
        <f>IF(N232="nulová",J232,0)</f>
        <v>0</v>
      </c>
      <c r="BJ232" s="19" t="s">
        <v>80</v>
      </c>
      <c r="BK232" s="232">
        <f>ROUND(I232*H232,2)</f>
        <v>0</v>
      </c>
      <c r="BL232" s="19" t="s">
        <v>340</v>
      </c>
      <c r="BM232" s="231" t="s">
        <v>2535</v>
      </c>
    </row>
    <row r="233" spans="1:65" s="2" customFormat="1" ht="16.5" customHeight="1">
      <c r="A233" s="40"/>
      <c r="B233" s="41"/>
      <c r="C233" s="220" t="s">
        <v>2214</v>
      </c>
      <c r="D233" s="220" t="s">
        <v>171</v>
      </c>
      <c r="E233" s="221" t="s">
        <v>2536</v>
      </c>
      <c r="F233" s="222" t="s">
        <v>2293</v>
      </c>
      <c r="G233" s="223" t="s">
        <v>2272</v>
      </c>
      <c r="H233" s="224">
        <v>34</v>
      </c>
      <c r="I233" s="225"/>
      <c r="J233" s="226">
        <f>ROUND(I233*H233,2)</f>
        <v>0</v>
      </c>
      <c r="K233" s="222" t="s">
        <v>19</v>
      </c>
      <c r="L233" s="46"/>
      <c r="M233" s="227" t="s">
        <v>19</v>
      </c>
      <c r="N233" s="228" t="s">
        <v>43</v>
      </c>
      <c r="O233" s="86"/>
      <c r="P233" s="229">
        <f>O233*H233</f>
        <v>0</v>
      </c>
      <c r="Q233" s="229">
        <v>0</v>
      </c>
      <c r="R233" s="229">
        <f>Q233*H233</f>
        <v>0</v>
      </c>
      <c r="S233" s="229">
        <v>0</v>
      </c>
      <c r="T233" s="230">
        <f>S233*H233</f>
        <v>0</v>
      </c>
      <c r="U233" s="40"/>
      <c r="V233" s="40"/>
      <c r="W233" s="40"/>
      <c r="X233" s="40"/>
      <c r="Y233" s="40"/>
      <c r="Z233" s="40"/>
      <c r="AA233" s="40"/>
      <c r="AB233" s="40"/>
      <c r="AC233" s="40"/>
      <c r="AD233" s="40"/>
      <c r="AE233" s="40"/>
      <c r="AR233" s="231" t="s">
        <v>340</v>
      </c>
      <c r="AT233" s="231" t="s">
        <v>171</v>
      </c>
      <c r="AU233" s="231" t="s">
        <v>82</v>
      </c>
      <c r="AY233" s="19" t="s">
        <v>169</v>
      </c>
      <c r="BE233" s="232">
        <f>IF(N233="základní",J233,0)</f>
        <v>0</v>
      </c>
      <c r="BF233" s="232">
        <f>IF(N233="snížená",J233,0)</f>
        <v>0</v>
      </c>
      <c r="BG233" s="232">
        <f>IF(N233="zákl. přenesená",J233,0)</f>
        <v>0</v>
      </c>
      <c r="BH233" s="232">
        <f>IF(N233="sníž. přenesená",J233,0)</f>
        <v>0</v>
      </c>
      <c r="BI233" s="232">
        <f>IF(N233="nulová",J233,0)</f>
        <v>0</v>
      </c>
      <c r="BJ233" s="19" t="s">
        <v>80</v>
      </c>
      <c r="BK233" s="232">
        <f>ROUND(I233*H233,2)</f>
        <v>0</v>
      </c>
      <c r="BL233" s="19" t="s">
        <v>340</v>
      </c>
      <c r="BM233" s="231" t="s">
        <v>2537</v>
      </c>
    </row>
    <row r="234" spans="1:65" s="2" customFormat="1" ht="16.5" customHeight="1">
      <c r="A234" s="40"/>
      <c r="B234" s="41"/>
      <c r="C234" s="220" t="s">
        <v>2538</v>
      </c>
      <c r="D234" s="220" t="s">
        <v>171</v>
      </c>
      <c r="E234" s="221" t="s">
        <v>2539</v>
      </c>
      <c r="F234" s="222" t="s">
        <v>2296</v>
      </c>
      <c r="G234" s="223" t="s">
        <v>2272</v>
      </c>
      <c r="H234" s="224">
        <v>20</v>
      </c>
      <c r="I234" s="225"/>
      <c r="J234" s="226">
        <f>ROUND(I234*H234,2)</f>
        <v>0</v>
      </c>
      <c r="K234" s="222" t="s">
        <v>19</v>
      </c>
      <c r="L234" s="46"/>
      <c r="M234" s="227" t="s">
        <v>19</v>
      </c>
      <c r="N234" s="228" t="s">
        <v>43</v>
      </c>
      <c r="O234" s="86"/>
      <c r="P234" s="229">
        <f>O234*H234</f>
        <v>0</v>
      </c>
      <c r="Q234" s="229">
        <v>0</v>
      </c>
      <c r="R234" s="229">
        <f>Q234*H234</f>
        <v>0</v>
      </c>
      <c r="S234" s="229">
        <v>0</v>
      </c>
      <c r="T234" s="230">
        <f>S234*H234</f>
        <v>0</v>
      </c>
      <c r="U234" s="40"/>
      <c r="V234" s="40"/>
      <c r="W234" s="40"/>
      <c r="X234" s="40"/>
      <c r="Y234" s="40"/>
      <c r="Z234" s="40"/>
      <c r="AA234" s="40"/>
      <c r="AB234" s="40"/>
      <c r="AC234" s="40"/>
      <c r="AD234" s="40"/>
      <c r="AE234" s="40"/>
      <c r="AR234" s="231" t="s">
        <v>340</v>
      </c>
      <c r="AT234" s="231" t="s">
        <v>171</v>
      </c>
      <c r="AU234" s="231" t="s">
        <v>82</v>
      </c>
      <c r="AY234" s="19" t="s">
        <v>169</v>
      </c>
      <c r="BE234" s="232">
        <f>IF(N234="základní",J234,0)</f>
        <v>0</v>
      </c>
      <c r="BF234" s="232">
        <f>IF(N234="snížená",J234,0)</f>
        <v>0</v>
      </c>
      <c r="BG234" s="232">
        <f>IF(N234="zákl. přenesená",J234,0)</f>
        <v>0</v>
      </c>
      <c r="BH234" s="232">
        <f>IF(N234="sníž. přenesená",J234,0)</f>
        <v>0</v>
      </c>
      <c r="BI234" s="232">
        <f>IF(N234="nulová",J234,0)</f>
        <v>0</v>
      </c>
      <c r="BJ234" s="19" t="s">
        <v>80</v>
      </c>
      <c r="BK234" s="232">
        <f>ROUND(I234*H234,2)</f>
        <v>0</v>
      </c>
      <c r="BL234" s="19" t="s">
        <v>340</v>
      </c>
      <c r="BM234" s="231" t="s">
        <v>2540</v>
      </c>
    </row>
    <row r="235" spans="1:65" s="2" customFormat="1" ht="16.5" customHeight="1">
      <c r="A235" s="40"/>
      <c r="B235" s="41"/>
      <c r="C235" s="220" t="s">
        <v>2217</v>
      </c>
      <c r="D235" s="220" t="s">
        <v>171</v>
      </c>
      <c r="E235" s="221" t="s">
        <v>2541</v>
      </c>
      <c r="F235" s="222" t="s">
        <v>2299</v>
      </c>
      <c r="G235" s="223" t="s">
        <v>2076</v>
      </c>
      <c r="H235" s="224">
        <v>1</v>
      </c>
      <c r="I235" s="225"/>
      <c r="J235" s="226">
        <f>ROUND(I235*H235,2)</f>
        <v>0</v>
      </c>
      <c r="K235" s="222" t="s">
        <v>19</v>
      </c>
      <c r="L235" s="46"/>
      <c r="M235" s="227" t="s">
        <v>19</v>
      </c>
      <c r="N235" s="228" t="s">
        <v>43</v>
      </c>
      <c r="O235" s="86"/>
      <c r="P235" s="229">
        <f>O235*H235</f>
        <v>0</v>
      </c>
      <c r="Q235" s="229">
        <v>0</v>
      </c>
      <c r="R235" s="229">
        <f>Q235*H235</f>
        <v>0</v>
      </c>
      <c r="S235" s="229">
        <v>0</v>
      </c>
      <c r="T235" s="230">
        <f>S235*H235</f>
        <v>0</v>
      </c>
      <c r="U235" s="40"/>
      <c r="V235" s="40"/>
      <c r="W235" s="40"/>
      <c r="X235" s="40"/>
      <c r="Y235" s="40"/>
      <c r="Z235" s="40"/>
      <c r="AA235" s="40"/>
      <c r="AB235" s="40"/>
      <c r="AC235" s="40"/>
      <c r="AD235" s="40"/>
      <c r="AE235" s="40"/>
      <c r="AR235" s="231" t="s">
        <v>340</v>
      </c>
      <c r="AT235" s="231" t="s">
        <v>171</v>
      </c>
      <c r="AU235" s="231" t="s">
        <v>82</v>
      </c>
      <c r="AY235" s="19" t="s">
        <v>169</v>
      </c>
      <c r="BE235" s="232">
        <f>IF(N235="základní",J235,0)</f>
        <v>0</v>
      </c>
      <c r="BF235" s="232">
        <f>IF(N235="snížená",J235,0)</f>
        <v>0</v>
      </c>
      <c r="BG235" s="232">
        <f>IF(N235="zákl. přenesená",J235,0)</f>
        <v>0</v>
      </c>
      <c r="BH235" s="232">
        <f>IF(N235="sníž. přenesená",J235,0)</f>
        <v>0</v>
      </c>
      <c r="BI235" s="232">
        <f>IF(N235="nulová",J235,0)</f>
        <v>0</v>
      </c>
      <c r="BJ235" s="19" t="s">
        <v>80</v>
      </c>
      <c r="BK235" s="232">
        <f>ROUND(I235*H235,2)</f>
        <v>0</v>
      </c>
      <c r="BL235" s="19" t="s">
        <v>340</v>
      </c>
      <c r="BM235" s="231" t="s">
        <v>2542</v>
      </c>
    </row>
    <row r="236" spans="1:65" s="2" customFormat="1" ht="16.5" customHeight="1">
      <c r="A236" s="40"/>
      <c r="B236" s="41"/>
      <c r="C236" s="220" t="s">
        <v>2543</v>
      </c>
      <c r="D236" s="220" t="s">
        <v>171</v>
      </c>
      <c r="E236" s="221" t="s">
        <v>2544</v>
      </c>
      <c r="F236" s="222" t="s">
        <v>2302</v>
      </c>
      <c r="G236" s="223" t="s">
        <v>2076</v>
      </c>
      <c r="H236" s="224">
        <v>1</v>
      </c>
      <c r="I236" s="225"/>
      <c r="J236" s="226">
        <f>ROUND(I236*H236,2)</f>
        <v>0</v>
      </c>
      <c r="K236" s="222" t="s">
        <v>19</v>
      </c>
      <c r="L236" s="46"/>
      <c r="M236" s="299" t="s">
        <v>19</v>
      </c>
      <c r="N236" s="300" t="s">
        <v>43</v>
      </c>
      <c r="O236" s="281"/>
      <c r="P236" s="297">
        <f>O236*H236</f>
        <v>0</v>
      </c>
      <c r="Q236" s="297">
        <v>0</v>
      </c>
      <c r="R236" s="297">
        <f>Q236*H236</f>
        <v>0</v>
      </c>
      <c r="S236" s="297">
        <v>0</v>
      </c>
      <c r="T236" s="298">
        <f>S236*H236</f>
        <v>0</v>
      </c>
      <c r="U236" s="40"/>
      <c r="V236" s="40"/>
      <c r="W236" s="40"/>
      <c r="X236" s="40"/>
      <c r="Y236" s="40"/>
      <c r="Z236" s="40"/>
      <c r="AA236" s="40"/>
      <c r="AB236" s="40"/>
      <c r="AC236" s="40"/>
      <c r="AD236" s="40"/>
      <c r="AE236" s="40"/>
      <c r="AR236" s="231" t="s">
        <v>340</v>
      </c>
      <c r="AT236" s="231" t="s">
        <v>171</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340</v>
      </c>
      <c r="BM236" s="231" t="s">
        <v>2545</v>
      </c>
    </row>
    <row r="237" spans="1:31" s="2" customFormat="1" ht="6.95" customHeight="1">
      <c r="A237" s="40"/>
      <c r="B237" s="61"/>
      <c r="C237" s="62"/>
      <c r="D237" s="62"/>
      <c r="E237" s="62"/>
      <c r="F237" s="62"/>
      <c r="G237" s="62"/>
      <c r="H237" s="62"/>
      <c r="I237" s="168"/>
      <c r="J237" s="62"/>
      <c r="K237" s="62"/>
      <c r="L237" s="46"/>
      <c r="M237" s="40"/>
      <c r="O237" s="40"/>
      <c r="P237" s="40"/>
      <c r="Q237" s="40"/>
      <c r="R237" s="40"/>
      <c r="S237" s="40"/>
      <c r="T237" s="40"/>
      <c r="U237" s="40"/>
      <c r="V237" s="40"/>
      <c r="W237" s="40"/>
      <c r="X237" s="40"/>
      <c r="Y237" s="40"/>
      <c r="Z237" s="40"/>
      <c r="AA237" s="40"/>
      <c r="AB237" s="40"/>
      <c r="AC237" s="40"/>
      <c r="AD237" s="40"/>
      <c r="AE237" s="40"/>
    </row>
  </sheetData>
  <sheetProtection password="CC35" sheet="1" objects="1" scenarios="1" formatColumns="0" formatRows="0" autoFilter="0"/>
  <autoFilter ref="C90:K23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127</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2546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2051</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Statutární město Děčín</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AZ Consult spol. s r.o.</v>
      </c>
      <c r="F21" s="40"/>
      <c r="G21" s="40"/>
      <c r="H21" s="40"/>
      <c r="I21" s="142" t="s">
        <v>28</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Lucie Wojčiková</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23.25" customHeight="1">
      <c r="A27" s="144"/>
      <c r="B27" s="145"/>
      <c r="C27" s="144"/>
      <c r="D27" s="144"/>
      <c r="E27" s="146" t="s">
        <v>2052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ROUND((SUM(BE88:BE165)),2)</f>
        <v>0</v>
      </c>
      <c r="G33" s="40"/>
      <c r="H33" s="40"/>
      <c r="I33" s="157">
        <v>0.21</v>
      </c>
      <c r="J33" s="156">
        <f>ROUND(((SUM(BE88:BE165))*I33),2)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ROUND((SUM(BF88:BF165)),2)</f>
        <v>0</v>
      </c>
      <c r="G34" s="40"/>
      <c r="H34" s="40"/>
      <c r="I34" s="157">
        <v>0.15</v>
      </c>
      <c r="J34" s="156">
        <f>ROUND(((SUM(BF88:BF165))*I34),2)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ROUND((SUM(BG88:BG165)),2)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ROUND((SUM(BH88:BH165)),2)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ROUND((SUM(BI88:BI165)),2)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401.3 - Rekonstrukce veřejného osvětlení - ul. Bezejmenná - část 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2053</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2054</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2055</v>
      </c>
      <c r="E62" s="188"/>
      <c r="F62" s="188"/>
      <c r="G62" s="188"/>
      <c r="H62" s="188"/>
      <c r="I62" s="189"/>
      <c r="J62" s="190">
        <f>J95</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2547</v>
      </c>
      <c r="E63" s="188"/>
      <c r="F63" s="188"/>
      <c r="G63" s="188"/>
      <c r="H63" s="188"/>
      <c r="I63" s="189"/>
      <c r="J63" s="190">
        <f>J100</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2548</v>
      </c>
      <c r="E64" s="188"/>
      <c r="F64" s="188"/>
      <c r="G64" s="188"/>
      <c r="H64" s="188"/>
      <c r="I64" s="189"/>
      <c r="J64" s="190">
        <f>J112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2059</v>
      </c>
      <c r="E65" s="188"/>
      <c r="F65" s="188"/>
      <c r="G65" s="188"/>
      <c r="H65" s="188"/>
      <c r="I65" s="189"/>
      <c r="J65" s="190">
        <f>J131</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2060</v>
      </c>
      <c r="E66" s="188"/>
      <c r="F66" s="188"/>
      <c r="G66" s="188"/>
      <c r="H66" s="188"/>
      <c r="I66" s="189"/>
      <c r="J66" s="190">
        <f>J147</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2061</v>
      </c>
      <c r="E67" s="188"/>
      <c r="F67" s="188"/>
      <c r="G67" s="188"/>
      <c r="H67" s="188"/>
      <c r="I67" s="189"/>
      <c r="J67" s="190">
        <f>J148</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2062</v>
      </c>
      <c r="E68" s="188"/>
      <c r="F68" s="188"/>
      <c r="G68" s="188"/>
      <c r="H68" s="188"/>
      <c r="I68" s="189"/>
      <c r="J68" s="190">
        <f>J157</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154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Revitalizace veřejného prostranství panelového sídliště Březiny IV. etapa</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141</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SO 401.3 - Rekonstrukce veřejného osvětlení - ul. Bezejmenná - část 2</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 xml:space="preserve"> </v>
      </c>
      <c r="G82" s="42"/>
      <c r="H82" s="42"/>
      <c r="I82" s="142" t="s">
        <v>23</v>
      </c>
      <c r="J82" s="74" t="str">
        <f>IF(J12="","",J12)</f>
        <v>15. 4. 2019</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E15</f>
        <v>Statutární město Děčín</v>
      </c>
      <c r="G84" s="42"/>
      <c r="H84" s="42"/>
      <c r="I84" s="142" t="s">
        <v>31</v>
      </c>
      <c r="J84" s="38" t="str">
        <f>E21</f>
        <v>AZ Consult spol. s r.o.</v>
      </c>
      <c r="K84" s="42"/>
      <c r="L84" s="139"/>
      <c r="S84" s="40"/>
      <c r="T84" s="40"/>
      <c r="U84" s="40"/>
      <c r="V84" s="40"/>
      <c r="W84" s="40"/>
      <c r="X84" s="40"/>
      <c r="Y84" s="40"/>
      <c r="Z84" s="40"/>
      <c r="AA84" s="40"/>
      <c r="AB84" s="40"/>
      <c r="AC84" s="40"/>
      <c r="AD84" s="40"/>
      <c r="AE84" s="40"/>
    </row>
    <row r="85" spans="1:31" s="2" customFormat="1" ht="15.15" customHeight="1">
      <c r="A85" s="40"/>
      <c r="B85" s="41"/>
      <c r="C85" s="34" t="s">
        <v>29</v>
      </c>
      <c r="D85" s="42"/>
      <c r="E85" s="42"/>
      <c r="F85" s="29" t="str">
        <f>IF(E18="","",E18)</f>
        <v>Vyplň údaj</v>
      </c>
      <c r="G85" s="42"/>
      <c r="H85" s="42"/>
      <c r="I85" s="142" t="s">
        <v>34</v>
      </c>
      <c r="J85" s="38" t="str">
        <f>E24</f>
        <v>Lucie Wojčiková</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155</v>
      </c>
      <c r="D87" s="195" t="s">
        <v>57</v>
      </c>
      <c r="E87" s="195" t="s">
        <v>53</v>
      </c>
      <c r="F87" s="195" t="s">
        <v>54</v>
      </c>
      <c r="G87" s="195" t="s">
        <v>156</v>
      </c>
      <c r="H87" s="195" t="s">
        <v>157</v>
      </c>
      <c r="I87" s="196" t="s">
        <v>158</v>
      </c>
      <c r="J87" s="195" t="s">
        <v>145</v>
      </c>
      <c r="K87" s="197" t="s">
        <v>159</v>
      </c>
      <c r="L87" s="198"/>
      <c r="M87" s="94" t="s">
        <v>19</v>
      </c>
      <c r="N87" s="95" t="s">
        <v>42</v>
      </c>
      <c r="O87" s="95" t="s">
        <v>160</v>
      </c>
      <c r="P87" s="95" t="s">
        <v>161</v>
      </c>
      <c r="Q87" s="95" t="s">
        <v>162</v>
      </c>
      <c r="R87" s="95" t="s">
        <v>163</v>
      </c>
      <c r="S87" s="95" t="s">
        <v>164</v>
      </c>
      <c r="T87" s="96" t="s">
        <v>165</v>
      </c>
      <c r="U87" s="192"/>
      <c r="V87" s="192"/>
      <c r="W87" s="192"/>
      <c r="X87" s="192"/>
      <c r="Y87" s="192"/>
      <c r="Z87" s="192"/>
      <c r="AA87" s="192"/>
      <c r="AB87" s="192"/>
      <c r="AC87" s="192"/>
      <c r="AD87" s="192"/>
      <c r="AE87" s="192"/>
    </row>
    <row r="88" spans="1:63" s="2" customFormat="1" ht="22.8" customHeight="1">
      <c r="A88" s="40"/>
      <c r="B88" s="41"/>
      <c r="C88" s="101" t="s">
        <v>166</v>
      </c>
      <c r="D88" s="42"/>
      <c r="E88" s="42"/>
      <c r="F88" s="42"/>
      <c r="G88" s="42"/>
      <c r="H88" s="42"/>
      <c r="I88" s="138"/>
      <c r="J88" s="199">
        <f>BK88</f>
        <v>0</v>
      </c>
      <c r="K88" s="42"/>
      <c r="L88" s="46"/>
      <c r="M88" s="97"/>
      <c r="N88" s="200"/>
      <c r="O88" s="98"/>
      <c r="P88" s="201">
        <f>P89</f>
        <v>0</v>
      </c>
      <c r="Q88" s="98"/>
      <c r="R88" s="201">
        <f>R89</f>
        <v>0</v>
      </c>
      <c r="S88" s="98"/>
      <c r="T88" s="202">
        <f>T89</f>
        <v>0</v>
      </c>
      <c r="U88" s="40"/>
      <c r="V88" s="40"/>
      <c r="W88" s="40"/>
      <c r="X88" s="40"/>
      <c r="Y88" s="40"/>
      <c r="Z88" s="40"/>
      <c r="AA88" s="40"/>
      <c r="AB88" s="40"/>
      <c r="AC88" s="40"/>
      <c r="AD88" s="40"/>
      <c r="AE88" s="40"/>
      <c r="AT88" s="19" t="s">
        <v>71</v>
      </c>
      <c r="AU88" s="19" t="s">
        <v>146</v>
      </c>
      <c r="BK88" s="203">
        <f>BK89</f>
        <v>0</v>
      </c>
    </row>
    <row r="89" spans="1:63" s="12" customFormat="1" ht="25.9" customHeight="1">
      <c r="A89" s="12"/>
      <c r="B89" s="204"/>
      <c r="C89" s="205"/>
      <c r="D89" s="206" t="s">
        <v>71</v>
      </c>
      <c r="E89" s="207" t="s">
        <v>294</v>
      </c>
      <c r="F89" s="207" t="s">
        <v>2063</v>
      </c>
      <c r="G89" s="205"/>
      <c r="H89" s="205"/>
      <c r="I89" s="208"/>
      <c r="J89" s="209">
        <f>BK89</f>
        <v>0</v>
      </c>
      <c r="K89" s="205"/>
      <c r="L89" s="210"/>
      <c r="M89" s="211"/>
      <c r="N89" s="212"/>
      <c r="O89" s="212"/>
      <c r="P89" s="213">
        <f>P90+P95+P131+P147+P157</f>
        <v>0</v>
      </c>
      <c r="Q89" s="212"/>
      <c r="R89" s="213">
        <f>R90+R95+R131+R147+R157</f>
        <v>0</v>
      </c>
      <c r="S89" s="212"/>
      <c r="T89" s="214">
        <f>T90+T95+T131+T147+T157</f>
        <v>0</v>
      </c>
      <c r="U89" s="12"/>
      <c r="V89" s="12"/>
      <c r="W89" s="12"/>
      <c r="X89" s="12"/>
      <c r="Y89" s="12"/>
      <c r="Z89" s="12"/>
      <c r="AA89" s="12"/>
      <c r="AB89" s="12"/>
      <c r="AC89" s="12"/>
      <c r="AD89" s="12"/>
      <c r="AE89" s="12"/>
      <c r="AR89" s="215" t="s">
        <v>192</v>
      </c>
      <c r="AT89" s="216" t="s">
        <v>71</v>
      </c>
      <c r="AU89" s="216" t="s">
        <v>72</v>
      </c>
      <c r="AY89" s="215" t="s">
        <v>169</v>
      </c>
      <c r="BK89" s="217">
        <f>BK90+BK95+BK131+BK147+BK157</f>
        <v>0</v>
      </c>
    </row>
    <row r="90" spans="1:63" s="12" customFormat="1" ht="22.8" customHeight="1">
      <c r="A90" s="12"/>
      <c r="B90" s="204"/>
      <c r="C90" s="205"/>
      <c r="D90" s="206" t="s">
        <v>71</v>
      </c>
      <c r="E90" s="218" t="s">
        <v>2064</v>
      </c>
      <c r="F90" s="218" t="s">
        <v>2065</v>
      </c>
      <c r="G90" s="205"/>
      <c r="H90" s="205"/>
      <c r="I90" s="208"/>
      <c r="J90" s="219">
        <f>BK90</f>
        <v>0</v>
      </c>
      <c r="K90" s="205"/>
      <c r="L90" s="210"/>
      <c r="M90" s="211"/>
      <c r="N90" s="212"/>
      <c r="O90" s="212"/>
      <c r="P90" s="213">
        <f>SUM(P91:P94)</f>
        <v>0</v>
      </c>
      <c r="Q90" s="212"/>
      <c r="R90" s="213">
        <f>SUM(R91:R94)</f>
        <v>0</v>
      </c>
      <c r="S90" s="212"/>
      <c r="T90" s="214">
        <f>SUM(T91:T94)</f>
        <v>0</v>
      </c>
      <c r="U90" s="12"/>
      <c r="V90" s="12"/>
      <c r="W90" s="12"/>
      <c r="X90" s="12"/>
      <c r="Y90" s="12"/>
      <c r="Z90" s="12"/>
      <c r="AA90" s="12"/>
      <c r="AB90" s="12"/>
      <c r="AC90" s="12"/>
      <c r="AD90" s="12"/>
      <c r="AE90" s="12"/>
      <c r="AR90" s="215" t="s">
        <v>80</v>
      </c>
      <c r="AT90" s="216" t="s">
        <v>71</v>
      </c>
      <c r="AU90" s="216" t="s">
        <v>80</v>
      </c>
      <c r="AY90" s="215" t="s">
        <v>169</v>
      </c>
      <c r="BK90" s="217">
        <f>SUM(BK91:BK94)</f>
        <v>0</v>
      </c>
    </row>
    <row r="91" spans="1:65" s="2" customFormat="1" ht="16.5" customHeight="1">
      <c r="A91" s="40"/>
      <c r="B91" s="41"/>
      <c r="C91" s="220" t="s">
        <v>80</v>
      </c>
      <c r="D91" s="220" t="s">
        <v>171</v>
      </c>
      <c r="E91" s="221" t="s">
        <v>2549</v>
      </c>
      <c r="F91" s="222" t="s">
        <v>2090</v>
      </c>
      <c r="G91" s="223" t="s">
        <v>2076</v>
      </c>
      <c r="H91" s="224">
        <v>1</v>
      </c>
      <c r="I91" s="225"/>
      <c r="J91" s="226">
        <f>ROUND(I91*H91,2)</f>
        <v>0</v>
      </c>
      <c r="K91" s="222" t="s">
        <v>19</v>
      </c>
      <c r="L91" s="46"/>
      <c r="M91" s="227" t="s">
        <v>19</v>
      </c>
      <c r="N91" s="228"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340</v>
      </c>
      <c r="AT91" s="231" t="s">
        <v>171</v>
      </c>
      <c r="AU91" s="231" t="s">
        <v>82</v>
      </c>
      <c r="AY91" s="19" t="s">
        <v>169</v>
      </c>
      <c r="BE91" s="232">
        <f>IF(N91="základní",J91,0)</f>
        <v>0</v>
      </c>
      <c r="BF91" s="232">
        <f>IF(N91="snížená",J91,0)</f>
        <v>0</v>
      </c>
      <c r="BG91" s="232">
        <f>IF(N91="zákl. přenesená",J91,0)</f>
        <v>0</v>
      </c>
      <c r="BH91" s="232">
        <f>IF(N91="sníž. přenesená",J91,0)</f>
        <v>0</v>
      </c>
      <c r="BI91" s="232">
        <f>IF(N91="nulová",J91,0)</f>
        <v>0</v>
      </c>
      <c r="BJ91" s="19" t="s">
        <v>80</v>
      </c>
      <c r="BK91" s="232">
        <f>ROUND(I91*H91,2)</f>
        <v>0</v>
      </c>
      <c r="BL91" s="19" t="s">
        <v>340</v>
      </c>
      <c r="BM91" s="231" t="s">
        <v>82</v>
      </c>
    </row>
    <row r="92" spans="1:65" s="2" customFormat="1" ht="16.5" customHeight="1">
      <c r="A92" s="40"/>
      <c r="B92" s="41"/>
      <c r="C92" s="220" t="s">
        <v>82</v>
      </c>
      <c r="D92" s="220" t="s">
        <v>171</v>
      </c>
      <c r="E92" s="221" t="s">
        <v>2550</v>
      </c>
      <c r="F92" s="222" t="s">
        <v>2092</v>
      </c>
      <c r="G92" s="223" t="s">
        <v>339</v>
      </c>
      <c r="H92" s="224">
        <v>134</v>
      </c>
      <c r="I92" s="225"/>
      <c r="J92" s="226">
        <f>ROUND(I92*H92,2)</f>
        <v>0</v>
      </c>
      <c r="K92" s="222" t="s">
        <v>19</v>
      </c>
      <c r="L92" s="46"/>
      <c r="M92" s="227" t="s">
        <v>19</v>
      </c>
      <c r="N92" s="228"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340</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340</v>
      </c>
      <c r="BM92" s="231" t="s">
        <v>176</v>
      </c>
    </row>
    <row r="93" spans="1:65" s="2" customFormat="1" ht="16.5" customHeight="1">
      <c r="A93" s="40"/>
      <c r="B93" s="41"/>
      <c r="C93" s="220" t="s">
        <v>192</v>
      </c>
      <c r="D93" s="220" t="s">
        <v>171</v>
      </c>
      <c r="E93" s="221" t="s">
        <v>2551</v>
      </c>
      <c r="F93" s="222" t="s">
        <v>2096</v>
      </c>
      <c r="G93" s="223" t="s">
        <v>2076</v>
      </c>
      <c r="H93" s="224">
        <v>3</v>
      </c>
      <c r="I93" s="225"/>
      <c r="J93" s="226">
        <f>ROUND(I93*H93,2)</f>
        <v>0</v>
      </c>
      <c r="K93" s="222" t="s">
        <v>19</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340</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340</v>
      </c>
      <c r="BM93" s="231" t="s">
        <v>210</v>
      </c>
    </row>
    <row r="94" spans="1:65" s="2" customFormat="1" ht="16.5" customHeight="1">
      <c r="A94" s="40"/>
      <c r="B94" s="41"/>
      <c r="C94" s="220" t="s">
        <v>176</v>
      </c>
      <c r="D94" s="220" t="s">
        <v>171</v>
      </c>
      <c r="E94" s="221" t="s">
        <v>2552</v>
      </c>
      <c r="F94" s="222" t="s">
        <v>2104</v>
      </c>
      <c r="G94" s="223" t="s">
        <v>2076</v>
      </c>
      <c r="H94" s="224">
        <v>1</v>
      </c>
      <c r="I94" s="225"/>
      <c r="J94" s="226">
        <f>ROUND(I94*H94,2)</f>
        <v>0</v>
      </c>
      <c r="K94" s="222" t="s">
        <v>19</v>
      </c>
      <c r="L94" s="46"/>
      <c r="M94" s="227" t="s">
        <v>19</v>
      </c>
      <c r="N94" s="228"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340</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340</v>
      </c>
      <c r="BM94" s="231" t="s">
        <v>227</v>
      </c>
    </row>
    <row r="95" spans="1:63" s="12" customFormat="1" ht="22.8" customHeight="1">
      <c r="A95" s="12"/>
      <c r="B95" s="204"/>
      <c r="C95" s="205"/>
      <c r="D95" s="206" t="s">
        <v>71</v>
      </c>
      <c r="E95" s="218" t="s">
        <v>2105</v>
      </c>
      <c r="F95" s="218" t="s">
        <v>2106</v>
      </c>
      <c r="G95" s="205"/>
      <c r="H95" s="205"/>
      <c r="I95" s="208"/>
      <c r="J95" s="219">
        <f>BK95</f>
        <v>0</v>
      </c>
      <c r="K95" s="205"/>
      <c r="L95" s="210"/>
      <c r="M95" s="211"/>
      <c r="N95" s="212"/>
      <c r="O95" s="212"/>
      <c r="P95" s="213">
        <f>P96+SUM(P97:P100)+P112</f>
        <v>0</v>
      </c>
      <c r="Q95" s="212"/>
      <c r="R95" s="213">
        <f>R96+SUM(R97:R100)+R112</f>
        <v>0</v>
      </c>
      <c r="S95" s="212"/>
      <c r="T95" s="214">
        <f>T96+SUM(T97:T100)+T112</f>
        <v>0</v>
      </c>
      <c r="U95" s="12"/>
      <c r="V95" s="12"/>
      <c r="W95" s="12"/>
      <c r="X95" s="12"/>
      <c r="Y95" s="12"/>
      <c r="Z95" s="12"/>
      <c r="AA95" s="12"/>
      <c r="AB95" s="12"/>
      <c r="AC95" s="12"/>
      <c r="AD95" s="12"/>
      <c r="AE95" s="12"/>
      <c r="AR95" s="215" t="s">
        <v>80</v>
      </c>
      <c r="AT95" s="216" t="s">
        <v>71</v>
      </c>
      <c r="AU95" s="216" t="s">
        <v>80</v>
      </c>
      <c r="AY95" s="215" t="s">
        <v>169</v>
      </c>
      <c r="BK95" s="217">
        <f>BK96+SUM(BK97:BK100)+BK112</f>
        <v>0</v>
      </c>
    </row>
    <row r="96" spans="1:65" s="2" customFormat="1" ht="16.5" customHeight="1">
      <c r="A96" s="40"/>
      <c r="B96" s="41"/>
      <c r="C96" s="220" t="s">
        <v>206</v>
      </c>
      <c r="D96" s="220" t="s">
        <v>171</v>
      </c>
      <c r="E96" s="221" t="s">
        <v>2553</v>
      </c>
      <c r="F96" s="222" t="s">
        <v>2108</v>
      </c>
      <c r="G96" s="223" t="s">
        <v>2109</v>
      </c>
      <c r="H96" s="224">
        <v>0.145</v>
      </c>
      <c r="I96" s="225"/>
      <c r="J96" s="226">
        <f>ROUND(I96*H96,2)</f>
        <v>0</v>
      </c>
      <c r="K96" s="222" t="s">
        <v>19</v>
      </c>
      <c r="L96" s="46"/>
      <c r="M96" s="227" t="s">
        <v>19</v>
      </c>
      <c r="N96" s="228"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340</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340</v>
      </c>
      <c r="BM96" s="231" t="s">
        <v>244</v>
      </c>
    </row>
    <row r="97" spans="1:65" s="2" customFormat="1" ht="16.5" customHeight="1">
      <c r="A97" s="40"/>
      <c r="B97" s="41"/>
      <c r="C97" s="220" t="s">
        <v>210</v>
      </c>
      <c r="D97" s="220" t="s">
        <v>171</v>
      </c>
      <c r="E97" s="221" t="s">
        <v>2554</v>
      </c>
      <c r="F97" s="222" t="s">
        <v>2111</v>
      </c>
      <c r="G97" s="223" t="s">
        <v>2109</v>
      </c>
      <c r="H97" s="224">
        <v>0.145</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340</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340</v>
      </c>
      <c r="BM97" s="231" t="s">
        <v>254</v>
      </c>
    </row>
    <row r="98" spans="1:65" s="2" customFormat="1" ht="16.5" customHeight="1">
      <c r="A98" s="40"/>
      <c r="B98" s="41"/>
      <c r="C98" s="220" t="s">
        <v>219</v>
      </c>
      <c r="D98" s="220" t="s">
        <v>171</v>
      </c>
      <c r="E98" s="221" t="s">
        <v>2555</v>
      </c>
      <c r="F98" s="222" t="s">
        <v>2113</v>
      </c>
      <c r="G98" s="223" t="s">
        <v>2109</v>
      </c>
      <c r="H98" s="224">
        <v>0.145</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340</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340</v>
      </c>
      <c r="BM98" s="231" t="s">
        <v>267</v>
      </c>
    </row>
    <row r="99" spans="1:65" s="2" customFormat="1" ht="16.5" customHeight="1">
      <c r="A99" s="40"/>
      <c r="B99" s="41"/>
      <c r="C99" s="220" t="s">
        <v>227</v>
      </c>
      <c r="D99" s="220" t="s">
        <v>171</v>
      </c>
      <c r="E99" s="221" t="s">
        <v>2556</v>
      </c>
      <c r="F99" s="222" t="s">
        <v>2115</v>
      </c>
      <c r="G99" s="223" t="s">
        <v>2076</v>
      </c>
      <c r="H99" s="224">
        <v>5</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340</v>
      </c>
      <c r="AT99" s="231" t="s">
        <v>171</v>
      </c>
      <c r="AU99" s="231" t="s">
        <v>82</v>
      </c>
      <c r="AY99" s="19" t="s">
        <v>169</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340</v>
      </c>
      <c r="BM99" s="231" t="s">
        <v>279</v>
      </c>
    </row>
    <row r="100" spans="1:63" s="12" customFormat="1" ht="20.85" customHeight="1">
      <c r="A100" s="12"/>
      <c r="B100" s="204"/>
      <c r="C100" s="205"/>
      <c r="D100" s="206" t="s">
        <v>71</v>
      </c>
      <c r="E100" s="218" t="s">
        <v>2118</v>
      </c>
      <c r="F100" s="218" t="s">
        <v>2137</v>
      </c>
      <c r="G100" s="205"/>
      <c r="H100" s="205"/>
      <c r="I100" s="208"/>
      <c r="J100" s="219">
        <f>BK100</f>
        <v>0</v>
      </c>
      <c r="K100" s="205"/>
      <c r="L100" s="210"/>
      <c r="M100" s="211"/>
      <c r="N100" s="212"/>
      <c r="O100" s="212"/>
      <c r="P100" s="213">
        <f>SUM(P101:P111)</f>
        <v>0</v>
      </c>
      <c r="Q100" s="212"/>
      <c r="R100" s="213">
        <f>SUM(R101:R111)</f>
        <v>0</v>
      </c>
      <c r="S100" s="212"/>
      <c r="T100" s="214">
        <f>SUM(T101:T111)</f>
        <v>0</v>
      </c>
      <c r="U100" s="12"/>
      <c r="V100" s="12"/>
      <c r="W100" s="12"/>
      <c r="X100" s="12"/>
      <c r="Y100" s="12"/>
      <c r="Z100" s="12"/>
      <c r="AA100" s="12"/>
      <c r="AB100" s="12"/>
      <c r="AC100" s="12"/>
      <c r="AD100" s="12"/>
      <c r="AE100" s="12"/>
      <c r="AR100" s="215" t="s">
        <v>80</v>
      </c>
      <c r="AT100" s="216" t="s">
        <v>71</v>
      </c>
      <c r="AU100" s="216" t="s">
        <v>82</v>
      </c>
      <c r="AY100" s="215" t="s">
        <v>169</v>
      </c>
      <c r="BK100" s="217">
        <f>SUM(BK101:BK111)</f>
        <v>0</v>
      </c>
    </row>
    <row r="101" spans="1:65" s="2" customFormat="1" ht="16.5" customHeight="1">
      <c r="A101" s="40"/>
      <c r="B101" s="41"/>
      <c r="C101" s="220" t="s">
        <v>236</v>
      </c>
      <c r="D101" s="220" t="s">
        <v>171</v>
      </c>
      <c r="E101" s="221" t="s">
        <v>2557</v>
      </c>
      <c r="F101" s="222" t="s">
        <v>2139</v>
      </c>
      <c r="G101" s="223" t="s">
        <v>339</v>
      </c>
      <c r="H101" s="224">
        <v>90</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340</v>
      </c>
      <c r="AT101" s="231" t="s">
        <v>171</v>
      </c>
      <c r="AU101" s="231" t="s">
        <v>192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340</v>
      </c>
      <c r="BM101" s="231" t="s">
        <v>293</v>
      </c>
    </row>
    <row r="102" spans="1:65" s="2" customFormat="1" ht="16.5" customHeight="1">
      <c r="A102" s="40"/>
      <c r="B102" s="41"/>
      <c r="C102" s="220" t="s">
        <v>244</v>
      </c>
      <c r="D102" s="220" t="s">
        <v>171</v>
      </c>
      <c r="E102" s="221" t="s">
        <v>2558</v>
      </c>
      <c r="F102" s="222" t="s">
        <v>2142</v>
      </c>
      <c r="G102" s="223" t="s">
        <v>339</v>
      </c>
      <c r="H102" s="224">
        <v>90</v>
      </c>
      <c r="I102" s="225"/>
      <c r="J102" s="226">
        <f>ROUND(I102*H102,2)</f>
        <v>0</v>
      </c>
      <c r="K102" s="222" t="s">
        <v>19</v>
      </c>
      <c r="L102" s="46"/>
      <c r="M102" s="227" t="s">
        <v>19</v>
      </c>
      <c r="N102" s="22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340</v>
      </c>
      <c r="AT102" s="231" t="s">
        <v>171</v>
      </c>
      <c r="AU102" s="231" t="s">
        <v>192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340</v>
      </c>
      <c r="BM102" s="231" t="s">
        <v>306</v>
      </c>
    </row>
    <row r="103" spans="1:65" s="2" customFormat="1" ht="16.5" customHeight="1">
      <c r="A103" s="40"/>
      <c r="B103" s="41"/>
      <c r="C103" s="220" t="s">
        <v>249</v>
      </c>
      <c r="D103" s="220" t="s">
        <v>171</v>
      </c>
      <c r="E103" s="221" t="s">
        <v>2559</v>
      </c>
      <c r="F103" s="222" t="s">
        <v>2126</v>
      </c>
      <c r="G103" s="223" t="s">
        <v>339</v>
      </c>
      <c r="H103" s="224">
        <v>90</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340</v>
      </c>
      <c r="AT103" s="231" t="s">
        <v>171</v>
      </c>
      <c r="AU103" s="231" t="s">
        <v>192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340</v>
      </c>
      <c r="BM103" s="231" t="s">
        <v>318</v>
      </c>
    </row>
    <row r="104" spans="1:65" s="2" customFormat="1" ht="16.5" customHeight="1">
      <c r="A104" s="40"/>
      <c r="B104" s="41"/>
      <c r="C104" s="220" t="s">
        <v>254</v>
      </c>
      <c r="D104" s="220" t="s">
        <v>171</v>
      </c>
      <c r="E104" s="221" t="s">
        <v>2560</v>
      </c>
      <c r="F104" s="222" t="s">
        <v>2128</v>
      </c>
      <c r="G104" s="223" t="s">
        <v>222</v>
      </c>
      <c r="H104" s="224">
        <v>6.3</v>
      </c>
      <c r="I104" s="225"/>
      <c r="J104" s="226">
        <f>ROUND(I104*H104,2)</f>
        <v>0</v>
      </c>
      <c r="K104" s="222" t="s">
        <v>19</v>
      </c>
      <c r="L104" s="46"/>
      <c r="M104" s="227" t="s">
        <v>19</v>
      </c>
      <c r="N104" s="228"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340</v>
      </c>
      <c r="AT104" s="231" t="s">
        <v>171</v>
      </c>
      <c r="AU104" s="231" t="s">
        <v>192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340</v>
      </c>
      <c r="BM104" s="231" t="s">
        <v>330</v>
      </c>
    </row>
    <row r="105" spans="1:65" s="2" customFormat="1" ht="16.5" customHeight="1">
      <c r="A105" s="40"/>
      <c r="B105" s="41"/>
      <c r="C105" s="220" t="s">
        <v>259</v>
      </c>
      <c r="D105" s="220" t="s">
        <v>171</v>
      </c>
      <c r="E105" s="221" t="s">
        <v>2561</v>
      </c>
      <c r="F105" s="222" t="s">
        <v>2130</v>
      </c>
      <c r="G105" s="223" t="s">
        <v>339</v>
      </c>
      <c r="H105" s="224">
        <v>90</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340</v>
      </c>
      <c r="AT105" s="231" t="s">
        <v>171</v>
      </c>
      <c r="AU105" s="231" t="s">
        <v>192</v>
      </c>
      <c r="AY105" s="19" t="s">
        <v>169</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340</v>
      </c>
      <c r="BM105" s="231" t="s">
        <v>343</v>
      </c>
    </row>
    <row r="106" spans="1:65" s="2" customFormat="1" ht="16.5" customHeight="1">
      <c r="A106" s="40"/>
      <c r="B106" s="41"/>
      <c r="C106" s="220" t="s">
        <v>267</v>
      </c>
      <c r="D106" s="220" t="s">
        <v>171</v>
      </c>
      <c r="E106" s="221" t="s">
        <v>2562</v>
      </c>
      <c r="F106" s="222" t="s">
        <v>2563</v>
      </c>
      <c r="G106" s="223" t="s">
        <v>222</v>
      </c>
      <c r="H106" s="224">
        <v>12.6</v>
      </c>
      <c r="I106" s="225"/>
      <c r="J106" s="226">
        <f>ROUND(I106*H106,2)</f>
        <v>0</v>
      </c>
      <c r="K106" s="222" t="s">
        <v>19</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340</v>
      </c>
      <c r="AT106" s="231" t="s">
        <v>171</v>
      </c>
      <c r="AU106" s="231" t="s">
        <v>192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340</v>
      </c>
      <c r="BM106" s="231" t="s">
        <v>353</v>
      </c>
    </row>
    <row r="107" spans="1:65" s="2" customFormat="1" ht="16.5" customHeight="1">
      <c r="A107" s="40"/>
      <c r="B107" s="41"/>
      <c r="C107" s="220" t="s">
        <v>8</v>
      </c>
      <c r="D107" s="220" t="s">
        <v>171</v>
      </c>
      <c r="E107" s="221" t="s">
        <v>2564</v>
      </c>
      <c r="F107" s="222" t="s">
        <v>2565</v>
      </c>
      <c r="G107" s="223" t="s">
        <v>222</v>
      </c>
      <c r="H107" s="224">
        <v>22.05</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340</v>
      </c>
      <c r="AT107" s="231" t="s">
        <v>171</v>
      </c>
      <c r="AU107" s="231" t="s">
        <v>192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340</v>
      </c>
      <c r="BM107" s="231" t="s">
        <v>365</v>
      </c>
    </row>
    <row r="108" spans="1:65" s="2" customFormat="1" ht="16.5" customHeight="1">
      <c r="A108" s="40"/>
      <c r="B108" s="41"/>
      <c r="C108" s="220" t="s">
        <v>279</v>
      </c>
      <c r="D108" s="220" t="s">
        <v>171</v>
      </c>
      <c r="E108" s="221" t="s">
        <v>2566</v>
      </c>
      <c r="F108" s="222" t="s">
        <v>2388</v>
      </c>
      <c r="G108" s="223" t="s">
        <v>339</v>
      </c>
      <c r="H108" s="224">
        <v>5</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340</v>
      </c>
      <c r="AT108" s="231" t="s">
        <v>171</v>
      </c>
      <c r="AU108" s="231" t="s">
        <v>192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340</v>
      </c>
      <c r="BM108" s="231" t="s">
        <v>377</v>
      </c>
    </row>
    <row r="109" spans="1:65" s="2" customFormat="1" ht="16.5" customHeight="1">
      <c r="A109" s="40"/>
      <c r="B109" s="41"/>
      <c r="C109" s="220" t="s">
        <v>286</v>
      </c>
      <c r="D109" s="220" t="s">
        <v>171</v>
      </c>
      <c r="E109" s="221" t="s">
        <v>2567</v>
      </c>
      <c r="F109" s="222" t="s">
        <v>2078</v>
      </c>
      <c r="G109" s="223" t="s">
        <v>222</v>
      </c>
      <c r="H109" s="224">
        <v>6.3</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340</v>
      </c>
      <c r="AT109" s="231" t="s">
        <v>171</v>
      </c>
      <c r="AU109" s="231" t="s">
        <v>192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340</v>
      </c>
      <c r="BM109" s="231" t="s">
        <v>387</v>
      </c>
    </row>
    <row r="110" spans="1:65" s="2" customFormat="1" ht="16.5" customHeight="1">
      <c r="A110" s="40"/>
      <c r="B110" s="41"/>
      <c r="C110" s="220" t="s">
        <v>293</v>
      </c>
      <c r="D110" s="220" t="s">
        <v>171</v>
      </c>
      <c r="E110" s="221" t="s">
        <v>2568</v>
      </c>
      <c r="F110" s="222" t="s">
        <v>2152</v>
      </c>
      <c r="G110" s="223" t="s">
        <v>339</v>
      </c>
      <c r="H110" s="224">
        <v>90</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340</v>
      </c>
      <c r="AT110" s="231" t="s">
        <v>171</v>
      </c>
      <c r="AU110" s="231" t="s">
        <v>192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340</v>
      </c>
      <c r="BM110" s="231" t="s">
        <v>400</v>
      </c>
    </row>
    <row r="111" spans="1:65" s="2" customFormat="1" ht="16.5" customHeight="1">
      <c r="A111" s="40"/>
      <c r="B111" s="41"/>
      <c r="C111" s="220" t="s">
        <v>300</v>
      </c>
      <c r="D111" s="220" t="s">
        <v>171</v>
      </c>
      <c r="E111" s="221" t="s">
        <v>2569</v>
      </c>
      <c r="F111" s="222" t="s">
        <v>2154</v>
      </c>
      <c r="G111" s="223" t="s">
        <v>339</v>
      </c>
      <c r="H111" s="224">
        <v>90</v>
      </c>
      <c r="I111" s="225"/>
      <c r="J111" s="226">
        <f>ROUND(I111*H111,2)</f>
        <v>0</v>
      </c>
      <c r="K111" s="222" t="s">
        <v>19</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340</v>
      </c>
      <c r="AT111" s="231" t="s">
        <v>171</v>
      </c>
      <c r="AU111" s="231" t="s">
        <v>192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340</v>
      </c>
      <c r="BM111" s="231" t="s">
        <v>412</v>
      </c>
    </row>
    <row r="112" spans="1:63" s="12" customFormat="1" ht="20.85" customHeight="1">
      <c r="A112" s="12"/>
      <c r="B112" s="204"/>
      <c r="C112" s="205"/>
      <c r="D112" s="206" t="s">
        <v>71</v>
      </c>
      <c r="E112" s="218" t="s">
        <v>2400</v>
      </c>
      <c r="F112" s="218" t="s">
        <v>2156</v>
      </c>
      <c r="G112" s="205"/>
      <c r="H112" s="205"/>
      <c r="I112" s="208"/>
      <c r="J112" s="219">
        <f>BK112</f>
        <v>0</v>
      </c>
      <c r="K112" s="205"/>
      <c r="L112" s="210"/>
      <c r="M112" s="211"/>
      <c r="N112" s="212"/>
      <c r="O112" s="212"/>
      <c r="P112" s="213">
        <f>SUM(P113:P130)</f>
        <v>0</v>
      </c>
      <c r="Q112" s="212"/>
      <c r="R112" s="213">
        <f>SUM(R113:R130)</f>
        <v>0</v>
      </c>
      <c r="S112" s="212"/>
      <c r="T112" s="214">
        <f>SUM(T113:T130)</f>
        <v>0</v>
      </c>
      <c r="U112" s="12"/>
      <c r="V112" s="12"/>
      <c r="W112" s="12"/>
      <c r="X112" s="12"/>
      <c r="Y112" s="12"/>
      <c r="Z112" s="12"/>
      <c r="AA112" s="12"/>
      <c r="AB112" s="12"/>
      <c r="AC112" s="12"/>
      <c r="AD112" s="12"/>
      <c r="AE112" s="12"/>
      <c r="AR112" s="215" t="s">
        <v>80</v>
      </c>
      <c r="AT112" s="216" t="s">
        <v>71</v>
      </c>
      <c r="AU112" s="216" t="s">
        <v>82</v>
      </c>
      <c r="AY112" s="215" t="s">
        <v>169</v>
      </c>
      <c r="BK112" s="217">
        <f>SUM(BK113:BK130)</f>
        <v>0</v>
      </c>
    </row>
    <row r="113" spans="1:65" s="2" customFormat="1" ht="16.5" customHeight="1">
      <c r="A113" s="40"/>
      <c r="B113" s="41"/>
      <c r="C113" s="220" t="s">
        <v>306</v>
      </c>
      <c r="D113" s="220" t="s">
        <v>171</v>
      </c>
      <c r="E113" s="221" t="s">
        <v>2570</v>
      </c>
      <c r="F113" s="222" t="s">
        <v>2571</v>
      </c>
      <c r="G113" s="223" t="s">
        <v>339</v>
      </c>
      <c r="H113" s="224">
        <v>55</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340</v>
      </c>
      <c r="AT113" s="231" t="s">
        <v>171</v>
      </c>
      <c r="AU113" s="231" t="s">
        <v>192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340</v>
      </c>
      <c r="BM113" s="231" t="s">
        <v>424</v>
      </c>
    </row>
    <row r="114" spans="1:65" s="2" customFormat="1" ht="16.5" customHeight="1">
      <c r="A114" s="40"/>
      <c r="B114" s="41"/>
      <c r="C114" s="220" t="s">
        <v>7</v>
      </c>
      <c r="D114" s="220" t="s">
        <v>171</v>
      </c>
      <c r="E114" s="221" t="s">
        <v>2572</v>
      </c>
      <c r="F114" s="222" t="s">
        <v>2573</v>
      </c>
      <c r="G114" s="223" t="s">
        <v>222</v>
      </c>
      <c r="H114" s="224">
        <v>24.75</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340</v>
      </c>
      <c r="AT114" s="231" t="s">
        <v>171</v>
      </c>
      <c r="AU114" s="231" t="s">
        <v>192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340</v>
      </c>
      <c r="BM114" s="231" t="s">
        <v>435</v>
      </c>
    </row>
    <row r="115" spans="1:65" s="2" customFormat="1" ht="16.5" customHeight="1">
      <c r="A115" s="40"/>
      <c r="B115" s="41"/>
      <c r="C115" s="220" t="s">
        <v>318</v>
      </c>
      <c r="D115" s="220" t="s">
        <v>171</v>
      </c>
      <c r="E115" s="221" t="s">
        <v>2574</v>
      </c>
      <c r="F115" s="222" t="s">
        <v>2575</v>
      </c>
      <c r="G115" s="223" t="s">
        <v>339</v>
      </c>
      <c r="H115" s="224">
        <v>55</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340</v>
      </c>
      <c r="AT115" s="231" t="s">
        <v>171</v>
      </c>
      <c r="AU115" s="231" t="s">
        <v>192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340</v>
      </c>
      <c r="BM115" s="231" t="s">
        <v>444</v>
      </c>
    </row>
    <row r="116" spans="1:47" s="2" customFormat="1" ht="12">
      <c r="A116" s="40"/>
      <c r="B116" s="41"/>
      <c r="C116" s="42"/>
      <c r="D116" s="233" t="s">
        <v>1299</v>
      </c>
      <c r="E116" s="42"/>
      <c r="F116" s="234" t="s">
        <v>2576</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1299</v>
      </c>
      <c r="AU116" s="19" t="s">
        <v>192</v>
      </c>
    </row>
    <row r="117" spans="1:65" s="2" customFormat="1" ht="16.5" customHeight="1">
      <c r="A117" s="40"/>
      <c r="B117" s="41"/>
      <c r="C117" s="220" t="s">
        <v>325</v>
      </c>
      <c r="D117" s="220" t="s">
        <v>171</v>
      </c>
      <c r="E117" s="221" t="s">
        <v>2577</v>
      </c>
      <c r="F117" s="222" t="s">
        <v>2578</v>
      </c>
      <c r="G117" s="223" t="s">
        <v>222</v>
      </c>
      <c r="H117" s="224">
        <v>13.75</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340</v>
      </c>
      <c r="AT117" s="231" t="s">
        <v>171</v>
      </c>
      <c r="AU117" s="231" t="s">
        <v>192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340</v>
      </c>
      <c r="BM117" s="231" t="s">
        <v>455</v>
      </c>
    </row>
    <row r="118" spans="1:47" s="2" customFormat="1" ht="12">
      <c r="A118" s="40"/>
      <c r="B118" s="41"/>
      <c r="C118" s="42"/>
      <c r="D118" s="233" t="s">
        <v>1299</v>
      </c>
      <c r="E118" s="42"/>
      <c r="F118" s="234" t="s">
        <v>2579</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1299</v>
      </c>
      <c r="AU118" s="19" t="s">
        <v>192</v>
      </c>
    </row>
    <row r="119" spans="1:65" s="2" customFormat="1" ht="16.5" customHeight="1">
      <c r="A119" s="40"/>
      <c r="B119" s="41"/>
      <c r="C119" s="220" t="s">
        <v>330</v>
      </c>
      <c r="D119" s="220" t="s">
        <v>171</v>
      </c>
      <c r="E119" s="221" t="s">
        <v>2580</v>
      </c>
      <c r="F119" s="222" t="s">
        <v>2581</v>
      </c>
      <c r="G119" s="223" t="s">
        <v>339</v>
      </c>
      <c r="H119" s="224">
        <v>56</v>
      </c>
      <c r="I119" s="225"/>
      <c r="J119" s="226">
        <f>ROUND(I119*H119,2)</f>
        <v>0</v>
      </c>
      <c r="K119" s="222" t="s">
        <v>19</v>
      </c>
      <c r="L119" s="46"/>
      <c r="M119" s="227" t="s">
        <v>19</v>
      </c>
      <c r="N119" s="228"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340</v>
      </c>
      <c r="AT119" s="231" t="s">
        <v>171</v>
      </c>
      <c r="AU119" s="231" t="s">
        <v>192</v>
      </c>
      <c r="AY119" s="19" t="s">
        <v>169</v>
      </c>
      <c r="BE119" s="232">
        <f>IF(N119="základní",J119,0)</f>
        <v>0</v>
      </c>
      <c r="BF119" s="232">
        <f>IF(N119="snížená",J119,0)</f>
        <v>0</v>
      </c>
      <c r="BG119" s="232">
        <f>IF(N119="zákl. přenesená",J119,0)</f>
        <v>0</v>
      </c>
      <c r="BH119" s="232">
        <f>IF(N119="sníž. přenesená",J119,0)</f>
        <v>0</v>
      </c>
      <c r="BI119" s="232">
        <f>IF(N119="nulová",J119,0)</f>
        <v>0</v>
      </c>
      <c r="BJ119" s="19" t="s">
        <v>80</v>
      </c>
      <c r="BK119" s="232">
        <f>ROUND(I119*H119,2)</f>
        <v>0</v>
      </c>
      <c r="BL119" s="19" t="s">
        <v>340</v>
      </c>
      <c r="BM119" s="231" t="s">
        <v>467</v>
      </c>
    </row>
    <row r="120" spans="1:65" s="2" customFormat="1" ht="16.5" customHeight="1">
      <c r="A120" s="40"/>
      <c r="B120" s="41"/>
      <c r="C120" s="220" t="s">
        <v>336</v>
      </c>
      <c r="D120" s="220" t="s">
        <v>171</v>
      </c>
      <c r="E120" s="221" t="s">
        <v>2582</v>
      </c>
      <c r="F120" s="222" t="s">
        <v>2171</v>
      </c>
      <c r="G120" s="223" t="s">
        <v>2076</v>
      </c>
      <c r="H120" s="224">
        <v>28</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340</v>
      </c>
      <c r="AT120" s="231" t="s">
        <v>171</v>
      </c>
      <c r="AU120" s="231" t="s">
        <v>192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340</v>
      </c>
      <c r="BM120" s="231" t="s">
        <v>486</v>
      </c>
    </row>
    <row r="121" spans="1:65" s="2" customFormat="1" ht="16.5" customHeight="1">
      <c r="A121" s="40"/>
      <c r="B121" s="41"/>
      <c r="C121" s="220" t="s">
        <v>343</v>
      </c>
      <c r="D121" s="220" t="s">
        <v>171</v>
      </c>
      <c r="E121" s="221" t="s">
        <v>2583</v>
      </c>
      <c r="F121" s="222" t="s">
        <v>2174</v>
      </c>
      <c r="G121" s="223" t="s">
        <v>2076</v>
      </c>
      <c r="H121" s="224">
        <v>2</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340</v>
      </c>
      <c r="AT121" s="231" t="s">
        <v>171</v>
      </c>
      <c r="AU121" s="231" t="s">
        <v>192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340</v>
      </c>
      <c r="BM121" s="231" t="s">
        <v>499</v>
      </c>
    </row>
    <row r="122" spans="1:65" s="2" customFormat="1" ht="16.5" customHeight="1">
      <c r="A122" s="40"/>
      <c r="B122" s="41"/>
      <c r="C122" s="220" t="s">
        <v>348</v>
      </c>
      <c r="D122" s="220" t="s">
        <v>171</v>
      </c>
      <c r="E122" s="221" t="s">
        <v>2584</v>
      </c>
      <c r="F122" s="222" t="s">
        <v>2177</v>
      </c>
      <c r="G122" s="223" t="s">
        <v>2076</v>
      </c>
      <c r="H122" s="224">
        <v>3</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340</v>
      </c>
      <c r="AT122" s="231" t="s">
        <v>171</v>
      </c>
      <c r="AU122" s="231" t="s">
        <v>192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340</v>
      </c>
      <c r="BM122" s="231" t="s">
        <v>511</v>
      </c>
    </row>
    <row r="123" spans="1:65" s="2" customFormat="1" ht="16.5" customHeight="1">
      <c r="A123" s="40"/>
      <c r="B123" s="41"/>
      <c r="C123" s="220" t="s">
        <v>353</v>
      </c>
      <c r="D123" s="220" t="s">
        <v>171</v>
      </c>
      <c r="E123" s="221" t="s">
        <v>2585</v>
      </c>
      <c r="F123" s="222" t="s">
        <v>2180</v>
      </c>
      <c r="G123" s="223" t="s">
        <v>339</v>
      </c>
      <c r="H123" s="224">
        <v>56</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340</v>
      </c>
      <c r="AT123" s="231" t="s">
        <v>171</v>
      </c>
      <c r="AU123" s="231" t="s">
        <v>192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340</v>
      </c>
      <c r="BM123" s="231" t="s">
        <v>519</v>
      </c>
    </row>
    <row r="124" spans="1:65" s="2" customFormat="1" ht="16.5" customHeight="1">
      <c r="A124" s="40"/>
      <c r="B124" s="41"/>
      <c r="C124" s="220" t="s">
        <v>358</v>
      </c>
      <c r="D124" s="220" t="s">
        <v>171</v>
      </c>
      <c r="E124" s="221" t="s">
        <v>2586</v>
      </c>
      <c r="F124" s="222" t="s">
        <v>2587</v>
      </c>
      <c r="G124" s="223" t="s">
        <v>339</v>
      </c>
      <c r="H124" s="224">
        <v>15</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340</v>
      </c>
      <c r="AT124" s="231" t="s">
        <v>171</v>
      </c>
      <c r="AU124" s="231" t="s">
        <v>192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340</v>
      </c>
      <c r="BM124" s="231" t="s">
        <v>535</v>
      </c>
    </row>
    <row r="125" spans="1:65" s="2" customFormat="1" ht="16.5" customHeight="1">
      <c r="A125" s="40"/>
      <c r="B125" s="41"/>
      <c r="C125" s="220" t="s">
        <v>365</v>
      </c>
      <c r="D125" s="220" t="s">
        <v>171</v>
      </c>
      <c r="E125" s="221" t="s">
        <v>2588</v>
      </c>
      <c r="F125" s="222" t="s">
        <v>2183</v>
      </c>
      <c r="G125" s="223" t="s">
        <v>339</v>
      </c>
      <c r="H125" s="224">
        <v>8</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340</v>
      </c>
      <c r="AT125" s="231" t="s">
        <v>171</v>
      </c>
      <c r="AU125" s="231" t="s">
        <v>192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340</v>
      </c>
      <c r="BM125" s="231" t="s">
        <v>547</v>
      </c>
    </row>
    <row r="126" spans="1:65" s="2" customFormat="1" ht="16.5" customHeight="1">
      <c r="A126" s="40"/>
      <c r="B126" s="41"/>
      <c r="C126" s="220" t="s">
        <v>370</v>
      </c>
      <c r="D126" s="220" t="s">
        <v>171</v>
      </c>
      <c r="E126" s="221" t="s">
        <v>2589</v>
      </c>
      <c r="F126" s="222" t="s">
        <v>2590</v>
      </c>
      <c r="G126" s="223" t="s">
        <v>222</v>
      </c>
      <c r="H126" s="224">
        <v>1.25</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340</v>
      </c>
      <c r="AT126" s="231" t="s">
        <v>171</v>
      </c>
      <c r="AU126" s="231" t="s">
        <v>192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340</v>
      </c>
      <c r="BM126" s="231" t="s">
        <v>556</v>
      </c>
    </row>
    <row r="127" spans="1:65" s="2" customFormat="1" ht="16.5" customHeight="1">
      <c r="A127" s="40"/>
      <c r="B127" s="41"/>
      <c r="C127" s="220" t="s">
        <v>377</v>
      </c>
      <c r="D127" s="220" t="s">
        <v>171</v>
      </c>
      <c r="E127" s="221" t="s">
        <v>2591</v>
      </c>
      <c r="F127" s="222" t="s">
        <v>2592</v>
      </c>
      <c r="G127" s="223" t="s">
        <v>222</v>
      </c>
      <c r="H127" s="224">
        <v>1.25</v>
      </c>
      <c r="I127" s="225"/>
      <c r="J127" s="226">
        <f>ROUND(I127*H127,2)</f>
        <v>0</v>
      </c>
      <c r="K127" s="222" t="s">
        <v>19</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340</v>
      </c>
      <c r="AT127" s="231" t="s">
        <v>171</v>
      </c>
      <c r="AU127" s="231" t="s">
        <v>192</v>
      </c>
      <c r="AY127" s="19" t="s">
        <v>169</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340</v>
      </c>
      <c r="BM127" s="231" t="s">
        <v>340</v>
      </c>
    </row>
    <row r="128" spans="1:47" s="2" customFormat="1" ht="12">
      <c r="A128" s="40"/>
      <c r="B128" s="41"/>
      <c r="C128" s="42"/>
      <c r="D128" s="233" t="s">
        <v>1299</v>
      </c>
      <c r="E128" s="42"/>
      <c r="F128" s="234" t="s">
        <v>2593</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9" t="s">
        <v>1299</v>
      </c>
      <c r="AU128" s="19" t="s">
        <v>192</v>
      </c>
    </row>
    <row r="129" spans="1:65" s="2" customFormat="1" ht="16.5" customHeight="1">
      <c r="A129" s="40"/>
      <c r="B129" s="41"/>
      <c r="C129" s="220" t="s">
        <v>382</v>
      </c>
      <c r="D129" s="220" t="s">
        <v>171</v>
      </c>
      <c r="E129" s="221" t="s">
        <v>2594</v>
      </c>
      <c r="F129" s="222" t="s">
        <v>2195</v>
      </c>
      <c r="G129" s="223" t="s">
        <v>2076</v>
      </c>
      <c r="H129" s="224">
        <v>5</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340</v>
      </c>
      <c r="AT129" s="231" t="s">
        <v>171</v>
      </c>
      <c r="AU129" s="231" t="s">
        <v>192</v>
      </c>
      <c r="AY129" s="19" t="s">
        <v>169</v>
      </c>
      <c r="BE129" s="232">
        <f>IF(N129="základní",J129,0)</f>
        <v>0</v>
      </c>
      <c r="BF129" s="232">
        <f>IF(N129="snížená",J129,0)</f>
        <v>0</v>
      </c>
      <c r="BG129" s="232">
        <f>IF(N129="zákl. přenesená",J129,0)</f>
        <v>0</v>
      </c>
      <c r="BH129" s="232">
        <f>IF(N129="sníž. přenesená",J129,0)</f>
        <v>0</v>
      </c>
      <c r="BI129" s="232">
        <f>IF(N129="nulová",J129,0)</f>
        <v>0</v>
      </c>
      <c r="BJ129" s="19" t="s">
        <v>80</v>
      </c>
      <c r="BK129" s="232">
        <f>ROUND(I129*H129,2)</f>
        <v>0</v>
      </c>
      <c r="BL129" s="19" t="s">
        <v>340</v>
      </c>
      <c r="BM129" s="231" t="s">
        <v>477</v>
      </c>
    </row>
    <row r="130" spans="1:65" s="2" customFormat="1" ht="16.5" customHeight="1">
      <c r="A130" s="40"/>
      <c r="B130" s="41"/>
      <c r="C130" s="220" t="s">
        <v>387</v>
      </c>
      <c r="D130" s="220" t="s">
        <v>171</v>
      </c>
      <c r="E130" s="221" t="s">
        <v>2595</v>
      </c>
      <c r="F130" s="222" t="s">
        <v>2198</v>
      </c>
      <c r="G130" s="223" t="s">
        <v>222</v>
      </c>
      <c r="H130" s="224">
        <v>1.25</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340</v>
      </c>
      <c r="AT130" s="231" t="s">
        <v>171</v>
      </c>
      <c r="AU130" s="231" t="s">
        <v>192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340</v>
      </c>
      <c r="BM130" s="231" t="s">
        <v>1486</v>
      </c>
    </row>
    <row r="131" spans="1:63" s="12" customFormat="1" ht="22.8" customHeight="1">
      <c r="A131" s="12"/>
      <c r="B131" s="204"/>
      <c r="C131" s="205"/>
      <c r="D131" s="206" t="s">
        <v>71</v>
      </c>
      <c r="E131" s="218" t="s">
        <v>2201</v>
      </c>
      <c r="F131" s="218" t="s">
        <v>2202</v>
      </c>
      <c r="G131" s="205"/>
      <c r="H131" s="205"/>
      <c r="I131" s="208"/>
      <c r="J131" s="219">
        <f>BK131</f>
        <v>0</v>
      </c>
      <c r="K131" s="205"/>
      <c r="L131" s="210"/>
      <c r="M131" s="211"/>
      <c r="N131" s="212"/>
      <c r="O131" s="212"/>
      <c r="P131" s="213">
        <f>SUM(P132:P146)</f>
        <v>0</v>
      </c>
      <c r="Q131" s="212"/>
      <c r="R131" s="213">
        <f>SUM(R132:R146)</f>
        <v>0</v>
      </c>
      <c r="S131" s="212"/>
      <c r="T131" s="214">
        <f>SUM(T132:T146)</f>
        <v>0</v>
      </c>
      <c r="U131" s="12"/>
      <c r="V131" s="12"/>
      <c r="W131" s="12"/>
      <c r="X131" s="12"/>
      <c r="Y131" s="12"/>
      <c r="Z131" s="12"/>
      <c r="AA131" s="12"/>
      <c r="AB131" s="12"/>
      <c r="AC131" s="12"/>
      <c r="AD131" s="12"/>
      <c r="AE131" s="12"/>
      <c r="AR131" s="215" t="s">
        <v>80</v>
      </c>
      <c r="AT131" s="216" t="s">
        <v>71</v>
      </c>
      <c r="AU131" s="216" t="s">
        <v>80</v>
      </c>
      <c r="AY131" s="215" t="s">
        <v>169</v>
      </c>
      <c r="BK131" s="217">
        <f>SUM(BK132:BK146)</f>
        <v>0</v>
      </c>
    </row>
    <row r="132" spans="1:65" s="2" customFormat="1" ht="16.5" customHeight="1">
      <c r="A132" s="40"/>
      <c r="B132" s="41"/>
      <c r="C132" s="220" t="s">
        <v>395</v>
      </c>
      <c r="D132" s="220" t="s">
        <v>171</v>
      </c>
      <c r="E132" s="221" t="s">
        <v>2596</v>
      </c>
      <c r="F132" s="222" t="s">
        <v>2597</v>
      </c>
      <c r="G132" s="223" t="s">
        <v>2076</v>
      </c>
      <c r="H132" s="224">
        <v>3</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340</v>
      </c>
      <c r="AT132" s="231" t="s">
        <v>171</v>
      </c>
      <c r="AU132" s="231" t="s">
        <v>82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340</v>
      </c>
      <c r="BM132" s="231" t="s">
        <v>1494</v>
      </c>
    </row>
    <row r="133" spans="1:47" s="2" customFormat="1" ht="12">
      <c r="A133" s="40"/>
      <c r="B133" s="41"/>
      <c r="C133" s="42"/>
      <c r="D133" s="233" t="s">
        <v>1299</v>
      </c>
      <c r="E133" s="42"/>
      <c r="F133" s="234" t="s">
        <v>2598</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9" t="s">
        <v>1299</v>
      </c>
      <c r="AU133" s="19" t="s">
        <v>82</v>
      </c>
    </row>
    <row r="134" spans="1:65" s="2" customFormat="1" ht="16.5" customHeight="1">
      <c r="A134" s="40"/>
      <c r="B134" s="41"/>
      <c r="C134" s="220" t="s">
        <v>400</v>
      </c>
      <c r="D134" s="220" t="s">
        <v>171</v>
      </c>
      <c r="E134" s="221" t="s">
        <v>2599</v>
      </c>
      <c r="F134" s="222" t="s">
        <v>2597</v>
      </c>
      <c r="G134" s="223" t="s">
        <v>2076</v>
      </c>
      <c r="H134" s="224">
        <v>2</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340</v>
      </c>
      <c r="AT134" s="231" t="s">
        <v>171</v>
      </c>
      <c r="AU134" s="231" t="s">
        <v>82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340</v>
      </c>
      <c r="BM134" s="231" t="s">
        <v>1502</v>
      </c>
    </row>
    <row r="135" spans="1:47" s="2" customFormat="1" ht="12">
      <c r="A135" s="40"/>
      <c r="B135" s="41"/>
      <c r="C135" s="42"/>
      <c r="D135" s="233" t="s">
        <v>1299</v>
      </c>
      <c r="E135" s="42"/>
      <c r="F135" s="234" t="s">
        <v>2600</v>
      </c>
      <c r="G135" s="42"/>
      <c r="H135" s="42"/>
      <c r="I135" s="138"/>
      <c r="J135" s="42"/>
      <c r="K135" s="42"/>
      <c r="L135" s="46"/>
      <c r="M135" s="235"/>
      <c r="N135" s="236"/>
      <c r="O135" s="86"/>
      <c r="P135" s="86"/>
      <c r="Q135" s="86"/>
      <c r="R135" s="86"/>
      <c r="S135" s="86"/>
      <c r="T135" s="87"/>
      <c r="U135" s="40"/>
      <c r="V135" s="40"/>
      <c r="W135" s="40"/>
      <c r="X135" s="40"/>
      <c r="Y135" s="40"/>
      <c r="Z135" s="40"/>
      <c r="AA135" s="40"/>
      <c r="AB135" s="40"/>
      <c r="AC135" s="40"/>
      <c r="AD135" s="40"/>
      <c r="AE135" s="40"/>
      <c r="AT135" s="19" t="s">
        <v>1299</v>
      </c>
      <c r="AU135" s="19" t="s">
        <v>82</v>
      </c>
    </row>
    <row r="136" spans="1:65" s="2" customFormat="1" ht="16.5" customHeight="1">
      <c r="A136" s="40"/>
      <c r="B136" s="41"/>
      <c r="C136" s="220" t="s">
        <v>406</v>
      </c>
      <c r="D136" s="220" t="s">
        <v>171</v>
      </c>
      <c r="E136" s="221" t="s">
        <v>2601</v>
      </c>
      <c r="F136" s="222" t="s">
        <v>2210</v>
      </c>
      <c r="G136" s="223" t="s">
        <v>2076</v>
      </c>
      <c r="H136" s="224">
        <v>5</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340</v>
      </c>
      <c r="AT136" s="231" t="s">
        <v>171</v>
      </c>
      <c r="AU136" s="231" t="s">
        <v>82</v>
      </c>
      <c r="AY136" s="19" t="s">
        <v>169</v>
      </c>
      <c r="BE136" s="232">
        <f>IF(N136="základní",J136,0)</f>
        <v>0</v>
      </c>
      <c r="BF136" s="232">
        <f>IF(N136="snížená",J136,0)</f>
        <v>0</v>
      </c>
      <c r="BG136" s="232">
        <f>IF(N136="zákl. přenesená",J136,0)</f>
        <v>0</v>
      </c>
      <c r="BH136" s="232">
        <f>IF(N136="sníž. přenesená",J136,0)</f>
        <v>0</v>
      </c>
      <c r="BI136" s="232">
        <f>IF(N136="nulová",J136,0)</f>
        <v>0</v>
      </c>
      <c r="BJ136" s="19" t="s">
        <v>80</v>
      </c>
      <c r="BK136" s="232">
        <f>ROUND(I136*H136,2)</f>
        <v>0</v>
      </c>
      <c r="BL136" s="19" t="s">
        <v>340</v>
      </c>
      <c r="BM136" s="231" t="s">
        <v>1510</v>
      </c>
    </row>
    <row r="137" spans="1:65" s="2" customFormat="1" ht="16.5" customHeight="1">
      <c r="A137" s="40"/>
      <c r="B137" s="41"/>
      <c r="C137" s="220" t="s">
        <v>412</v>
      </c>
      <c r="D137" s="220" t="s">
        <v>171</v>
      </c>
      <c r="E137" s="221" t="s">
        <v>2602</v>
      </c>
      <c r="F137" s="222" t="s">
        <v>2603</v>
      </c>
      <c r="G137" s="223" t="s">
        <v>2076</v>
      </c>
      <c r="H137" s="224">
        <v>5</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340</v>
      </c>
      <c r="AT137" s="231" t="s">
        <v>171</v>
      </c>
      <c r="AU137" s="231" t="s">
        <v>82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340</v>
      </c>
      <c r="BM137" s="231" t="s">
        <v>1519</v>
      </c>
    </row>
    <row r="138" spans="1:47" s="2" customFormat="1" ht="12">
      <c r="A138" s="40"/>
      <c r="B138" s="41"/>
      <c r="C138" s="42"/>
      <c r="D138" s="233" t="s">
        <v>1299</v>
      </c>
      <c r="E138" s="42"/>
      <c r="F138" s="234" t="s">
        <v>2604</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1299</v>
      </c>
      <c r="AU138" s="19" t="s">
        <v>82</v>
      </c>
    </row>
    <row r="139" spans="1:65" s="2" customFormat="1" ht="16.5" customHeight="1">
      <c r="A139" s="40"/>
      <c r="B139" s="41"/>
      <c r="C139" s="220" t="s">
        <v>418</v>
      </c>
      <c r="D139" s="220" t="s">
        <v>171</v>
      </c>
      <c r="E139" s="221" t="s">
        <v>2605</v>
      </c>
      <c r="F139" s="222" t="s">
        <v>2216</v>
      </c>
      <c r="G139" s="223" t="s">
        <v>2076</v>
      </c>
      <c r="H139" s="224">
        <v>5</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340</v>
      </c>
      <c r="AT139" s="231" t="s">
        <v>171</v>
      </c>
      <c r="AU139" s="231" t="s">
        <v>82</v>
      </c>
      <c r="AY139" s="19" t="s">
        <v>169</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340</v>
      </c>
      <c r="BM139" s="231" t="s">
        <v>1528</v>
      </c>
    </row>
    <row r="140" spans="1:65" s="2" customFormat="1" ht="16.5" customHeight="1">
      <c r="A140" s="40"/>
      <c r="B140" s="41"/>
      <c r="C140" s="220" t="s">
        <v>424</v>
      </c>
      <c r="D140" s="220" t="s">
        <v>171</v>
      </c>
      <c r="E140" s="221" t="s">
        <v>2606</v>
      </c>
      <c r="F140" s="222" t="s">
        <v>2607</v>
      </c>
      <c r="G140" s="223" t="s">
        <v>2076</v>
      </c>
      <c r="H140" s="224">
        <v>2</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340</v>
      </c>
      <c r="AT140" s="231" t="s">
        <v>171</v>
      </c>
      <c r="AU140" s="231" t="s">
        <v>82</v>
      </c>
      <c r="AY140" s="19" t="s">
        <v>169</v>
      </c>
      <c r="BE140" s="232">
        <f>IF(N140="základní",J140,0)</f>
        <v>0</v>
      </c>
      <c r="BF140" s="232">
        <f>IF(N140="snížená",J140,0)</f>
        <v>0</v>
      </c>
      <c r="BG140" s="232">
        <f>IF(N140="zákl. přenesená",J140,0)</f>
        <v>0</v>
      </c>
      <c r="BH140" s="232">
        <f>IF(N140="sníž. přenesená",J140,0)</f>
        <v>0</v>
      </c>
      <c r="BI140" s="232">
        <f>IF(N140="nulová",J140,0)</f>
        <v>0</v>
      </c>
      <c r="BJ140" s="19" t="s">
        <v>80</v>
      </c>
      <c r="BK140" s="232">
        <f>ROUND(I140*H140,2)</f>
        <v>0</v>
      </c>
      <c r="BL140" s="19" t="s">
        <v>340</v>
      </c>
      <c r="BM140" s="231" t="s">
        <v>1538</v>
      </c>
    </row>
    <row r="141" spans="1:65" s="2" customFormat="1" ht="16.5" customHeight="1">
      <c r="A141" s="40"/>
      <c r="B141" s="41"/>
      <c r="C141" s="220" t="s">
        <v>431</v>
      </c>
      <c r="D141" s="220" t="s">
        <v>171</v>
      </c>
      <c r="E141" s="221" t="s">
        <v>2608</v>
      </c>
      <c r="F141" s="222" t="s">
        <v>2219</v>
      </c>
      <c r="G141" s="223" t="s">
        <v>2076</v>
      </c>
      <c r="H141" s="224">
        <v>1</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340</v>
      </c>
      <c r="AT141" s="231" t="s">
        <v>171</v>
      </c>
      <c r="AU141" s="231" t="s">
        <v>82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340</v>
      </c>
      <c r="BM141" s="231" t="s">
        <v>1550</v>
      </c>
    </row>
    <row r="142" spans="1:65" s="2" customFormat="1" ht="16.5" customHeight="1">
      <c r="A142" s="40"/>
      <c r="B142" s="41"/>
      <c r="C142" s="220" t="s">
        <v>440</v>
      </c>
      <c r="D142" s="220" t="s">
        <v>171</v>
      </c>
      <c r="E142" s="221" t="s">
        <v>2609</v>
      </c>
      <c r="F142" s="222" t="s">
        <v>2610</v>
      </c>
      <c r="G142" s="223" t="s">
        <v>2076</v>
      </c>
      <c r="H142" s="224">
        <v>5</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340</v>
      </c>
      <c r="AT142" s="231" t="s">
        <v>171</v>
      </c>
      <c r="AU142" s="231" t="s">
        <v>82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340</v>
      </c>
      <c r="BM142" s="231" t="s">
        <v>1567</v>
      </c>
    </row>
    <row r="143" spans="1:47" s="2" customFormat="1" ht="12">
      <c r="A143" s="40"/>
      <c r="B143" s="41"/>
      <c r="C143" s="42"/>
      <c r="D143" s="233" t="s">
        <v>1299</v>
      </c>
      <c r="E143" s="42"/>
      <c r="F143" s="234" t="s">
        <v>2611</v>
      </c>
      <c r="G143" s="42"/>
      <c r="H143" s="42"/>
      <c r="I143" s="138"/>
      <c r="J143" s="42"/>
      <c r="K143" s="42"/>
      <c r="L143" s="46"/>
      <c r="M143" s="235"/>
      <c r="N143" s="236"/>
      <c r="O143" s="86"/>
      <c r="P143" s="86"/>
      <c r="Q143" s="86"/>
      <c r="R143" s="86"/>
      <c r="S143" s="86"/>
      <c r="T143" s="87"/>
      <c r="U143" s="40"/>
      <c r="V143" s="40"/>
      <c r="W143" s="40"/>
      <c r="X143" s="40"/>
      <c r="Y143" s="40"/>
      <c r="Z143" s="40"/>
      <c r="AA143" s="40"/>
      <c r="AB143" s="40"/>
      <c r="AC143" s="40"/>
      <c r="AD143" s="40"/>
      <c r="AE143" s="40"/>
      <c r="AT143" s="19" t="s">
        <v>1299</v>
      </c>
      <c r="AU143" s="19" t="s">
        <v>82</v>
      </c>
    </row>
    <row r="144" spans="1:65" s="2" customFormat="1" ht="16.5" customHeight="1">
      <c r="A144" s="40"/>
      <c r="B144" s="41"/>
      <c r="C144" s="220" t="s">
        <v>444</v>
      </c>
      <c r="D144" s="220" t="s">
        <v>171</v>
      </c>
      <c r="E144" s="221" t="s">
        <v>2612</v>
      </c>
      <c r="F144" s="222" t="s">
        <v>2225</v>
      </c>
      <c r="G144" s="223" t="s">
        <v>2076</v>
      </c>
      <c r="H144" s="224">
        <v>5</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340</v>
      </c>
      <c r="AT144" s="231" t="s">
        <v>171</v>
      </c>
      <c r="AU144" s="231" t="s">
        <v>82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340</v>
      </c>
      <c r="BM144" s="231" t="s">
        <v>1571</v>
      </c>
    </row>
    <row r="145" spans="1:65" s="2" customFormat="1" ht="16.5" customHeight="1">
      <c r="A145" s="40"/>
      <c r="B145" s="41"/>
      <c r="C145" s="220" t="s">
        <v>450</v>
      </c>
      <c r="D145" s="220" t="s">
        <v>171</v>
      </c>
      <c r="E145" s="221" t="s">
        <v>2613</v>
      </c>
      <c r="F145" s="222" t="s">
        <v>2228</v>
      </c>
      <c r="G145" s="223" t="s">
        <v>2076</v>
      </c>
      <c r="H145" s="224">
        <v>5</v>
      </c>
      <c r="I145" s="225"/>
      <c r="J145" s="226">
        <f>ROUND(I145*H145,2)</f>
        <v>0</v>
      </c>
      <c r="K145" s="222" t="s">
        <v>19</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340</v>
      </c>
      <c r="AT145" s="231" t="s">
        <v>171</v>
      </c>
      <c r="AU145" s="231" t="s">
        <v>82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340</v>
      </c>
      <c r="BM145" s="231" t="s">
        <v>1575</v>
      </c>
    </row>
    <row r="146" spans="1:65" s="2" customFormat="1" ht="16.5" customHeight="1">
      <c r="A146" s="40"/>
      <c r="B146" s="41"/>
      <c r="C146" s="220" t="s">
        <v>455</v>
      </c>
      <c r="D146" s="220" t="s">
        <v>171</v>
      </c>
      <c r="E146" s="221" t="s">
        <v>2614</v>
      </c>
      <c r="F146" s="222" t="s">
        <v>2231</v>
      </c>
      <c r="G146" s="223" t="s">
        <v>2076</v>
      </c>
      <c r="H146" s="224">
        <v>5</v>
      </c>
      <c r="I146" s="225"/>
      <c r="J146" s="226">
        <f>ROUND(I146*H146,2)</f>
        <v>0</v>
      </c>
      <c r="K146" s="222" t="s">
        <v>19</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340</v>
      </c>
      <c r="AT146" s="231" t="s">
        <v>171</v>
      </c>
      <c r="AU146" s="231" t="s">
        <v>82</v>
      </c>
      <c r="AY146" s="19" t="s">
        <v>169</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340</v>
      </c>
      <c r="BM146" s="231" t="s">
        <v>1818</v>
      </c>
    </row>
    <row r="147" spans="1:63" s="12" customFormat="1" ht="22.8" customHeight="1">
      <c r="A147" s="12"/>
      <c r="B147" s="204"/>
      <c r="C147" s="205"/>
      <c r="D147" s="206" t="s">
        <v>71</v>
      </c>
      <c r="E147" s="218" t="s">
        <v>2233</v>
      </c>
      <c r="F147" s="218" t="s">
        <v>2234</v>
      </c>
      <c r="G147" s="205"/>
      <c r="H147" s="205"/>
      <c r="I147" s="208"/>
      <c r="J147" s="219">
        <f>BK147</f>
        <v>0</v>
      </c>
      <c r="K147" s="205"/>
      <c r="L147" s="210"/>
      <c r="M147" s="211"/>
      <c r="N147" s="212"/>
      <c r="O147" s="212"/>
      <c r="P147" s="213">
        <f>P148</f>
        <v>0</v>
      </c>
      <c r="Q147" s="212"/>
      <c r="R147" s="213">
        <f>R148</f>
        <v>0</v>
      </c>
      <c r="S147" s="212"/>
      <c r="T147" s="214">
        <f>T148</f>
        <v>0</v>
      </c>
      <c r="U147" s="12"/>
      <c r="V147" s="12"/>
      <c r="W147" s="12"/>
      <c r="X147" s="12"/>
      <c r="Y147" s="12"/>
      <c r="Z147" s="12"/>
      <c r="AA147" s="12"/>
      <c r="AB147" s="12"/>
      <c r="AC147" s="12"/>
      <c r="AD147" s="12"/>
      <c r="AE147" s="12"/>
      <c r="AR147" s="215" t="s">
        <v>80</v>
      </c>
      <c r="AT147" s="216" t="s">
        <v>71</v>
      </c>
      <c r="AU147" s="216" t="s">
        <v>80</v>
      </c>
      <c r="AY147" s="215" t="s">
        <v>169</v>
      </c>
      <c r="BK147" s="217">
        <f>BK148</f>
        <v>0</v>
      </c>
    </row>
    <row r="148" spans="1:63" s="12" customFormat="1" ht="20.85" customHeight="1">
      <c r="A148" s="12"/>
      <c r="B148" s="204"/>
      <c r="C148" s="205"/>
      <c r="D148" s="206" t="s">
        <v>71</v>
      </c>
      <c r="E148" s="218" t="s">
        <v>2235</v>
      </c>
      <c r="F148" s="218" t="s">
        <v>2236</v>
      </c>
      <c r="G148" s="205"/>
      <c r="H148" s="205"/>
      <c r="I148" s="208"/>
      <c r="J148" s="219">
        <f>BK148</f>
        <v>0</v>
      </c>
      <c r="K148" s="205"/>
      <c r="L148" s="210"/>
      <c r="M148" s="211"/>
      <c r="N148" s="212"/>
      <c r="O148" s="212"/>
      <c r="P148" s="213">
        <f>SUM(P149:P156)</f>
        <v>0</v>
      </c>
      <c r="Q148" s="212"/>
      <c r="R148" s="213">
        <f>SUM(R149:R156)</f>
        <v>0</v>
      </c>
      <c r="S148" s="212"/>
      <c r="T148" s="214">
        <f>SUM(T149:T156)</f>
        <v>0</v>
      </c>
      <c r="U148" s="12"/>
      <c r="V148" s="12"/>
      <c r="W148" s="12"/>
      <c r="X148" s="12"/>
      <c r="Y148" s="12"/>
      <c r="Z148" s="12"/>
      <c r="AA148" s="12"/>
      <c r="AB148" s="12"/>
      <c r="AC148" s="12"/>
      <c r="AD148" s="12"/>
      <c r="AE148" s="12"/>
      <c r="AR148" s="215" t="s">
        <v>80</v>
      </c>
      <c r="AT148" s="216" t="s">
        <v>71</v>
      </c>
      <c r="AU148" s="216" t="s">
        <v>82</v>
      </c>
      <c r="AY148" s="215" t="s">
        <v>169</v>
      </c>
      <c r="BK148" s="217">
        <f>SUM(BK149:BK156)</f>
        <v>0</v>
      </c>
    </row>
    <row r="149" spans="1:65" s="2" customFormat="1" ht="16.5" customHeight="1">
      <c r="A149" s="40"/>
      <c r="B149" s="41"/>
      <c r="C149" s="220" t="s">
        <v>461</v>
      </c>
      <c r="D149" s="220" t="s">
        <v>171</v>
      </c>
      <c r="E149" s="221" t="s">
        <v>2615</v>
      </c>
      <c r="F149" s="222" t="s">
        <v>2616</v>
      </c>
      <c r="G149" s="223" t="s">
        <v>339</v>
      </c>
      <c r="H149" s="224">
        <v>185</v>
      </c>
      <c r="I149" s="225"/>
      <c r="J149" s="226">
        <f>ROUND(I149*H149,2)</f>
        <v>0</v>
      </c>
      <c r="K149" s="222" t="s">
        <v>19</v>
      </c>
      <c r="L149" s="46"/>
      <c r="M149" s="227" t="s">
        <v>19</v>
      </c>
      <c r="N149" s="22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340</v>
      </c>
      <c r="AT149" s="231" t="s">
        <v>171</v>
      </c>
      <c r="AU149" s="231" t="s">
        <v>192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340</v>
      </c>
      <c r="BM149" s="231" t="s">
        <v>2168</v>
      </c>
    </row>
    <row r="150" spans="1:65" s="2" customFormat="1" ht="16.5" customHeight="1">
      <c r="A150" s="40"/>
      <c r="B150" s="41"/>
      <c r="C150" s="220" t="s">
        <v>467</v>
      </c>
      <c r="D150" s="220" t="s">
        <v>171</v>
      </c>
      <c r="E150" s="221" t="s">
        <v>2617</v>
      </c>
      <c r="F150" s="222" t="s">
        <v>2241</v>
      </c>
      <c r="G150" s="223" t="s">
        <v>2076</v>
      </c>
      <c r="H150" s="224">
        <v>10</v>
      </c>
      <c r="I150" s="225"/>
      <c r="J150" s="226">
        <f>ROUND(I150*H150,2)</f>
        <v>0</v>
      </c>
      <c r="K150" s="222" t="s">
        <v>19</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340</v>
      </c>
      <c r="AT150" s="231" t="s">
        <v>171</v>
      </c>
      <c r="AU150" s="231" t="s">
        <v>192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340</v>
      </c>
      <c r="BM150" s="231" t="s">
        <v>2172</v>
      </c>
    </row>
    <row r="151" spans="1:65" s="2" customFormat="1" ht="16.5" customHeight="1">
      <c r="A151" s="40"/>
      <c r="B151" s="41"/>
      <c r="C151" s="220" t="s">
        <v>472</v>
      </c>
      <c r="D151" s="220" t="s">
        <v>171</v>
      </c>
      <c r="E151" s="221" t="s">
        <v>2618</v>
      </c>
      <c r="F151" s="222" t="s">
        <v>2244</v>
      </c>
      <c r="G151" s="223" t="s">
        <v>339</v>
      </c>
      <c r="H151" s="224">
        <v>173</v>
      </c>
      <c r="I151" s="225"/>
      <c r="J151" s="226">
        <f>ROUND(I151*H151,2)</f>
        <v>0</v>
      </c>
      <c r="K151" s="222" t="s">
        <v>19</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340</v>
      </c>
      <c r="AT151" s="231" t="s">
        <v>171</v>
      </c>
      <c r="AU151" s="231" t="s">
        <v>192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340</v>
      </c>
      <c r="BM151" s="231" t="s">
        <v>2178</v>
      </c>
    </row>
    <row r="152" spans="1:65" s="2" customFormat="1" ht="16.5" customHeight="1">
      <c r="A152" s="40"/>
      <c r="B152" s="41"/>
      <c r="C152" s="220" t="s">
        <v>486</v>
      </c>
      <c r="D152" s="220" t="s">
        <v>171</v>
      </c>
      <c r="E152" s="221" t="s">
        <v>2619</v>
      </c>
      <c r="F152" s="222" t="s">
        <v>2247</v>
      </c>
      <c r="G152" s="223" t="s">
        <v>339</v>
      </c>
      <c r="H152" s="224">
        <v>161</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340</v>
      </c>
      <c r="AT152" s="231" t="s">
        <v>171</v>
      </c>
      <c r="AU152" s="231" t="s">
        <v>192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340</v>
      </c>
      <c r="BM152" s="231" t="s">
        <v>2181</v>
      </c>
    </row>
    <row r="153" spans="1:65" s="2" customFormat="1" ht="16.5" customHeight="1">
      <c r="A153" s="40"/>
      <c r="B153" s="41"/>
      <c r="C153" s="220" t="s">
        <v>493</v>
      </c>
      <c r="D153" s="220" t="s">
        <v>171</v>
      </c>
      <c r="E153" s="221" t="s">
        <v>2620</v>
      </c>
      <c r="F153" s="222" t="s">
        <v>2250</v>
      </c>
      <c r="G153" s="223" t="s">
        <v>2076</v>
      </c>
      <c r="H153" s="224">
        <v>10</v>
      </c>
      <c r="I153" s="225"/>
      <c r="J153" s="226">
        <f>ROUND(I153*H153,2)</f>
        <v>0</v>
      </c>
      <c r="K153" s="222" t="s">
        <v>19</v>
      </c>
      <c r="L153" s="46"/>
      <c r="M153" s="227" t="s">
        <v>19</v>
      </c>
      <c r="N153" s="228" t="s">
        <v>43</v>
      </c>
      <c r="O153" s="86"/>
      <c r="P153" s="229">
        <f>O153*H153</f>
        <v>0</v>
      </c>
      <c r="Q153" s="229">
        <v>0</v>
      </c>
      <c r="R153" s="229">
        <f>Q153*H153</f>
        <v>0</v>
      </c>
      <c r="S153" s="229">
        <v>0</v>
      </c>
      <c r="T153" s="230">
        <f>S153*H153</f>
        <v>0</v>
      </c>
      <c r="U153" s="40"/>
      <c r="V153" s="40"/>
      <c r="W153" s="40"/>
      <c r="X153" s="40"/>
      <c r="Y153" s="40"/>
      <c r="Z153" s="40"/>
      <c r="AA153" s="40"/>
      <c r="AB153" s="40"/>
      <c r="AC153" s="40"/>
      <c r="AD153" s="40"/>
      <c r="AE153" s="40"/>
      <c r="AR153" s="231" t="s">
        <v>340</v>
      </c>
      <c r="AT153" s="231" t="s">
        <v>171</v>
      </c>
      <c r="AU153" s="231" t="s">
        <v>192</v>
      </c>
      <c r="AY153" s="19" t="s">
        <v>169</v>
      </c>
      <c r="BE153" s="232">
        <f>IF(N153="základní",J153,0)</f>
        <v>0</v>
      </c>
      <c r="BF153" s="232">
        <f>IF(N153="snížená",J153,0)</f>
        <v>0</v>
      </c>
      <c r="BG153" s="232">
        <f>IF(N153="zákl. přenesená",J153,0)</f>
        <v>0</v>
      </c>
      <c r="BH153" s="232">
        <f>IF(N153="sníž. přenesená",J153,0)</f>
        <v>0</v>
      </c>
      <c r="BI153" s="232">
        <f>IF(N153="nulová",J153,0)</f>
        <v>0</v>
      </c>
      <c r="BJ153" s="19" t="s">
        <v>80</v>
      </c>
      <c r="BK153" s="232">
        <f>ROUND(I153*H153,2)</f>
        <v>0</v>
      </c>
      <c r="BL153" s="19" t="s">
        <v>340</v>
      </c>
      <c r="BM153" s="231" t="s">
        <v>2184</v>
      </c>
    </row>
    <row r="154" spans="1:65" s="2" customFormat="1" ht="16.5" customHeight="1">
      <c r="A154" s="40"/>
      <c r="B154" s="41"/>
      <c r="C154" s="220" t="s">
        <v>499</v>
      </c>
      <c r="D154" s="220" t="s">
        <v>171</v>
      </c>
      <c r="E154" s="221" t="s">
        <v>2621</v>
      </c>
      <c r="F154" s="222" t="s">
        <v>2253</v>
      </c>
      <c r="G154" s="223" t="s">
        <v>2076</v>
      </c>
      <c r="H154" s="224">
        <v>10</v>
      </c>
      <c r="I154" s="225"/>
      <c r="J154" s="226">
        <f>ROUND(I154*H154,2)</f>
        <v>0</v>
      </c>
      <c r="K154" s="222" t="s">
        <v>19</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340</v>
      </c>
      <c r="AT154" s="231" t="s">
        <v>171</v>
      </c>
      <c r="AU154" s="231" t="s">
        <v>192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340</v>
      </c>
      <c r="BM154" s="231" t="s">
        <v>2187</v>
      </c>
    </row>
    <row r="155" spans="1:65" s="2" customFormat="1" ht="16.5" customHeight="1">
      <c r="A155" s="40"/>
      <c r="B155" s="41"/>
      <c r="C155" s="220" t="s">
        <v>505</v>
      </c>
      <c r="D155" s="220" t="s">
        <v>171</v>
      </c>
      <c r="E155" s="221" t="s">
        <v>2622</v>
      </c>
      <c r="F155" s="222" t="s">
        <v>2256</v>
      </c>
      <c r="G155" s="223" t="s">
        <v>2076</v>
      </c>
      <c r="H155" s="224">
        <v>10</v>
      </c>
      <c r="I155" s="225"/>
      <c r="J155" s="226">
        <f>ROUND(I155*H155,2)</f>
        <v>0</v>
      </c>
      <c r="K155" s="222" t="s">
        <v>19</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340</v>
      </c>
      <c r="AT155" s="231" t="s">
        <v>171</v>
      </c>
      <c r="AU155" s="231" t="s">
        <v>192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340</v>
      </c>
      <c r="BM155" s="231" t="s">
        <v>2190</v>
      </c>
    </row>
    <row r="156" spans="1:65" s="2" customFormat="1" ht="16.5" customHeight="1">
      <c r="A156" s="40"/>
      <c r="B156" s="41"/>
      <c r="C156" s="220" t="s">
        <v>511</v>
      </c>
      <c r="D156" s="220" t="s">
        <v>171</v>
      </c>
      <c r="E156" s="221" t="s">
        <v>2623</v>
      </c>
      <c r="F156" s="222" t="s">
        <v>2275</v>
      </c>
      <c r="G156" s="223" t="s">
        <v>2272</v>
      </c>
      <c r="H156" s="224">
        <v>4</v>
      </c>
      <c r="I156" s="225"/>
      <c r="J156" s="226">
        <f>ROUND(I156*H156,2)</f>
        <v>0</v>
      </c>
      <c r="K156" s="222" t="s">
        <v>19</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340</v>
      </c>
      <c r="AT156" s="231" t="s">
        <v>171</v>
      </c>
      <c r="AU156" s="231" t="s">
        <v>192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340</v>
      </c>
      <c r="BM156" s="231" t="s">
        <v>2193</v>
      </c>
    </row>
    <row r="157" spans="1:63" s="12" customFormat="1" ht="22.8" customHeight="1">
      <c r="A157" s="12"/>
      <c r="B157" s="204"/>
      <c r="C157" s="205"/>
      <c r="D157" s="206" t="s">
        <v>71</v>
      </c>
      <c r="E157" s="218" t="s">
        <v>2277</v>
      </c>
      <c r="F157" s="218" t="s">
        <v>2278</v>
      </c>
      <c r="G157" s="205"/>
      <c r="H157" s="205"/>
      <c r="I157" s="208"/>
      <c r="J157" s="219">
        <f>BK157</f>
        <v>0</v>
      </c>
      <c r="K157" s="205"/>
      <c r="L157" s="210"/>
      <c r="M157" s="211"/>
      <c r="N157" s="212"/>
      <c r="O157" s="212"/>
      <c r="P157" s="213">
        <f>SUM(P158:P165)</f>
        <v>0</v>
      </c>
      <c r="Q157" s="212"/>
      <c r="R157" s="213">
        <f>SUM(R158:R165)</f>
        <v>0</v>
      </c>
      <c r="S157" s="212"/>
      <c r="T157" s="214">
        <f>SUM(T158:T165)</f>
        <v>0</v>
      </c>
      <c r="U157" s="12"/>
      <c r="V157" s="12"/>
      <c r="W157" s="12"/>
      <c r="X157" s="12"/>
      <c r="Y157" s="12"/>
      <c r="Z157" s="12"/>
      <c r="AA157" s="12"/>
      <c r="AB157" s="12"/>
      <c r="AC157" s="12"/>
      <c r="AD157" s="12"/>
      <c r="AE157" s="12"/>
      <c r="AR157" s="215" t="s">
        <v>80</v>
      </c>
      <c r="AT157" s="216" t="s">
        <v>71</v>
      </c>
      <c r="AU157" s="216" t="s">
        <v>80</v>
      </c>
      <c r="AY157" s="215" t="s">
        <v>169</v>
      </c>
      <c r="BK157" s="217">
        <f>SUM(BK158:BK165)</f>
        <v>0</v>
      </c>
    </row>
    <row r="158" spans="1:65" s="2" customFormat="1" ht="16.5" customHeight="1">
      <c r="A158" s="40"/>
      <c r="B158" s="41"/>
      <c r="C158" s="220" t="s">
        <v>515</v>
      </c>
      <c r="D158" s="220" t="s">
        <v>171</v>
      </c>
      <c r="E158" s="221" t="s">
        <v>2624</v>
      </c>
      <c r="F158" s="222" t="s">
        <v>2280</v>
      </c>
      <c r="G158" s="223" t="s">
        <v>2281</v>
      </c>
      <c r="H158" s="224">
        <v>1</v>
      </c>
      <c r="I158" s="225"/>
      <c r="J158" s="226">
        <f>ROUND(I158*H158,2)</f>
        <v>0</v>
      </c>
      <c r="K158" s="222" t="s">
        <v>19</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340</v>
      </c>
      <c r="AT158" s="231" t="s">
        <v>171</v>
      </c>
      <c r="AU158" s="231" t="s">
        <v>82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340</v>
      </c>
      <c r="BM158" s="231" t="s">
        <v>2196</v>
      </c>
    </row>
    <row r="159" spans="1:65" s="2" customFormat="1" ht="16.5" customHeight="1">
      <c r="A159" s="40"/>
      <c r="B159" s="41"/>
      <c r="C159" s="220" t="s">
        <v>519</v>
      </c>
      <c r="D159" s="220" t="s">
        <v>171</v>
      </c>
      <c r="E159" s="221" t="s">
        <v>2625</v>
      </c>
      <c r="F159" s="222" t="s">
        <v>2284</v>
      </c>
      <c r="G159" s="223" t="s">
        <v>2281</v>
      </c>
      <c r="H159" s="224">
        <v>1</v>
      </c>
      <c r="I159" s="225"/>
      <c r="J159" s="226">
        <f>ROUND(I159*H159,2)</f>
        <v>0</v>
      </c>
      <c r="K159" s="222" t="s">
        <v>19</v>
      </c>
      <c r="L159" s="46"/>
      <c r="M159" s="227" t="s">
        <v>19</v>
      </c>
      <c r="N159" s="228" t="s">
        <v>43</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340</v>
      </c>
      <c r="AT159" s="231" t="s">
        <v>171</v>
      </c>
      <c r="AU159" s="231" t="s">
        <v>82</v>
      </c>
      <c r="AY159" s="19" t="s">
        <v>169</v>
      </c>
      <c r="BE159" s="232">
        <f>IF(N159="základní",J159,0)</f>
        <v>0</v>
      </c>
      <c r="BF159" s="232">
        <f>IF(N159="snížená",J159,0)</f>
        <v>0</v>
      </c>
      <c r="BG159" s="232">
        <f>IF(N159="zákl. přenesená",J159,0)</f>
        <v>0</v>
      </c>
      <c r="BH159" s="232">
        <f>IF(N159="sníž. přenesená",J159,0)</f>
        <v>0</v>
      </c>
      <c r="BI159" s="232">
        <f>IF(N159="nulová",J159,0)</f>
        <v>0</v>
      </c>
      <c r="BJ159" s="19" t="s">
        <v>80</v>
      </c>
      <c r="BK159" s="232">
        <f>ROUND(I159*H159,2)</f>
        <v>0</v>
      </c>
      <c r="BL159" s="19" t="s">
        <v>340</v>
      </c>
      <c r="BM159" s="231" t="s">
        <v>2199</v>
      </c>
    </row>
    <row r="160" spans="1:65" s="2" customFormat="1" ht="16.5" customHeight="1">
      <c r="A160" s="40"/>
      <c r="B160" s="41"/>
      <c r="C160" s="220" t="s">
        <v>528</v>
      </c>
      <c r="D160" s="220" t="s">
        <v>171</v>
      </c>
      <c r="E160" s="221" t="s">
        <v>2626</v>
      </c>
      <c r="F160" s="222" t="s">
        <v>2287</v>
      </c>
      <c r="G160" s="223" t="s">
        <v>2281</v>
      </c>
      <c r="H160" s="224">
        <v>1</v>
      </c>
      <c r="I160" s="225"/>
      <c r="J160" s="226">
        <f>ROUND(I160*H160,2)</f>
        <v>0</v>
      </c>
      <c r="K160" s="222" t="s">
        <v>19</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340</v>
      </c>
      <c r="AT160" s="231" t="s">
        <v>171</v>
      </c>
      <c r="AU160" s="231" t="s">
        <v>82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340</v>
      </c>
      <c r="BM160" s="231" t="s">
        <v>2205</v>
      </c>
    </row>
    <row r="161" spans="1:65" s="2" customFormat="1" ht="16.5" customHeight="1">
      <c r="A161" s="40"/>
      <c r="B161" s="41"/>
      <c r="C161" s="220" t="s">
        <v>535</v>
      </c>
      <c r="D161" s="220" t="s">
        <v>171</v>
      </c>
      <c r="E161" s="221" t="s">
        <v>2627</v>
      </c>
      <c r="F161" s="222" t="s">
        <v>2290</v>
      </c>
      <c r="G161" s="223" t="s">
        <v>2109</v>
      </c>
      <c r="H161" s="224">
        <v>0.145</v>
      </c>
      <c r="I161" s="225"/>
      <c r="J161" s="226">
        <f>ROUND(I161*H161,2)</f>
        <v>0</v>
      </c>
      <c r="K161" s="222" t="s">
        <v>19</v>
      </c>
      <c r="L161" s="46"/>
      <c r="M161" s="227" t="s">
        <v>19</v>
      </c>
      <c r="N161" s="228" t="s">
        <v>43</v>
      </c>
      <c r="O161" s="86"/>
      <c r="P161" s="229">
        <f>O161*H161</f>
        <v>0</v>
      </c>
      <c r="Q161" s="229">
        <v>0</v>
      </c>
      <c r="R161" s="229">
        <f>Q161*H161</f>
        <v>0</v>
      </c>
      <c r="S161" s="229">
        <v>0</v>
      </c>
      <c r="T161" s="230">
        <f>S161*H161</f>
        <v>0</v>
      </c>
      <c r="U161" s="40"/>
      <c r="V161" s="40"/>
      <c r="W161" s="40"/>
      <c r="X161" s="40"/>
      <c r="Y161" s="40"/>
      <c r="Z161" s="40"/>
      <c r="AA161" s="40"/>
      <c r="AB161" s="40"/>
      <c r="AC161" s="40"/>
      <c r="AD161" s="40"/>
      <c r="AE161" s="40"/>
      <c r="AR161" s="231" t="s">
        <v>340</v>
      </c>
      <c r="AT161" s="231" t="s">
        <v>171</v>
      </c>
      <c r="AU161" s="231" t="s">
        <v>82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340</v>
      </c>
      <c r="BM161" s="231" t="s">
        <v>2208</v>
      </c>
    </row>
    <row r="162" spans="1:65" s="2" customFormat="1" ht="16.5" customHeight="1">
      <c r="A162" s="40"/>
      <c r="B162" s="41"/>
      <c r="C162" s="220" t="s">
        <v>540</v>
      </c>
      <c r="D162" s="220" t="s">
        <v>171</v>
      </c>
      <c r="E162" s="221" t="s">
        <v>2628</v>
      </c>
      <c r="F162" s="222" t="s">
        <v>2293</v>
      </c>
      <c r="G162" s="223" t="s">
        <v>2272</v>
      </c>
      <c r="H162" s="224">
        <v>6</v>
      </c>
      <c r="I162" s="225"/>
      <c r="J162" s="226">
        <f>ROUND(I162*H162,2)</f>
        <v>0</v>
      </c>
      <c r="K162" s="222" t="s">
        <v>19</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340</v>
      </c>
      <c r="AT162" s="231" t="s">
        <v>171</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340</v>
      </c>
      <c r="BM162" s="231" t="s">
        <v>2211</v>
      </c>
    </row>
    <row r="163" spans="1:65" s="2" customFormat="1" ht="16.5" customHeight="1">
      <c r="A163" s="40"/>
      <c r="B163" s="41"/>
      <c r="C163" s="220" t="s">
        <v>547</v>
      </c>
      <c r="D163" s="220" t="s">
        <v>171</v>
      </c>
      <c r="E163" s="221" t="s">
        <v>2629</v>
      </c>
      <c r="F163" s="222" t="s">
        <v>2296</v>
      </c>
      <c r="G163" s="223" t="s">
        <v>2272</v>
      </c>
      <c r="H163" s="224">
        <v>6</v>
      </c>
      <c r="I163" s="225"/>
      <c r="J163" s="226">
        <f>ROUND(I163*H163,2)</f>
        <v>0</v>
      </c>
      <c r="K163" s="222" t="s">
        <v>19</v>
      </c>
      <c r="L163" s="46"/>
      <c r="M163" s="227" t="s">
        <v>19</v>
      </c>
      <c r="N163" s="228" t="s">
        <v>43</v>
      </c>
      <c r="O163" s="86"/>
      <c r="P163" s="229">
        <f>O163*H163</f>
        <v>0</v>
      </c>
      <c r="Q163" s="229">
        <v>0</v>
      </c>
      <c r="R163" s="229">
        <f>Q163*H163</f>
        <v>0</v>
      </c>
      <c r="S163" s="229">
        <v>0</v>
      </c>
      <c r="T163" s="230">
        <f>S163*H163</f>
        <v>0</v>
      </c>
      <c r="U163" s="40"/>
      <c r="V163" s="40"/>
      <c r="W163" s="40"/>
      <c r="X163" s="40"/>
      <c r="Y163" s="40"/>
      <c r="Z163" s="40"/>
      <c r="AA163" s="40"/>
      <c r="AB163" s="40"/>
      <c r="AC163" s="40"/>
      <c r="AD163" s="40"/>
      <c r="AE163" s="40"/>
      <c r="AR163" s="231" t="s">
        <v>340</v>
      </c>
      <c r="AT163" s="231" t="s">
        <v>171</v>
      </c>
      <c r="AU163" s="231" t="s">
        <v>82</v>
      </c>
      <c r="AY163" s="19" t="s">
        <v>169</v>
      </c>
      <c r="BE163" s="232">
        <f>IF(N163="základní",J163,0)</f>
        <v>0</v>
      </c>
      <c r="BF163" s="232">
        <f>IF(N163="snížená",J163,0)</f>
        <v>0</v>
      </c>
      <c r="BG163" s="232">
        <f>IF(N163="zákl. přenesená",J163,0)</f>
        <v>0</v>
      </c>
      <c r="BH163" s="232">
        <f>IF(N163="sníž. přenesená",J163,0)</f>
        <v>0</v>
      </c>
      <c r="BI163" s="232">
        <f>IF(N163="nulová",J163,0)</f>
        <v>0</v>
      </c>
      <c r="BJ163" s="19" t="s">
        <v>80</v>
      </c>
      <c r="BK163" s="232">
        <f>ROUND(I163*H163,2)</f>
        <v>0</v>
      </c>
      <c r="BL163" s="19" t="s">
        <v>340</v>
      </c>
      <c r="BM163" s="231" t="s">
        <v>2214</v>
      </c>
    </row>
    <row r="164" spans="1:65" s="2" customFormat="1" ht="16.5" customHeight="1">
      <c r="A164" s="40"/>
      <c r="B164" s="41"/>
      <c r="C164" s="220" t="s">
        <v>551</v>
      </c>
      <c r="D164" s="220" t="s">
        <v>171</v>
      </c>
      <c r="E164" s="221" t="s">
        <v>2630</v>
      </c>
      <c r="F164" s="222" t="s">
        <v>2299</v>
      </c>
      <c r="G164" s="223" t="s">
        <v>2076</v>
      </c>
      <c r="H164" s="224">
        <v>1</v>
      </c>
      <c r="I164" s="225"/>
      <c r="J164" s="226">
        <f>ROUND(I164*H164,2)</f>
        <v>0</v>
      </c>
      <c r="K164" s="222" t="s">
        <v>19</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340</v>
      </c>
      <c r="AT164" s="231" t="s">
        <v>171</v>
      </c>
      <c r="AU164" s="231" t="s">
        <v>82</v>
      </c>
      <c r="AY164" s="19" t="s">
        <v>169</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340</v>
      </c>
      <c r="BM164" s="231" t="s">
        <v>2217</v>
      </c>
    </row>
    <row r="165" spans="1:65" s="2" customFormat="1" ht="16.5" customHeight="1">
      <c r="A165" s="40"/>
      <c r="B165" s="41"/>
      <c r="C165" s="220" t="s">
        <v>556</v>
      </c>
      <c r="D165" s="220" t="s">
        <v>171</v>
      </c>
      <c r="E165" s="221" t="s">
        <v>2631</v>
      </c>
      <c r="F165" s="222" t="s">
        <v>2302</v>
      </c>
      <c r="G165" s="223" t="s">
        <v>2076</v>
      </c>
      <c r="H165" s="224">
        <v>1</v>
      </c>
      <c r="I165" s="225"/>
      <c r="J165" s="226">
        <f>ROUND(I165*H165,2)</f>
        <v>0</v>
      </c>
      <c r="K165" s="222" t="s">
        <v>19</v>
      </c>
      <c r="L165" s="46"/>
      <c r="M165" s="299" t="s">
        <v>19</v>
      </c>
      <c r="N165" s="300" t="s">
        <v>43</v>
      </c>
      <c r="O165" s="281"/>
      <c r="P165" s="297">
        <f>O165*H165</f>
        <v>0</v>
      </c>
      <c r="Q165" s="297">
        <v>0</v>
      </c>
      <c r="R165" s="297">
        <f>Q165*H165</f>
        <v>0</v>
      </c>
      <c r="S165" s="297">
        <v>0</v>
      </c>
      <c r="T165" s="298">
        <f>S165*H165</f>
        <v>0</v>
      </c>
      <c r="U165" s="40"/>
      <c r="V165" s="40"/>
      <c r="W165" s="40"/>
      <c r="X165" s="40"/>
      <c r="Y165" s="40"/>
      <c r="Z165" s="40"/>
      <c r="AA165" s="40"/>
      <c r="AB165" s="40"/>
      <c r="AC165" s="40"/>
      <c r="AD165" s="40"/>
      <c r="AE165" s="40"/>
      <c r="AR165" s="231" t="s">
        <v>340</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340</v>
      </c>
      <c r="BM165" s="231" t="s">
        <v>2220</v>
      </c>
    </row>
    <row r="166" spans="1:31" s="2" customFormat="1" ht="6.95" customHeight="1">
      <c r="A166" s="40"/>
      <c r="B166" s="61"/>
      <c r="C166" s="62"/>
      <c r="D166" s="62"/>
      <c r="E166" s="62"/>
      <c r="F166" s="62"/>
      <c r="G166" s="62"/>
      <c r="H166" s="62"/>
      <c r="I166" s="168"/>
      <c r="J166" s="62"/>
      <c r="K166" s="62"/>
      <c r="L166" s="46"/>
      <c r="M166" s="40"/>
      <c r="O166" s="40"/>
      <c r="P166" s="40"/>
      <c r="Q166" s="40"/>
      <c r="R166" s="40"/>
      <c r="S166" s="40"/>
      <c r="T166" s="40"/>
      <c r="U166" s="40"/>
      <c r="V166" s="40"/>
      <c r="W166" s="40"/>
      <c r="X166" s="40"/>
      <c r="Y166" s="40"/>
      <c r="Z166" s="40"/>
      <c r="AA166" s="40"/>
      <c r="AB166" s="40"/>
      <c r="AC166" s="40"/>
      <c r="AD166" s="40"/>
      <c r="AE166" s="40"/>
    </row>
  </sheetData>
  <sheetProtection password="CC35" sheet="1" objects="1" scenarios="1" formatColumns="0" formatRows="0" autoFilter="0"/>
  <autoFilter ref="C87:K16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130</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2632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2051</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Statutární město Děčín</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AZ Consult spol. s r.o.</v>
      </c>
      <c r="F21" s="40"/>
      <c r="G21" s="40"/>
      <c r="H21" s="40"/>
      <c r="I21" s="142" t="s">
        <v>28</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Lucie Wojčiková</v>
      </c>
      <c r="F24" s="40"/>
      <c r="G24" s="40"/>
      <c r="H24" s="40"/>
      <c r="I24" s="142" t="s">
        <v>28</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ROUND((SUM(BE93:BE196)),2)</f>
        <v>0</v>
      </c>
      <c r="G33" s="40"/>
      <c r="H33" s="40"/>
      <c r="I33" s="157">
        <v>0.21</v>
      </c>
      <c r="J33" s="156">
        <f>ROUND(((SUM(BE93:BE196))*I33),2)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ROUND((SUM(BF93:BF196)),2)</f>
        <v>0</v>
      </c>
      <c r="G34" s="40"/>
      <c r="H34" s="40"/>
      <c r="I34" s="157">
        <v>0.15</v>
      </c>
      <c r="J34" s="156">
        <f>ROUND(((SUM(BF93:BF196))*I34),2)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ROUND((SUM(BG93:BG196)),2)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ROUND((SUM(BH93:BH196)),2)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ROUND((SUM(BI93:BI196)),2)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402 - Metropolitní síť do DDM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J93</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2633</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2634</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2635</v>
      </c>
      <c r="E62" s="188"/>
      <c r="F62" s="188"/>
      <c r="G62" s="188"/>
      <c r="H62" s="188"/>
      <c r="I62" s="189"/>
      <c r="J62" s="190">
        <f>J109</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2636</v>
      </c>
      <c r="E63" s="188"/>
      <c r="F63" s="188"/>
      <c r="G63" s="188"/>
      <c r="H63" s="188"/>
      <c r="I63" s="189"/>
      <c r="J63" s="190">
        <f>J114</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2637</v>
      </c>
      <c r="E64" s="188"/>
      <c r="F64" s="188"/>
      <c r="G64" s="188"/>
      <c r="H64" s="188"/>
      <c r="I64" s="189"/>
      <c r="J64" s="190">
        <f>J115</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2638</v>
      </c>
      <c r="E65" s="188"/>
      <c r="F65" s="188"/>
      <c r="G65" s="188"/>
      <c r="H65" s="188"/>
      <c r="I65" s="189"/>
      <c r="J65" s="190">
        <f>J128</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2639</v>
      </c>
      <c r="E66" s="188"/>
      <c r="F66" s="188"/>
      <c r="G66" s="188"/>
      <c r="H66" s="188"/>
      <c r="I66" s="189"/>
      <c r="J66" s="190">
        <f>J148</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2637</v>
      </c>
      <c r="E67" s="188"/>
      <c r="F67" s="188"/>
      <c r="G67" s="188"/>
      <c r="H67" s="188"/>
      <c r="I67" s="189"/>
      <c r="J67" s="190">
        <f>J149</f>
        <v>0</v>
      </c>
      <c r="K67" s="186"/>
      <c r="L67" s="191"/>
      <c r="S67" s="10"/>
      <c r="T67" s="10"/>
      <c r="U67" s="10"/>
      <c r="V67" s="10"/>
      <c r="W67" s="10"/>
      <c r="X67" s="10"/>
      <c r="Y67" s="10"/>
      <c r="Z67" s="10"/>
      <c r="AA67" s="10"/>
      <c r="AB67" s="10"/>
      <c r="AC67" s="10"/>
      <c r="AD67" s="10"/>
      <c r="AE67" s="10"/>
    </row>
    <row r="68" spans="1:31" s="10" customFormat="1" ht="14.85" customHeight="1">
      <c r="A68" s="10"/>
      <c r="B68" s="185"/>
      <c r="C68" s="186"/>
      <c r="D68" s="187" t="s">
        <v>2638</v>
      </c>
      <c r="E68" s="188"/>
      <c r="F68" s="188"/>
      <c r="G68" s="188"/>
      <c r="H68" s="188"/>
      <c r="I68" s="189"/>
      <c r="J68" s="190">
        <f>J163</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2640</v>
      </c>
      <c r="E69" s="188"/>
      <c r="F69" s="188"/>
      <c r="G69" s="188"/>
      <c r="H69" s="188"/>
      <c r="I69" s="189"/>
      <c r="J69" s="190">
        <f>J173</f>
        <v>0</v>
      </c>
      <c r="K69" s="186"/>
      <c r="L69" s="191"/>
      <c r="S69" s="10"/>
      <c r="T69" s="10"/>
      <c r="U69" s="10"/>
      <c r="V69" s="10"/>
      <c r="W69" s="10"/>
      <c r="X69" s="10"/>
      <c r="Y69" s="10"/>
      <c r="Z69" s="10"/>
      <c r="AA69" s="10"/>
      <c r="AB69" s="10"/>
      <c r="AC69" s="10"/>
      <c r="AD69" s="10"/>
      <c r="AE69" s="10"/>
    </row>
    <row r="70" spans="1:31" s="10" customFormat="1" ht="14.85" customHeight="1">
      <c r="A70" s="10"/>
      <c r="B70" s="185"/>
      <c r="C70" s="186"/>
      <c r="D70" s="187" t="s">
        <v>2637</v>
      </c>
      <c r="E70" s="188"/>
      <c r="F70" s="188"/>
      <c r="G70" s="188"/>
      <c r="H70" s="188"/>
      <c r="I70" s="189"/>
      <c r="J70" s="190">
        <f>J174</f>
        <v>0</v>
      </c>
      <c r="K70" s="186"/>
      <c r="L70" s="191"/>
      <c r="S70" s="10"/>
      <c r="T70" s="10"/>
      <c r="U70" s="10"/>
      <c r="V70" s="10"/>
      <c r="W70" s="10"/>
      <c r="X70" s="10"/>
      <c r="Y70" s="10"/>
      <c r="Z70" s="10"/>
      <c r="AA70" s="10"/>
      <c r="AB70" s="10"/>
      <c r="AC70" s="10"/>
      <c r="AD70" s="10"/>
      <c r="AE70" s="10"/>
    </row>
    <row r="71" spans="1:31" s="10" customFormat="1" ht="14.85" customHeight="1">
      <c r="A71" s="10"/>
      <c r="B71" s="185"/>
      <c r="C71" s="186"/>
      <c r="D71" s="187" t="s">
        <v>2638</v>
      </c>
      <c r="E71" s="188"/>
      <c r="F71" s="188"/>
      <c r="G71" s="188"/>
      <c r="H71" s="188"/>
      <c r="I71" s="189"/>
      <c r="J71" s="190">
        <f>J184</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2641</v>
      </c>
      <c r="E72" s="188"/>
      <c r="F72" s="188"/>
      <c r="G72" s="188"/>
      <c r="H72" s="188"/>
      <c r="I72" s="189"/>
      <c r="J72" s="190">
        <f>J193</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2642</v>
      </c>
      <c r="E73" s="188"/>
      <c r="F73" s="188"/>
      <c r="G73" s="188"/>
      <c r="H73" s="188"/>
      <c r="I73" s="189"/>
      <c r="J73" s="190">
        <f>J195</f>
        <v>0</v>
      </c>
      <c r="K73" s="186"/>
      <c r="L73" s="191"/>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5" t="s">
        <v>154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6.5" customHeight="1">
      <c r="A83" s="40"/>
      <c r="B83" s="41"/>
      <c r="C83" s="42"/>
      <c r="D83" s="42"/>
      <c r="E83" s="172" t="str">
        <f>E7</f>
        <v>Revitalizace veřejného prostranství panelového sídliště Březiny IV. etapa</v>
      </c>
      <c r="F83" s="34"/>
      <c r="G83" s="34"/>
      <c r="H83" s="34"/>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4" t="s">
        <v>141</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6.5" customHeight="1">
      <c r="A85" s="40"/>
      <c r="B85" s="41"/>
      <c r="C85" s="42"/>
      <c r="D85" s="42"/>
      <c r="E85" s="71" t="str">
        <f>E9</f>
        <v>SO 402 - Metropolitní síť do DDM</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F12</f>
        <v xml:space="preserve"> </v>
      </c>
      <c r="G87" s="42"/>
      <c r="H87" s="42"/>
      <c r="I87" s="142" t="s">
        <v>23</v>
      </c>
      <c r="J87" s="74" t="str">
        <f>IF(J12="","",J12)</f>
        <v>15. 4. 2019</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25.65" customHeight="1">
      <c r="A89" s="40"/>
      <c r="B89" s="41"/>
      <c r="C89" s="34" t="s">
        <v>25</v>
      </c>
      <c r="D89" s="42"/>
      <c r="E89" s="42"/>
      <c r="F89" s="29" t="str">
        <f>E15</f>
        <v>Statutární město Děčín</v>
      </c>
      <c r="G89" s="42"/>
      <c r="H89" s="42"/>
      <c r="I89" s="142" t="s">
        <v>31</v>
      </c>
      <c r="J89" s="38" t="str">
        <f>E21</f>
        <v>AZ Consult spol. s r.o.</v>
      </c>
      <c r="K89" s="42"/>
      <c r="L89" s="139"/>
      <c r="S89" s="40"/>
      <c r="T89" s="40"/>
      <c r="U89" s="40"/>
      <c r="V89" s="40"/>
      <c r="W89" s="40"/>
      <c r="X89" s="40"/>
      <c r="Y89" s="40"/>
      <c r="Z89" s="40"/>
      <c r="AA89" s="40"/>
      <c r="AB89" s="40"/>
      <c r="AC89" s="40"/>
      <c r="AD89" s="40"/>
      <c r="AE89" s="40"/>
    </row>
    <row r="90" spans="1:31" s="2" customFormat="1" ht="15.15" customHeight="1">
      <c r="A90" s="40"/>
      <c r="B90" s="41"/>
      <c r="C90" s="34" t="s">
        <v>29</v>
      </c>
      <c r="D90" s="42"/>
      <c r="E90" s="42"/>
      <c r="F90" s="29" t="str">
        <f>IF(E18="","",E18)</f>
        <v>Vyplň údaj</v>
      </c>
      <c r="G90" s="42"/>
      <c r="H90" s="42"/>
      <c r="I90" s="142" t="s">
        <v>34</v>
      </c>
      <c r="J90" s="38" t="str">
        <f>E24</f>
        <v>Lucie Wojčiková</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155</v>
      </c>
      <c r="D92" s="195" t="s">
        <v>57</v>
      </c>
      <c r="E92" s="195" t="s">
        <v>53</v>
      </c>
      <c r="F92" s="195" t="s">
        <v>54</v>
      </c>
      <c r="G92" s="195" t="s">
        <v>156</v>
      </c>
      <c r="H92" s="195" t="s">
        <v>157</v>
      </c>
      <c r="I92" s="196" t="s">
        <v>158</v>
      </c>
      <c r="J92" s="195" t="s">
        <v>145</v>
      </c>
      <c r="K92" s="197" t="s">
        <v>159</v>
      </c>
      <c r="L92" s="198"/>
      <c r="M92" s="94" t="s">
        <v>19</v>
      </c>
      <c r="N92" s="95" t="s">
        <v>42</v>
      </c>
      <c r="O92" s="95" t="s">
        <v>160</v>
      </c>
      <c r="P92" s="95" t="s">
        <v>161</v>
      </c>
      <c r="Q92" s="95" t="s">
        <v>162</v>
      </c>
      <c r="R92" s="95" t="s">
        <v>163</v>
      </c>
      <c r="S92" s="95" t="s">
        <v>164</v>
      </c>
      <c r="T92" s="96" t="s">
        <v>165</v>
      </c>
      <c r="U92" s="192"/>
      <c r="V92" s="192"/>
      <c r="W92" s="192"/>
      <c r="X92" s="192"/>
      <c r="Y92" s="192"/>
      <c r="Z92" s="192"/>
      <c r="AA92" s="192"/>
      <c r="AB92" s="192"/>
      <c r="AC92" s="192"/>
      <c r="AD92" s="192"/>
      <c r="AE92" s="192"/>
    </row>
    <row r="93" spans="1:63" s="2" customFormat="1" ht="22.8" customHeight="1">
      <c r="A93" s="40"/>
      <c r="B93" s="41"/>
      <c r="C93" s="101" t="s">
        <v>166</v>
      </c>
      <c r="D93" s="42"/>
      <c r="E93" s="42"/>
      <c r="F93" s="42"/>
      <c r="G93" s="42"/>
      <c r="H93" s="42"/>
      <c r="I93" s="138"/>
      <c r="J93" s="199">
        <f>BK93</f>
        <v>0</v>
      </c>
      <c r="K93" s="42"/>
      <c r="L93" s="46"/>
      <c r="M93" s="97"/>
      <c r="N93" s="200"/>
      <c r="O93" s="98"/>
      <c r="P93" s="201">
        <f>P94</f>
        <v>0</v>
      </c>
      <c r="Q93" s="98"/>
      <c r="R93" s="201">
        <f>R94</f>
        <v>0</v>
      </c>
      <c r="S93" s="98"/>
      <c r="T93" s="202">
        <f>T94</f>
        <v>0</v>
      </c>
      <c r="U93" s="40"/>
      <c r="V93" s="40"/>
      <c r="W93" s="40"/>
      <c r="X93" s="40"/>
      <c r="Y93" s="40"/>
      <c r="Z93" s="40"/>
      <c r="AA93" s="40"/>
      <c r="AB93" s="40"/>
      <c r="AC93" s="40"/>
      <c r="AD93" s="40"/>
      <c r="AE93" s="40"/>
      <c r="AT93" s="19" t="s">
        <v>71</v>
      </c>
      <c r="AU93" s="19" t="s">
        <v>146</v>
      </c>
      <c r="BK93" s="203">
        <f>BK94</f>
        <v>0</v>
      </c>
    </row>
    <row r="94" spans="1:63" s="12" customFormat="1" ht="25.9" customHeight="1">
      <c r="A94" s="12"/>
      <c r="B94" s="204"/>
      <c r="C94" s="205"/>
      <c r="D94" s="206" t="s">
        <v>71</v>
      </c>
      <c r="E94" s="207" t="s">
        <v>80</v>
      </c>
      <c r="F94" s="207" t="s">
        <v>170</v>
      </c>
      <c r="G94" s="205"/>
      <c r="H94" s="205"/>
      <c r="I94" s="208"/>
      <c r="J94" s="209">
        <f>BK94</f>
        <v>0</v>
      </c>
      <c r="K94" s="205"/>
      <c r="L94" s="210"/>
      <c r="M94" s="211"/>
      <c r="N94" s="212"/>
      <c r="O94" s="212"/>
      <c r="P94" s="213">
        <f>P95+P109+P114+P148+P173+P193+P195</f>
        <v>0</v>
      </c>
      <c r="Q94" s="212"/>
      <c r="R94" s="213">
        <f>R95+R109+R114+R148+R173+R193+R195</f>
        <v>0</v>
      </c>
      <c r="S94" s="212"/>
      <c r="T94" s="214">
        <f>T95+T109+T114+T148+T173+T193+T195</f>
        <v>0</v>
      </c>
      <c r="U94" s="12"/>
      <c r="V94" s="12"/>
      <c r="W94" s="12"/>
      <c r="X94" s="12"/>
      <c r="Y94" s="12"/>
      <c r="Z94" s="12"/>
      <c r="AA94" s="12"/>
      <c r="AB94" s="12"/>
      <c r="AC94" s="12"/>
      <c r="AD94" s="12"/>
      <c r="AE94" s="12"/>
      <c r="AR94" s="215" t="s">
        <v>192</v>
      </c>
      <c r="AT94" s="216" t="s">
        <v>71</v>
      </c>
      <c r="AU94" s="216" t="s">
        <v>72</v>
      </c>
      <c r="AY94" s="215" t="s">
        <v>169</v>
      </c>
      <c r="BK94" s="217">
        <f>BK95+BK109+BK114+BK148+BK173+BK193+BK195</f>
        <v>0</v>
      </c>
    </row>
    <row r="95" spans="1:63" s="12" customFormat="1" ht="22.8" customHeight="1">
      <c r="A95" s="12"/>
      <c r="B95" s="204"/>
      <c r="C95" s="205"/>
      <c r="D95" s="206" t="s">
        <v>71</v>
      </c>
      <c r="E95" s="218" t="s">
        <v>2643</v>
      </c>
      <c r="F95" s="218" t="s">
        <v>2644</v>
      </c>
      <c r="G95" s="205"/>
      <c r="H95" s="205"/>
      <c r="I95" s="208"/>
      <c r="J95" s="219">
        <f>BK95</f>
        <v>0</v>
      </c>
      <c r="K95" s="205"/>
      <c r="L95" s="210"/>
      <c r="M95" s="211"/>
      <c r="N95" s="212"/>
      <c r="O95" s="212"/>
      <c r="P95" s="213">
        <f>SUM(P96:P108)</f>
        <v>0</v>
      </c>
      <c r="Q95" s="212"/>
      <c r="R95" s="213">
        <f>SUM(R96:R108)</f>
        <v>0</v>
      </c>
      <c r="S95" s="212"/>
      <c r="T95" s="214">
        <f>SUM(T96:T108)</f>
        <v>0</v>
      </c>
      <c r="U95" s="12"/>
      <c r="V95" s="12"/>
      <c r="W95" s="12"/>
      <c r="X95" s="12"/>
      <c r="Y95" s="12"/>
      <c r="Z95" s="12"/>
      <c r="AA95" s="12"/>
      <c r="AB95" s="12"/>
      <c r="AC95" s="12"/>
      <c r="AD95" s="12"/>
      <c r="AE95" s="12"/>
      <c r="AR95" s="215" t="s">
        <v>192</v>
      </c>
      <c r="AT95" s="216" t="s">
        <v>71</v>
      </c>
      <c r="AU95" s="216" t="s">
        <v>80</v>
      </c>
      <c r="AY95" s="215" t="s">
        <v>169</v>
      </c>
      <c r="BK95" s="217">
        <f>SUM(BK96:BK108)</f>
        <v>0</v>
      </c>
    </row>
    <row r="96" spans="1:65" s="2" customFormat="1" ht="16.5" customHeight="1">
      <c r="A96" s="40"/>
      <c r="B96" s="41"/>
      <c r="C96" s="220" t="s">
        <v>80</v>
      </c>
      <c r="D96" s="220" t="s">
        <v>171</v>
      </c>
      <c r="E96" s="221" t="s">
        <v>2645</v>
      </c>
      <c r="F96" s="222" t="s">
        <v>2646</v>
      </c>
      <c r="G96" s="223" t="s">
        <v>339</v>
      </c>
      <c r="H96" s="224">
        <v>80</v>
      </c>
      <c r="I96" s="225"/>
      <c r="J96" s="226">
        <f>ROUND(I96*H96,2)</f>
        <v>0</v>
      </c>
      <c r="K96" s="222" t="s">
        <v>19</v>
      </c>
      <c r="L96" s="46"/>
      <c r="M96" s="227" t="s">
        <v>19</v>
      </c>
      <c r="N96" s="228"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340</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340</v>
      </c>
      <c r="BM96" s="231" t="s">
        <v>82</v>
      </c>
    </row>
    <row r="97" spans="1:65" s="2" customFormat="1" ht="16.5" customHeight="1">
      <c r="A97" s="40"/>
      <c r="B97" s="41"/>
      <c r="C97" s="220" t="s">
        <v>82</v>
      </c>
      <c r="D97" s="220" t="s">
        <v>171</v>
      </c>
      <c r="E97" s="221" t="s">
        <v>2647</v>
      </c>
      <c r="F97" s="222" t="s">
        <v>2648</v>
      </c>
      <c r="G97" s="223" t="s">
        <v>339</v>
      </c>
      <c r="H97" s="224">
        <v>70</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340</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340</v>
      </c>
      <c r="BM97" s="231" t="s">
        <v>176</v>
      </c>
    </row>
    <row r="98" spans="1:65" s="2" customFormat="1" ht="16.5" customHeight="1">
      <c r="A98" s="40"/>
      <c r="B98" s="41"/>
      <c r="C98" s="220" t="s">
        <v>192</v>
      </c>
      <c r="D98" s="220" t="s">
        <v>171</v>
      </c>
      <c r="E98" s="221" t="s">
        <v>2649</v>
      </c>
      <c r="F98" s="222" t="s">
        <v>2650</v>
      </c>
      <c r="G98" s="223" t="s">
        <v>339</v>
      </c>
      <c r="H98" s="224">
        <v>70</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340</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340</v>
      </c>
      <c r="BM98" s="231" t="s">
        <v>210</v>
      </c>
    </row>
    <row r="99" spans="1:65" s="2" customFormat="1" ht="16.5" customHeight="1">
      <c r="A99" s="40"/>
      <c r="B99" s="41"/>
      <c r="C99" s="220" t="s">
        <v>176</v>
      </c>
      <c r="D99" s="220" t="s">
        <v>171</v>
      </c>
      <c r="E99" s="221" t="s">
        <v>2651</v>
      </c>
      <c r="F99" s="222" t="s">
        <v>2652</v>
      </c>
      <c r="G99" s="223" t="s">
        <v>174</v>
      </c>
      <c r="H99" s="224">
        <v>51</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340</v>
      </c>
      <c r="AT99" s="231" t="s">
        <v>171</v>
      </c>
      <c r="AU99" s="231" t="s">
        <v>82</v>
      </c>
      <c r="AY99" s="19" t="s">
        <v>169</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340</v>
      </c>
      <c r="BM99" s="231" t="s">
        <v>227</v>
      </c>
    </row>
    <row r="100" spans="1:65" s="2" customFormat="1" ht="16.5" customHeight="1">
      <c r="A100" s="40"/>
      <c r="B100" s="41"/>
      <c r="C100" s="220" t="s">
        <v>206</v>
      </c>
      <c r="D100" s="220" t="s">
        <v>171</v>
      </c>
      <c r="E100" s="221" t="s">
        <v>2653</v>
      </c>
      <c r="F100" s="222" t="s">
        <v>2654</v>
      </c>
      <c r="G100" s="223" t="s">
        <v>174</v>
      </c>
      <c r="H100" s="224">
        <v>51</v>
      </c>
      <c r="I100" s="225"/>
      <c r="J100" s="226">
        <f>ROUND(I100*H100,2)</f>
        <v>0</v>
      </c>
      <c r="K100" s="222" t="s">
        <v>19</v>
      </c>
      <c r="L100" s="46"/>
      <c r="M100" s="227" t="s">
        <v>19</v>
      </c>
      <c r="N100" s="228"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340</v>
      </c>
      <c r="AT100" s="231" t="s">
        <v>171</v>
      </c>
      <c r="AU100" s="231" t="s">
        <v>82</v>
      </c>
      <c r="AY100" s="19" t="s">
        <v>169</v>
      </c>
      <c r="BE100" s="232">
        <f>IF(N100="základní",J100,0)</f>
        <v>0</v>
      </c>
      <c r="BF100" s="232">
        <f>IF(N100="snížená",J100,0)</f>
        <v>0</v>
      </c>
      <c r="BG100" s="232">
        <f>IF(N100="zákl. přenesená",J100,0)</f>
        <v>0</v>
      </c>
      <c r="BH100" s="232">
        <f>IF(N100="sníž. přenesená",J100,0)</f>
        <v>0</v>
      </c>
      <c r="BI100" s="232">
        <f>IF(N100="nulová",J100,0)</f>
        <v>0</v>
      </c>
      <c r="BJ100" s="19" t="s">
        <v>80</v>
      </c>
      <c r="BK100" s="232">
        <f>ROUND(I100*H100,2)</f>
        <v>0</v>
      </c>
      <c r="BL100" s="19" t="s">
        <v>340</v>
      </c>
      <c r="BM100" s="231" t="s">
        <v>244</v>
      </c>
    </row>
    <row r="101" spans="1:65" s="2" customFormat="1" ht="16.5" customHeight="1">
      <c r="A101" s="40"/>
      <c r="B101" s="41"/>
      <c r="C101" s="220" t="s">
        <v>210</v>
      </c>
      <c r="D101" s="220" t="s">
        <v>171</v>
      </c>
      <c r="E101" s="221" t="s">
        <v>2655</v>
      </c>
      <c r="F101" s="222" t="s">
        <v>2656</v>
      </c>
      <c r="G101" s="223" t="s">
        <v>2076</v>
      </c>
      <c r="H101" s="224">
        <v>2</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340</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340</v>
      </c>
      <c r="BM101" s="231" t="s">
        <v>254</v>
      </c>
    </row>
    <row r="102" spans="1:65" s="2" customFormat="1" ht="16.5" customHeight="1">
      <c r="A102" s="40"/>
      <c r="B102" s="41"/>
      <c r="C102" s="220" t="s">
        <v>219</v>
      </c>
      <c r="D102" s="220" t="s">
        <v>171</v>
      </c>
      <c r="E102" s="221" t="s">
        <v>2657</v>
      </c>
      <c r="F102" s="222" t="s">
        <v>2658</v>
      </c>
      <c r="G102" s="223" t="s">
        <v>339</v>
      </c>
      <c r="H102" s="224">
        <v>80</v>
      </c>
      <c r="I102" s="225"/>
      <c r="J102" s="226">
        <f>ROUND(I102*H102,2)</f>
        <v>0</v>
      </c>
      <c r="K102" s="222" t="s">
        <v>19</v>
      </c>
      <c r="L102" s="46"/>
      <c r="M102" s="227" t="s">
        <v>19</v>
      </c>
      <c r="N102" s="22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340</v>
      </c>
      <c r="AT102" s="231" t="s">
        <v>171</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340</v>
      </c>
      <c r="BM102" s="231" t="s">
        <v>267</v>
      </c>
    </row>
    <row r="103" spans="1:65" s="2" customFormat="1" ht="16.5" customHeight="1">
      <c r="A103" s="40"/>
      <c r="B103" s="41"/>
      <c r="C103" s="220" t="s">
        <v>227</v>
      </c>
      <c r="D103" s="220" t="s">
        <v>171</v>
      </c>
      <c r="E103" s="221" t="s">
        <v>2659</v>
      </c>
      <c r="F103" s="222" t="s">
        <v>2660</v>
      </c>
      <c r="G103" s="223" t="s">
        <v>339</v>
      </c>
      <c r="H103" s="224">
        <v>80</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340</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340</v>
      </c>
      <c r="BM103" s="231" t="s">
        <v>279</v>
      </c>
    </row>
    <row r="104" spans="1:65" s="2" customFormat="1" ht="16.5" customHeight="1">
      <c r="A104" s="40"/>
      <c r="B104" s="41"/>
      <c r="C104" s="220" t="s">
        <v>236</v>
      </c>
      <c r="D104" s="220" t="s">
        <v>171</v>
      </c>
      <c r="E104" s="221" t="s">
        <v>2661</v>
      </c>
      <c r="F104" s="222" t="s">
        <v>2662</v>
      </c>
      <c r="G104" s="223" t="s">
        <v>339</v>
      </c>
      <c r="H104" s="224">
        <v>80</v>
      </c>
      <c r="I104" s="225"/>
      <c r="J104" s="226">
        <f>ROUND(I104*H104,2)</f>
        <v>0</v>
      </c>
      <c r="K104" s="222" t="s">
        <v>19</v>
      </c>
      <c r="L104" s="46"/>
      <c r="M104" s="227" t="s">
        <v>19</v>
      </c>
      <c r="N104" s="228"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340</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340</v>
      </c>
      <c r="BM104" s="231" t="s">
        <v>293</v>
      </c>
    </row>
    <row r="105" spans="1:65" s="2" customFormat="1" ht="16.5" customHeight="1">
      <c r="A105" s="40"/>
      <c r="B105" s="41"/>
      <c r="C105" s="220" t="s">
        <v>244</v>
      </c>
      <c r="D105" s="220" t="s">
        <v>171</v>
      </c>
      <c r="E105" s="221" t="s">
        <v>2663</v>
      </c>
      <c r="F105" s="222" t="s">
        <v>2664</v>
      </c>
      <c r="G105" s="223" t="s">
        <v>2076</v>
      </c>
      <c r="H105" s="224">
        <v>1</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340</v>
      </c>
      <c r="AT105" s="231" t="s">
        <v>171</v>
      </c>
      <c r="AU105" s="231" t="s">
        <v>82</v>
      </c>
      <c r="AY105" s="19" t="s">
        <v>169</v>
      </c>
      <c r="BE105" s="232">
        <f>IF(N105="základní",J105,0)</f>
        <v>0</v>
      </c>
      <c r="BF105" s="232">
        <f>IF(N105="snížená",J105,0)</f>
        <v>0</v>
      </c>
      <c r="BG105" s="232">
        <f>IF(N105="zákl. přenesená",J105,0)</f>
        <v>0</v>
      </c>
      <c r="BH105" s="232">
        <f>IF(N105="sníž. přenesená",J105,0)</f>
        <v>0</v>
      </c>
      <c r="BI105" s="232">
        <f>IF(N105="nulová",J105,0)</f>
        <v>0</v>
      </c>
      <c r="BJ105" s="19" t="s">
        <v>80</v>
      </c>
      <c r="BK105" s="232">
        <f>ROUND(I105*H105,2)</f>
        <v>0</v>
      </c>
      <c r="BL105" s="19" t="s">
        <v>340</v>
      </c>
      <c r="BM105" s="231" t="s">
        <v>306</v>
      </c>
    </row>
    <row r="106" spans="1:65" s="2" customFormat="1" ht="16.5" customHeight="1">
      <c r="A106" s="40"/>
      <c r="B106" s="41"/>
      <c r="C106" s="220" t="s">
        <v>249</v>
      </c>
      <c r="D106" s="220" t="s">
        <v>171</v>
      </c>
      <c r="E106" s="221" t="s">
        <v>2665</v>
      </c>
      <c r="F106" s="222" t="s">
        <v>2666</v>
      </c>
      <c r="G106" s="223" t="s">
        <v>339</v>
      </c>
      <c r="H106" s="224">
        <v>1</v>
      </c>
      <c r="I106" s="225"/>
      <c r="J106" s="226">
        <f>ROUND(I106*H106,2)</f>
        <v>0</v>
      </c>
      <c r="K106" s="222" t="s">
        <v>19</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340</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340</v>
      </c>
      <c r="BM106" s="231" t="s">
        <v>318</v>
      </c>
    </row>
    <row r="107" spans="1:65" s="2" customFormat="1" ht="16.5" customHeight="1">
      <c r="A107" s="40"/>
      <c r="B107" s="41"/>
      <c r="C107" s="220" t="s">
        <v>254</v>
      </c>
      <c r="D107" s="220" t="s">
        <v>171</v>
      </c>
      <c r="E107" s="221" t="s">
        <v>2667</v>
      </c>
      <c r="F107" s="222" t="s">
        <v>2668</v>
      </c>
      <c r="G107" s="223" t="s">
        <v>339</v>
      </c>
      <c r="H107" s="224">
        <v>1</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340</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340</v>
      </c>
      <c r="BM107" s="231" t="s">
        <v>330</v>
      </c>
    </row>
    <row r="108" spans="1:65" s="2" customFormat="1" ht="16.5" customHeight="1">
      <c r="A108" s="40"/>
      <c r="B108" s="41"/>
      <c r="C108" s="220" t="s">
        <v>259</v>
      </c>
      <c r="D108" s="220" t="s">
        <v>171</v>
      </c>
      <c r="E108" s="221" t="s">
        <v>2669</v>
      </c>
      <c r="F108" s="222" t="s">
        <v>2670</v>
      </c>
      <c r="G108" s="223" t="s">
        <v>2076</v>
      </c>
      <c r="H108" s="224">
        <v>1</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340</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340</v>
      </c>
      <c r="BM108" s="231" t="s">
        <v>343</v>
      </c>
    </row>
    <row r="109" spans="1:63" s="12" customFormat="1" ht="22.8" customHeight="1">
      <c r="A109" s="12"/>
      <c r="B109" s="204"/>
      <c r="C109" s="205"/>
      <c r="D109" s="206" t="s">
        <v>71</v>
      </c>
      <c r="E109" s="218" t="s">
        <v>2671</v>
      </c>
      <c r="F109" s="218" t="s">
        <v>2672</v>
      </c>
      <c r="G109" s="205"/>
      <c r="H109" s="205"/>
      <c r="I109" s="208"/>
      <c r="J109" s="219">
        <f>BK109</f>
        <v>0</v>
      </c>
      <c r="K109" s="205"/>
      <c r="L109" s="210"/>
      <c r="M109" s="211"/>
      <c r="N109" s="212"/>
      <c r="O109" s="212"/>
      <c r="P109" s="213">
        <f>SUM(P110:P113)</f>
        <v>0</v>
      </c>
      <c r="Q109" s="212"/>
      <c r="R109" s="213">
        <f>SUM(R110:R113)</f>
        <v>0</v>
      </c>
      <c r="S109" s="212"/>
      <c r="T109" s="214">
        <f>SUM(T110:T113)</f>
        <v>0</v>
      </c>
      <c r="U109" s="12"/>
      <c r="V109" s="12"/>
      <c r="W109" s="12"/>
      <c r="X109" s="12"/>
      <c r="Y109" s="12"/>
      <c r="Z109" s="12"/>
      <c r="AA109" s="12"/>
      <c r="AB109" s="12"/>
      <c r="AC109" s="12"/>
      <c r="AD109" s="12"/>
      <c r="AE109" s="12"/>
      <c r="AR109" s="215" t="s">
        <v>192</v>
      </c>
      <c r="AT109" s="216" t="s">
        <v>71</v>
      </c>
      <c r="AU109" s="216" t="s">
        <v>80</v>
      </c>
      <c r="AY109" s="215" t="s">
        <v>169</v>
      </c>
      <c r="BK109" s="217">
        <f>SUM(BK110:BK113)</f>
        <v>0</v>
      </c>
    </row>
    <row r="110" spans="1:65" s="2" customFormat="1" ht="16.5" customHeight="1">
      <c r="A110" s="40"/>
      <c r="B110" s="41"/>
      <c r="C110" s="220" t="s">
        <v>267</v>
      </c>
      <c r="D110" s="220" t="s">
        <v>171</v>
      </c>
      <c r="E110" s="221" t="s">
        <v>2673</v>
      </c>
      <c r="F110" s="222" t="s">
        <v>2674</v>
      </c>
      <c r="G110" s="223" t="s">
        <v>222</v>
      </c>
      <c r="H110" s="224">
        <v>4</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340</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340</v>
      </c>
      <c r="BM110" s="231" t="s">
        <v>353</v>
      </c>
    </row>
    <row r="111" spans="1:65" s="2" customFormat="1" ht="16.5" customHeight="1">
      <c r="A111" s="40"/>
      <c r="B111" s="41"/>
      <c r="C111" s="220" t="s">
        <v>8</v>
      </c>
      <c r="D111" s="220" t="s">
        <v>171</v>
      </c>
      <c r="E111" s="221" t="s">
        <v>2675</v>
      </c>
      <c r="F111" s="222" t="s">
        <v>2676</v>
      </c>
      <c r="G111" s="223" t="s">
        <v>339</v>
      </c>
      <c r="H111" s="224">
        <v>70</v>
      </c>
      <c r="I111" s="225"/>
      <c r="J111" s="226">
        <f>ROUND(I111*H111,2)</f>
        <v>0</v>
      </c>
      <c r="K111" s="222" t="s">
        <v>19</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340</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340</v>
      </c>
      <c r="BM111" s="231" t="s">
        <v>365</v>
      </c>
    </row>
    <row r="112" spans="1:65" s="2" customFormat="1" ht="16.5" customHeight="1">
      <c r="A112" s="40"/>
      <c r="B112" s="41"/>
      <c r="C112" s="220" t="s">
        <v>279</v>
      </c>
      <c r="D112" s="220" t="s">
        <v>171</v>
      </c>
      <c r="E112" s="221" t="s">
        <v>2677</v>
      </c>
      <c r="F112" s="222" t="s">
        <v>2678</v>
      </c>
      <c r="G112" s="223" t="s">
        <v>2076</v>
      </c>
      <c r="H112" s="224">
        <v>70</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340</v>
      </c>
      <c r="AT112" s="231" t="s">
        <v>171</v>
      </c>
      <c r="AU112" s="231" t="s">
        <v>82</v>
      </c>
      <c r="AY112" s="19" t="s">
        <v>169</v>
      </c>
      <c r="BE112" s="232">
        <f>IF(N112="základní",J112,0)</f>
        <v>0</v>
      </c>
      <c r="BF112" s="232">
        <f>IF(N112="snížená",J112,0)</f>
        <v>0</v>
      </c>
      <c r="BG112" s="232">
        <f>IF(N112="zákl. přenesená",J112,0)</f>
        <v>0</v>
      </c>
      <c r="BH112" s="232">
        <f>IF(N112="sníž. přenesená",J112,0)</f>
        <v>0</v>
      </c>
      <c r="BI112" s="232">
        <f>IF(N112="nulová",J112,0)</f>
        <v>0</v>
      </c>
      <c r="BJ112" s="19" t="s">
        <v>80</v>
      </c>
      <c r="BK112" s="232">
        <f>ROUND(I112*H112,2)</f>
        <v>0</v>
      </c>
      <c r="BL112" s="19" t="s">
        <v>340</v>
      </c>
      <c r="BM112" s="231" t="s">
        <v>377</v>
      </c>
    </row>
    <row r="113" spans="1:65" s="2" customFormat="1" ht="16.5" customHeight="1">
      <c r="A113" s="40"/>
      <c r="B113" s="41"/>
      <c r="C113" s="220" t="s">
        <v>286</v>
      </c>
      <c r="D113" s="220" t="s">
        <v>171</v>
      </c>
      <c r="E113" s="221" t="s">
        <v>2679</v>
      </c>
      <c r="F113" s="222" t="s">
        <v>2680</v>
      </c>
      <c r="G113" s="223" t="s">
        <v>2076</v>
      </c>
      <c r="H113" s="224">
        <v>1</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340</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340</v>
      </c>
      <c r="BM113" s="231" t="s">
        <v>387</v>
      </c>
    </row>
    <row r="114" spans="1:63" s="12" customFormat="1" ht="22.8" customHeight="1">
      <c r="A114" s="12"/>
      <c r="B114" s="204"/>
      <c r="C114" s="205"/>
      <c r="D114" s="206" t="s">
        <v>71</v>
      </c>
      <c r="E114" s="218" t="s">
        <v>82</v>
      </c>
      <c r="F114" s="218" t="s">
        <v>2681</v>
      </c>
      <c r="G114" s="205"/>
      <c r="H114" s="205"/>
      <c r="I114" s="208"/>
      <c r="J114" s="219">
        <f>BK114</f>
        <v>0</v>
      </c>
      <c r="K114" s="205"/>
      <c r="L114" s="210"/>
      <c r="M114" s="211"/>
      <c r="N114" s="212"/>
      <c r="O114" s="212"/>
      <c r="P114" s="213">
        <f>P115+P128</f>
        <v>0</v>
      </c>
      <c r="Q114" s="212"/>
      <c r="R114" s="213">
        <f>R115+R128</f>
        <v>0</v>
      </c>
      <c r="S114" s="212"/>
      <c r="T114" s="214">
        <f>T115+T128</f>
        <v>0</v>
      </c>
      <c r="U114" s="12"/>
      <c r="V114" s="12"/>
      <c r="W114" s="12"/>
      <c r="X114" s="12"/>
      <c r="Y114" s="12"/>
      <c r="Z114" s="12"/>
      <c r="AA114" s="12"/>
      <c r="AB114" s="12"/>
      <c r="AC114" s="12"/>
      <c r="AD114" s="12"/>
      <c r="AE114" s="12"/>
      <c r="AR114" s="215" t="s">
        <v>192</v>
      </c>
      <c r="AT114" s="216" t="s">
        <v>71</v>
      </c>
      <c r="AU114" s="216" t="s">
        <v>80</v>
      </c>
      <c r="AY114" s="215" t="s">
        <v>169</v>
      </c>
      <c r="BK114" s="217">
        <f>BK115+BK128</f>
        <v>0</v>
      </c>
    </row>
    <row r="115" spans="1:63" s="12" customFormat="1" ht="20.85" customHeight="1">
      <c r="A115" s="12"/>
      <c r="B115" s="204"/>
      <c r="C115" s="205"/>
      <c r="D115" s="206" t="s">
        <v>71</v>
      </c>
      <c r="E115" s="218" t="s">
        <v>2682</v>
      </c>
      <c r="F115" s="218" t="s">
        <v>2683</v>
      </c>
      <c r="G115" s="205"/>
      <c r="H115" s="205"/>
      <c r="I115" s="208"/>
      <c r="J115" s="219">
        <f>BK115</f>
        <v>0</v>
      </c>
      <c r="K115" s="205"/>
      <c r="L115" s="210"/>
      <c r="M115" s="211"/>
      <c r="N115" s="212"/>
      <c r="O115" s="212"/>
      <c r="P115" s="213">
        <f>SUM(P116:P127)</f>
        <v>0</v>
      </c>
      <c r="Q115" s="212"/>
      <c r="R115" s="213">
        <f>SUM(R116:R127)</f>
        <v>0</v>
      </c>
      <c r="S115" s="212"/>
      <c r="T115" s="214">
        <f>SUM(T116:T127)</f>
        <v>0</v>
      </c>
      <c r="U115" s="12"/>
      <c r="V115" s="12"/>
      <c r="W115" s="12"/>
      <c r="X115" s="12"/>
      <c r="Y115" s="12"/>
      <c r="Z115" s="12"/>
      <c r="AA115" s="12"/>
      <c r="AB115" s="12"/>
      <c r="AC115" s="12"/>
      <c r="AD115" s="12"/>
      <c r="AE115" s="12"/>
      <c r="AR115" s="215" t="s">
        <v>192</v>
      </c>
      <c r="AT115" s="216" t="s">
        <v>71</v>
      </c>
      <c r="AU115" s="216" t="s">
        <v>82</v>
      </c>
      <c r="AY115" s="215" t="s">
        <v>169</v>
      </c>
      <c r="BK115" s="217">
        <f>SUM(BK116:BK127)</f>
        <v>0</v>
      </c>
    </row>
    <row r="116" spans="1:65" s="2" customFormat="1" ht="16.5" customHeight="1">
      <c r="A116" s="40"/>
      <c r="B116" s="41"/>
      <c r="C116" s="220" t="s">
        <v>293</v>
      </c>
      <c r="D116" s="220" t="s">
        <v>171</v>
      </c>
      <c r="E116" s="221" t="s">
        <v>2684</v>
      </c>
      <c r="F116" s="222" t="s">
        <v>2685</v>
      </c>
      <c r="G116" s="223" t="s">
        <v>339</v>
      </c>
      <c r="H116" s="224">
        <v>340</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340</v>
      </c>
      <c r="AT116" s="231" t="s">
        <v>171</v>
      </c>
      <c r="AU116" s="231" t="s">
        <v>192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340</v>
      </c>
      <c r="BM116" s="231" t="s">
        <v>400</v>
      </c>
    </row>
    <row r="117" spans="1:65" s="2" customFormat="1" ht="16.5" customHeight="1">
      <c r="A117" s="40"/>
      <c r="B117" s="41"/>
      <c r="C117" s="220" t="s">
        <v>300</v>
      </c>
      <c r="D117" s="220" t="s">
        <v>171</v>
      </c>
      <c r="E117" s="221" t="s">
        <v>2686</v>
      </c>
      <c r="F117" s="222" t="s">
        <v>2687</v>
      </c>
      <c r="G117" s="223" t="s">
        <v>339</v>
      </c>
      <c r="H117" s="224">
        <v>340</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340</v>
      </c>
      <c r="AT117" s="231" t="s">
        <v>171</v>
      </c>
      <c r="AU117" s="231" t="s">
        <v>192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340</v>
      </c>
      <c r="BM117" s="231" t="s">
        <v>424</v>
      </c>
    </row>
    <row r="118" spans="1:65" s="2" customFormat="1" ht="16.5" customHeight="1">
      <c r="A118" s="40"/>
      <c r="B118" s="41"/>
      <c r="C118" s="220" t="s">
        <v>306</v>
      </c>
      <c r="D118" s="220" t="s">
        <v>171</v>
      </c>
      <c r="E118" s="221" t="s">
        <v>2688</v>
      </c>
      <c r="F118" s="222" t="s">
        <v>2689</v>
      </c>
      <c r="G118" s="223" t="s">
        <v>339</v>
      </c>
      <c r="H118" s="224">
        <v>2100</v>
      </c>
      <c r="I118" s="225"/>
      <c r="J118" s="226">
        <f>ROUND(I118*H118,2)</f>
        <v>0</v>
      </c>
      <c r="K118" s="222" t="s">
        <v>19</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340</v>
      </c>
      <c r="AT118" s="231" t="s">
        <v>171</v>
      </c>
      <c r="AU118" s="231" t="s">
        <v>192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340</v>
      </c>
      <c r="BM118" s="231" t="s">
        <v>435</v>
      </c>
    </row>
    <row r="119" spans="1:65" s="2" customFormat="1" ht="16.5" customHeight="1">
      <c r="A119" s="40"/>
      <c r="B119" s="41"/>
      <c r="C119" s="220" t="s">
        <v>7</v>
      </c>
      <c r="D119" s="220" t="s">
        <v>171</v>
      </c>
      <c r="E119" s="221" t="s">
        <v>2690</v>
      </c>
      <c r="F119" s="222" t="s">
        <v>2691</v>
      </c>
      <c r="G119" s="223" t="s">
        <v>2076</v>
      </c>
      <c r="H119" s="224">
        <v>1</v>
      </c>
      <c r="I119" s="225"/>
      <c r="J119" s="226">
        <f>ROUND(I119*H119,2)</f>
        <v>0</v>
      </c>
      <c r="K119" s="222" t="s">
        <v>19</v>
      </c>
      <c r="L119" s="46"/>
      <c r="M119" s="227" t="s">
        <v>19</v>
      </c>
      <c r="N119" s="228"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340</v>
      </c>
      <c r="AT119" s="231" t="s">
        <v>171</v>
      </c>
      <c r="AU119" s="231" t="s">
        <v>192</v>
      </c>
      <c r="AY119" s="19" t="s">
        <v>169</v>
      </c>
      <c r="BE119" s="232">
        <f>IF(N119="základní",J119,0)</f>
        <v>0</v>
      </c>
      <c r="BF119" s="232">
        <f>IF(N119="snížená",J119,0)</f>
        <v>0</v>
      </c>
      <c r="BG119" s="232">
        <f>IF(N119="zákl. přenesená",J119,0)</f>
        <v>0</v>
      </c>
      <c r="BH119" s="232">
        <f>IF(N119="sníž. přenesená",J119,0)</f>
        <v>0</v>
      </c>
      <c r="BI119" s="232">
        <f>IF(N119="nulová",J119,0)</f>
        <v>0</v>
      </c>
      <c r="BJ119" s="19" t="s">
        <v>80</v>
      </c>
      <c r="BK119" s="232">
        <f>ROUND(I119*H119,2)</f>
        <v>0</v>
      </c>
      <c r="BL119" s="19" t="s">
        <v>340</v>
      </c>
      <c r="BM119" s="231" t="s">
        <v>444</v>
      </c>
    </row>
    <row r="120" spans="1:65" s="2" customFormat="1" ht="16.5" customHeight="1">
      <c r="A120" s="40"/>
      <c r="B120" s="41"/>
      <c r="C120" s="220" t="s">
        <v>318</v>
      </c>
      <c r="D120" s="220" t="s">
        <v>171</v>
      </c>
      <c r="E120" s="221" t="s">
        <v>2692</v>
      </c>
      <c r="F120" s="222" t="s">
        <v>2693</v>
      </c>
      <c r="G120" s="223" t="s">
        <v>2076</v>
      </c>
      <c r="H120" s="224">
        <v>4</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340</v>
      </c>
      <c r="AT120" s="231" t="s">
        <v>171</v>
      </c>
      <c r="AU120" s="231" t="s">
        <v>192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340</v>
      </c>
      <c r="BM120" s="231" t="s">
        <v>455</v>
      </c>
    </row>
    <row r="121" spans="1:65" s="2" customFormat="1" ht="16.5" customHeight="1">
      <c r="A121" s="40"/>
      <c r="B121" s="41"/>
      <c r="C121" s="220" t="s">
        <v>325</v>
      </c>
      <c r="D121" s="220" t="s">
        <v>171</v>
      </c>
      <c r="E121" s="221" t="s">
        <v>2694</v>
      </c>
      <c r="F121" s="222" t="s">
        <v>2695</v>
      </c>
      <c r="G121" s="223" t="s">
        <v>339</v>
      </c>
      <c r="H121" s="224">
        <v>350</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340</v>
      </c>
      <c r="AT121" s="231" t="s">
        <v>171</v>
      </c>
      <c r="AU121" s="231" t="s">
        <v>192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340</v>
      </c>
      <c r="BM121" s="231" t="s">
        <v>467</v>
      </c>
    </row>
    <row r="122" spans="1:65" s="2" customFormat="1" ht="16.5" customHeight="1">
      <c r="A122" s="40"/>
      <c r="B122" s="41"/>
      <c r="C122" s="220" t="s">
        <v>330</v>
      </c>
      <c r="D122" s="220" t="s">
        <v>171</v>
      </c>
      <c r="E122" s="221" t="s">
        <v>2696</v>
      </c>
      <c r="F122" s="222" t="s">
        <v>2697</v>
      </c>
      <c r="G122" s="223" t="s">
        <v>2076</v>
      </c>
      <c r="H122" s="224">
        <v>1</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340</v>
      </c>
      <c r="AT122" s="231" t="s">
        <v>171</v>
      </c>
      <c r="AU122" s="231" t="s">
        <v>192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340</v>
      </c>
      <c r="BM122" s="231" t="s">
        <v>499</v>
      </c>
    </row>
    <row r="123" spans="1:65" s="2" customFormat="1" ht="16.5" customHeight="1">
      <c r="A123" s="40"/>
      <c r="B123" s="41"/>
      <c r="C123" s="220" t="s">
        <v>336</v>
      </c>
      <c r="D123" s="220" t="s">
        <v>171</v>
      </c>
      <c r="E123" s="221" t="s">
        <v>2698</v>
      </c>
      <c r="F123" s="222" t="s">
        <v>2699</v>
      </c>
      <c r="G123" s="223" t="s">
        <v>2076</v>
      </c>
      <c r="H123" s="224">
        <v>2</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340</v>
      </c>
      <c r="AT123" s="231" t="s">
        <v>171</v>
      </c>
      <c r="AU123" s="231" t="s">
        <v>192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340</v>
      </c>
      <c r="BM123" s="231" t="s">
        <v>511</v>
      </c>
    </row>
    <row r="124" spans="1:65" s="2" customFormat="1" ht="16.5" customHeight="1">
      <c r="A124" s="40"/>
      <c r="B124" s="41"/>
      <c r="C124" s="220" t="s">
        <v>343</v>
      </c>
      <c r="D124" s="220" t="s">
        <v>171</v>
      </c>
      <c r="E124" s="221" t="s">
        <v>2700</v>
      </c>
      <c r="F124" s="222" t="s">
        <v>2701</v>
      </c>
      <c r="G124" s="223" t="s">
        <v>2076</v>
      </c>
      <c r="H124" s="224">
        <v>9</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340</v>
      </c>
      <c r="AT124" s="231" t="s">
        <v>171</v>
      </c>
      <c r="AU124" s="231" t="s">
        <v>192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340</v>
      </c>
      <c r="BM124" s="231" t="s">
        <v>519</v>
      </c>
    </row>
    <row r="125" spans="1:65" s="2" customFormat="1" ht="16.5" customHeight="1">
      <c r="A125" s="40"/>
      <c r="B125" s="41"/>
      <c r="C125" s="220" t="s">
        <v>348</v>
      </c>
      <c r="D125" s="220" t="s">
        <v>171</v>
      </c>
      <c r="E125" s="221" t="s">
        <v>2702</v>
      </c>
      <c r="F125" s="222" t="s">
        <v>2703</v>
      </c>
      <c r="G125" s="223" t="s">
        <v>2076</v>
      </c>
      <c r="H125" s="224">
        <v>7</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340</v>
      </c>
      <c r="AT125" s="231" t="s">
        <v>171</v>
      </c>
      <c r="AU125" s="231" t="s">
        <v>192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340</v>
      </c>
      <c r="BM125" s="231" t="s">
        <v>535</v>
      </c>
    </row>
    <row r="126" spans="1:65" s="2" customFormat="1" ht="16.5" customHeight="1">
      <c r="A126" s="40"/>
      <c r="B126" s="41"/>
      <c r="C126" s="220" t="s">
        <v>353</v>
      </c>
      <c r="D126" s="220" t="s">
        <v>171</v>
      </c>
      <c r="E126" s="221" t="s">
        <v>2704</v>
      </c>
      <c r="F126" s="222" t="s">
        <v>2705</v>
      </c>
      <c r="G126" s="223" t="s">
        <v>2076</v>
      </c>
      <c r="H126" s="224">
        <v>1</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340</v>
      </c>
      <c r="AT126" s="231" t="s">
        <v>171</v>
      </c>
      <c r="AU126" s="231" t="s">
        <v>192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340</v>
      </c>
      <c r="BM126" s="231" t="s">
        <v>547</v>
      </c>
    </row>
    <row r="127" spans="1:65" s="2" customFormat="1" ht="16.5" customHeight="1">
      <c r="A127" s="40"/>
      <c r="B127" s="41"/>
      <c r="C127" s="220" t="s">
        <v>358</v>
      </c>
      <c r="D127" s="220" t="s">
        <v>171</v>
      </c>
      <c r="E127" s="221" t="s">
        <v>2706</v>
      </c>
      <c r="F127" s="222" t="s">
        <v>2707</v>
      </c>
      <c r="G127" s="223" t="s">
        <v>2076</v>
      </c>
      <c r="H127" s="224">
        <v>1</v>
      </c>
      <c r="I127" s="225"/>
      <c r="J127" s="226">
        <f>ROUND(I127*H127,2)</f>
        <v>0</v>
      </c>
      <c r="K127" s="222" t="s">
        <v>19</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340</v>
      </c>
      <c r="AT127" s="231" t="s">
        <v>171</v>
      </c>
      <c r="AU127" s="231" t="s">
        <v>192</v>
      </c>
      <c r="AY127" s="19" t="s">
        <v>169</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340</v>
      </c>
      <c r="BM127" s="231" t="s">
        <v>556</v>
      </c>
    </row>
    <row r="128" spans="1:63" s="12" customFormat="1" ht="20.85" customHeight="1">
      <c r="A128" s="12"/>
      <c r="B128" s="204"/>
      <c r="C128" s="205"/>
      <c r="D128" s="206" t="s">
        <v>71</v>
      </c>
      <c r="E128" s="218" t="s">
        <v>2671</v>
      </c>
      <c r="F128" s="218" t="s">
        <v>2672</v>
      </c>
      <c r="G128" s="205"/>
      <c r="H128" s="205"/>
      <c r="I128" s="208"/>
      <c r="J128" s="219">
        <f>BK128</f>
        <v>0</v>
      </c>
      <c r="K128" s="205"/>
      <c r="L128" s="210"/>
      <c r="M128" s="211"/>
      <c r="N128" s="212"/>
      <c r="O128" s="212"/>
      <c r="P128" s="213">
        <f>SUM(P129:P147)</f>
        <v>0</v>
      </c>
      <c r="Q128" s="212"/>
      <c r="R128" s="213">
        <f>SUM(R129:R147)</f>
        <v>0</v>
      </c>
      <c r="S128" s="212"/>
      <c r="T128" s="214">
        <f>SUM(T129:T147)</f>
        <v>0</v>
      </c>
      <c r="U128" s="12"/>
      <c r="V128" s="12"/>
      <c r="W128" s="12"/>
      <c r="X128" s="12"/>
      <c r="Y128" s="12"/>
      <c r="Z128" s="12"/>
      <c r="AA128" s="12"/>
      <c r="AB128" s="12"/>
      <c r="AC128" s="12"/>
      <c r="AD128" s="12"/>
      <c r="AE128" s="12"/>
      <c r="AR128" s="215" t="s">
        <v>192</v>
      </c>
      <c r="AT128" s="216" t="s">
        <v>71</v>
      </c>
      <c r="AU128" s="216" t="s">
        <v>82</v>
      </c>
      <c r="AY128" s="215" t="s">
        <v>169</v>
      </c>
      <c r="BK128" s="217">
        <f>SUM(BK129:BK147)</f>
        <v>0</v>
      </c>
    </row>
    <row r="129" spans="1:65" s="2" customFormat="1" ht="16.5" customHeight="1">
      <c r="A129" s="40"/>
      <c r="B129" s="41"/>
      <c r="C129" s="220" t="s">
        <v>365</v>
      </c>
      <c r="D129" s="220" t="s">
        <v>171</v>
      </c>
      <c r="E129" s="221" t="s">
        <v>2708</v>
      </c>
      <c r="F129" s="222" t="s">
        <v>2709</v>
      </c>
      <c r="G129" s="223" t="s">
        <v>339</v>
      </c>
      <c r="H129" s="224">
        <v>340</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340</v>
      </c>
      <c r="AT129" s="231" t="s">
        <v>171</v>
      </c>
      <c r="AU129" s="231" t="s">
        <v>192</v>
      </c>
      <c r="AY129" s="19" t="s">
        <v>169</v>
      </c>
      <c r="BE129" s="232">
        <f>IF(N129="základní",J129,0)</f>
        <v>0</v>
      </c>
      <c r="BF129" s="232">
        <f>IF(N129="snížená",J129,0)</f>
        <v>0</v>
      </c>
      <c r="BG129" s="232">
        <f>IF(N129="zákl. přenesená",J129,0)</f>
        <v>0</v>
      </c>
      <c r="BH129" s="232">
        <f>IF(N129="sníž. přenesená",J129,0)</f>
        <v>0</v>
      </c>
      <c r="BI129" s="232">
        <f>IF(N129="nulová",J129,0)</f>
        <v>0</v>
      </c>
      <c r="BJ129" s="19" t="s">
        <v>80</v>
      </c>
      <c r="BK129" s="232">
        <f>ROUND(I129*H129,2)</f>
        <v>0</v>
      </c>
      <c r="BL129" s="19" t="s">
        <v>340</v>
      </c>
      <c r="BM129" s="231" t="s">
        <v>340</v>
      </c>
    </row>
    <row r="130" spans="1:65" s="2" customFormat="1" ht="16.5" customHeight="1">
      <c r="A130" s="40"/>
      <c r="B130" s="41"/>
      <c r="C130" s="220" t="s">
        <v>370</v>
      </c>
      <c r="D130" s="220" t="s">
        <v>171</v>
      </c>
      <c r="E130" s="221" t="s">
        <v>2710</v>
      </c>
      <c r="F130" s="222" t="s">
        <v>2711</v>
      </c>
      <c r="G130" s="223" t="s">
        <v>2076</v>
      </c>
      <c r="H130" s="224">
        <v>4</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340</v>
      </c>
      <c r="AT130" s="231" t="s">
        <v>171</v>
      </c>
      <c r="AU130" s="231" t="s">
        <v>192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340</v>
      </c>
      <c r="BM130" s="231" t="s">
        <v>477</v>
      </c>
    </row>
    <row r="131" spans="1:65" s="2" customFormat="1" ht="16.5" customHeight="1">
      <c r="A131" s="40"/>
      <c r="B131" s="41"/>
      <c r="C131" s="220" t="s">
        <v>377</v>
      </c>
      <c r="D131" s="220" t="s">
        <v>171</v>
      </c>
      <c r="E131" s="221" t="s">
        <v>2712</v>
      </c>
      <c r="F131" s="222" t="s">
        <v>2713</v>
      </c>
      <c r="G131" s="223" t="s">
        <v>2076</v>
      </c>
      <c r="H131" s="224">
        <v>2</v>
      </c>
      <c r="I131" s="225"/>
      <c r="J131" s="226">
        <f>ROUND(I131*H131,2)</f>
        <v>0</v>
      </c>
      <c r="K131" s="222" t="s">
        <v>19</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340</v>
      </c>
      <c r="AT131" s="231" t="s">
        <v>171</v>
      </c>
      <c r="AU131" s="231" t="s">
        <v>192</v>
      </c>
      <c r="AY131" s="19" t="s">
        <v>169</v>
      </c>
      <c r="BE131" s="232">
        <f>IF(N131="základní",J131,0)</f>
        <v>0</v>
      </c>
      <c r="BF131" s="232">
        <f>IF(N131="snížená",J131,0)</f>
        <v>0</v>
      </c>
      <c r="BG131" s="232">
        <f>IF(N131="zákl. přenesená",J131,0)</f>
        <v>0</v>
      </c>
      <c r="BH131" s="232">
        <f>IF(N131="sníž. přenesená",J131,0)</f>
        <v>0</v>
      </c>
      <c r="BI131" s="232">
        <f>IF(N131="nulová",J131,0)</f>
        <v>0</v>
      </c>
      <c r="BJ131" s="19" t="s">
        <v>80</v>
      </c>
      <c r="BK131" s="232">
        <f>ROUND(I131*H131,2)</f>
        <v>0</v>
      </c>
      <c r="BL131" s="19" t="s">
        <v>340</v>
      </c>
      <c r="BM131" s="231" t="s">
        <v>1486</v>
      </c>
    </row>
    <row r="132" spans="1:65" s="2" customFormat="1" ht="16.5" customHeight="1">
      <c r="A132" s="40"/>
      <c r="B132" s="41"/>
      <c r="C132" s="220" t="s">
        <v>382</v>
      </c>
      <c r="D132" s="220" t="s">
        <v>171</v>
      </c>
      <c r="E132" s="221" t="s">
        <v>2714</v>
      </c>
      <c r="F132" s="222" t="s">
        <v>2715</v>
      </c>
      <c r="G132" s="223" t="s">
        <v>2076</v>
      </c>
      <c r="H132" s="224">
        <v>1</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340</v>
      </c>
      <c r="AT132" s="231" t="s">
        <v>171</v>
      </c>
      <c r="AU132" s="231" t="s">
        <v>192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340</v>
      </c>
      <c r="BM132" s="231" t="s">
        <v>1494</v>
      </c>
    </row>
    <row r="133" spans="1:65" s="2" customFormat="1" ht="16.5" customHeight="1">
      <c r="A133" s="40"/>
      <c r="B133" s="41"/>
      <c r="C133" s="220" t="s">
        <v>387</v>
      </c>
      <c r="D133" s="220" t="s">
        <v>171</v>
      </c>
      <c r="E133" s="221" t="s">
        <v>2716</v>
      </c>
      <c r="F133" s="222" t="s">
        <v>2717</v>
      </c>
      <c r="G133" s="223" t="s">
        <v>339</v>
      </c>
      <c r="H133" s="224">
        <v>350</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340</v>
      </c>
      <c r="AT133" s="231" t="s">
        <v>171</v>
      </c>
      <c r="AU133" s="231" t="s">
        <v>192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340</v>
      </c>
      <c r="BM133" s="231" t="s">
        <v>1502</v>
      </c>
    </row>
    <row r="134" spans="1:65" s="2" customFormat="1" ht="16.5" customHeight="1">
      <c r="A134" s="40"/>
      <c r="B134" s="41"/>
      <c r="C134" s="220" t="s">
        <v>395</v>
      </c>
      <c r="D134" s="220" t="s">
        <v>171</v>
      </c>
      <c r="E134" s="221" t="s">
        <v>2718</v>
      </c>
      <c r="F134" s="222" t="s">
        <v>2719</v>
      </c>
      <c r="G134" s="223" t="s">
        <v>339</v>
      </c>
      <c r="H134" s="224">
        <v>350</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340</v>
      </c>
      <c r="AT134" s="231" t="s">
        <v>171</v>
      </c>
      <c r="AU134" s="231" t="s">
        <v>192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340</v>
      </c>
      <c r="BM134" s="231" t="s">
        <v>1510</v>
      </c>
    </row>
    <row r="135" spans="1:65" s="2" customFormat="1" ht="16.5" customHeight="1">
      <c r="A135" s="40"/>
      <c r="B135" s="41"/>
      <c r="C135" s="220" t="s">
        <v>400</v>
      </c>
      <c r="D135" s="220" t="s">
        <v>171</v>
      </c>
      <c r="E135" s="221" t="s">
        <v>2720</v>
      </c>
      <c r="F135" s="222" t="s">
        <v>2721</v>
      </c>
      <c r="G135" s="223" t="s">
        <v>339</v>
      </c>
      <c r="H135" s="224">
        <v>350</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340</v>
      </c>
      <c r="AT135" s="231" t="s">
        <v>171</v>
      </c>
      <c r="AU135" s="231" t="s">
        <v>192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340</v>
      </c>
      <c r="BM135" s="231" t="s">
        <v>1519</v>
      </c>
    </row>
    <row r="136" spans="1:65" s="2" customFormat="1" ht="16.5" customHeight="1">
      <c r="A136" s="40"/>
      <c r="B136" s="41"/>
      <c r="C136" s="220" t="s">
        <v>406</v>
      </c>
      <c r="D136" s="220" t="s">
        <v>171</v>
      </c>
      <c r="E136" s="221" t="s">
        <v>2722</v>
      </c>
      <c r="F136" s="222" t="s">
        <v>2723</v>
      </c>
      <c r="G136" s="223" t="s">
        <v>339</v>
      </c>
      <c r="H136" s="224">
        <v>350</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340</v>
      </c>
      <c r="AT136" s="231" t="s">
        <v>171</v>
      </c>
      <c r="AU136" s="231" t="s">
        <v>192</v>
      </c>
      <c r="AY136" s="19" t="s">
        <v>169</v>
      </c>
      <c r="BE136" s="232">
        <f>IF(N136="základní",J136,0)</f>
        <v>0</v>
      </c>
      <c r="BF136" s="232">
        <f>IF(N136="snížená",J136,0)</f>
        <v>0</v>
      </c>
      <c r="BG136" s="232">
        <f>IF(N136="zákl. přenesená",J136,0)</f>
        <v>0</v>
      </c>
      <c r="BH136" s="232">
        <f>IF(N136="sníž. přenesená",J136,0)</f>
        <v>0</v>
      </c>
      <c r="BI136" s="232">
        <f>IF(N136="nulová",J136,0)</f>
        <v>0</v>
      </c>
      <c r="BJ136" s="19" t="s">
        <v>80</v>
      </c>
      <c r="BK136" s="232">
        <f>ROUND(I136*H136,2)</f>
        <v>0</v>
      </c>
      <c r="BL136" s="19" t="s">
        <v>340</v>
      </c>
      <c r="BM136" s="231" t="s">
        <v>1528</v>
      </c>
    </row>
    <row r="137" spans="1:65" s="2" customFormat="1" ht="16.5" customHeight="1">
      <c r="A137" s="40"/>
      <c r="B137" s="41"/>
      <c r="C137" s="220" t="s">
        <v>412</v>
      </c>
      <c r="D137" s="220" t="s">
        <v>171</v>
      </c>
      <c r="E137" s="221" t="s">
        <v>2724</v>
      </c>
      <c r="F137" s="222" t="s">
        <v>2725</v>
      </c>
      <c r="G137" s="223" t="s">
        <v>339</v>
      </c>
      <c r="H137" s="224">
        <v>350</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340</v>
      </c>
      <c r="AT137" s="231" t="s">
        <v>171</v>
      </c>
      <c r="AU137" s="231" t="s">
        <v>192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340</v>
      </c>
      <c r="BM137" s="231" t="s">
        <v>1538</v>
      </c>
    </row>
    <row r="138" spans="1:65" s="2" customFormat="1" ht="16.5" customHeight="1">
      <c r="A138" s="40"/>
      <c r="B138" s="41"/>
      <c r="C138" s="220" t="s">
        <v>418</v>
      </c>
      <c r="D138" s="220" t="s">
        <v>171</v>
      </c>
      <c r="E138" s="221" t="s">
        <v>2726</v>
      </c>
      <c r="F138" s="222" t="s">
        <v>2727</v>
      </c>
      <c r="G138" s="223" t="s">
        <v>339</v>
      </c>
      <c r="H138" s="224">
        <v>350</v>
      </c>
      <c r="I138" s="225"/>
      <c r="J138" s="226">
        <f>ROUND(I138*H138,2)</f>
        <v>0</v>
      </c>
      <c r="K138" s="222" t="s">
        <v>19</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340</v>
      </c>
      <c r="AT138" s="231" t="s">
        <v>171</v>
      </c>
      <c r="AU138" s="231" t="s">
        <v>192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340</v>
      </c>
      <c r="BM138" s="231" t="s">
        <v>1550</v>
      </c>
    </row>
    <row r="139" spans="1:65" s="2" customFormat="1" ht="16.5" customHeight="1">
      <c r="A139" s="40"/>
      <c r="B139" s="41"/>
      <c r="C139" s="220" t="s">
        <v>424</v>
      </c>
      <c r="D139" s="220" t="s">
        <v>171</v>
      </c>
      <c r="E139" s="221" t="s">
        <v>2728</v>
      </c>
      <c r="F139" s="222" t="s">
        <v>2729</v>
      </c>
      <c r="G139" s="223" t="s">
        <v>2076</v>
      </c>
      <c r="H139" s="224">
        <v>2</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340</v>
      </c>
      <c r="AT139" s="231" t="s">
        <v>171</v>
      </c>
      <c r="AU139" s="231" t="s">
        <v>192</v>
      </c>
      <c r="AY139" s="19" t="s">
        <v>169</v>
      </c>
      <c r="BE139" s="232">
        <f>IF(N139="základní",J139,0)</f>
        <v>0</v>
      </c>
      <c r="BF139" s="232">
        <f>IF(N139="snížená",J139,0)</f>
        <v>0</v>
      </c>
      <c r="BG139" s="232">
        <f>IF(N139="zákl. přenesená",J139,0)</f>
        <v>0</v>
      </c>
      <c r="BH139" s="232">
        <f>IF(N139="sníž. přenesená",J139,0)</f>
        <v>0</v>
      </c>
      <c r="BI139" s="232">
        <f>IF(N139="nulová",J139,0)</f>
        <v>0</v>
      </c>
      <c r="BJ139" s="19" t="s">
        <v>80</v>
      </c>
      <c r="BK139" s="232">
        <f>ROUND(I139*H139,2)</f>
        <v>0</v>
      </c>
      <c r="BL139" s="19" t="s">
        <v>340</v>
      </c>
      <c r="BM139" s="231" t="s">
        <v>1571</v>
      </c>
    </row>
    <row r="140" spans="1:65" s="2" customFormat="1" ht="16.5" customHeight="1">
      <c r="A140" s="40"/>
      <c r="B140" s="41"/>
      <c r="C140" s="220" t="s">
        <v>431</v>
      </c>
      <c r="D140" s="220" t="s">
        <v>171</v>
      </c>
      <c r="E140" s="221" t="s">
        <v>2730</v>
      </c>
      <c r="F140" s="222" t="s">
        <v>2731</v>
      </c>
      <c r="G140" s="223" t="s">
        <v>2076</v>
      </c>
      <c r="H140" s="224">
        <v>7</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340</v>
      </c>
      <c r="AT140" s="231" t="s">
        <v>171</v>
      </c>
      <c r="AU140" s="231" t="s">
        <v>192</v>
      </c>
      <c r="AY140" s="19" t="s">
        <v>169</v>
      </c>
      <c r="BE140" s="232">
        <f>IF(N140="základní",J140,0)</f>
        <v>0</v>
      </c>
      <c r="BF140" s="232">
        <f>IF(N140="snížená",J140,0)</f>
        <v>0</v>
      </c>
      <c r="BG140" s="232">
        <f>IF(N140="zákl. přenesená",J140,0)</f>
        <v>0</v>
      </c>
      <c r="BH140" s="232">
        <f>IF(N140="sníž. přenesená",J140,0)</f>
        <v>0</v>
      </c>
      <c r="BI140" s="232">
        <f>IF(N140="nulová",J140,0)</f>
        <v>0</v>
      </c>
      <c r="BJ140" s="19" t="s">
        <v>80</v>
      </c>
      <c r="BK140" s="232">
        <f>ROUND(I140*H140,2)</f>
        <v>0</v>
      </c>
      <c r="BL140" s="19" t="s">
        <v>340</v>
      </c>
      <c r="BM140" s="231" t="s">
        <v>1575</v>
      </c>
    </row>
    <row r="141" spans="1:65" s="2" customFormat="1" ht="16.5" customHeight="1">
      <c r="A141" s="40"/>
      <c r="B141" s="41"/>
      <c r="C141" s="220" t="s">
        <v>435</v>
      </c>
      <c r="D141" s="220" t="s">
        <v>171</v>
      </c>
      <c r="E141" s="221" t="s">
        <v>2732</v>
      </c>
      <c r="F141" s="222" t="s">
        <v>2733</v>
      </c>
      <c r="G141" s="223" t="s">
        <v>2076</v>
      </c>
      <c r="H141" s="224">
        <v>6</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340</v>
      </c>
      <c r="AT141" s="231" t="s">
        <v>171</v>
      </c>
      <c r="AU141" s="231" t="s">
        <v>192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340</v>
      </c>
      <c r="BM141" s="231" t="s">
        <v>1818</v>
      </c>
    </row>
    <row r="142" spans="1:65" s="2" customFormat="1" ht="16.5" customHeight="1">
      <c r="A142" s="40"/>
      <c r="B142" s="41"/>
      <c r="C142" s="220" t="s">
        <v>440</v>
      </c>
      <c r="D142" s="220" t="s">
        <v>171</v>
      </c>
      <c r="E142" s="221" t="s">
        <v>2734</v>
      </c>
      <c r="F142" s="222" t="s">
        <v>2735</v>
      </c>
      <c r="G142" s="223" t="s">
        <v>2076</v>
      </c>
      <c r="H142" s="224">
        <v>19</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340</v>
      </c>
      <c r="AT142" s="231" t="s">
        <v>171</v>
      </c>
      <c r="AU142" s="231" t="s">
        <v>192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340</v>
      </c>
      <c r="BM142" s="231" t="s">
        <v>2168</v>
      </c>
    </row>
    <row r="143" spans="1:65" s="2" customFormat="1" ht="16.5" customHeight="1">
      <c r="A143" s="40"/>
      <c r="B143" s="41"/>
      <c r="C143" s="220" t="s">
        <v>444</v>
      </c>
      <c r="D143" s="220" t="s">
        <v>171</v>
      </c>
      <c r="E143" s="221" t="s">
        <v>2736</v>
      </c>
      <c r="F143" s="222" t="s">
        <v>2737</v>
      </c>
      <c r="G143" s="223" t="s">
        <v>2076</v>
      </c>
      <c r="H143" s="224">
        <v>2</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340</v>
      </c>
      <c r="AT143" s="231" t="s">
        <v>171</v>
      </c>
      <c r="AU143" s="231" t="s">
        <v>192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340</v>
      </c>
      <c r="BM143" s="231" t="s">
        <v>2172</v>
      </c>
    </row>
    <row r="144" spans="1:65" s="2" customFormat="1" ht="16.5" customHeight="1">
      <c r="A144" s="40"/>
      <c r="B144" s="41"/>
      <c r="C144" s="220" t="s">
        <v>450</v>
      </c>
      <c r="D144" s="220" t="s">
        <v>171</v>
      </c>
      <c r="E144" s="221" t="s">
        <v>2738</v>
      </c>
      <c r="F144" s="222" t="s">
        <v>2739</v>
      </c>
      <c r="G144" s="223" t="s">
        <v>2076</v>
      </c>
      <c r="H144" s="224">
        <v>2</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340</v>
      </c>
      <c r="AT144" s="231" t="s">
        <v>171</v>
      </c>
      <c r="AU144" s="231" t="s">
        <v>192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340</v>
      </c>
      <c r="BM144" s="231" t="s">
        <v>2175</v>
      </c>
    </row>
    <row r="145" spans="1:65" s="2" customFormat="1" ht="16.5" customHeight="1">
      <c r="A145" s="40"/>
      <c r="B145" s="41"/>
      <c r="C145" s="220" t="s">
        <v>455</v>
      </c>
      <c r="D145" s="220" t="s">
        <v>171</v>
      </c>
      <c r="E145" s="221" t="s">
        <v>2740</v>
      </c>
      <c r="F145" s="222" t="s">
        <v>2741</v>
      </c>
      <c r="G145" s="223" t="s">
        <v>2076</v>
      </c>
      <c r="H145" s="224">
        <v>2</v>
      </c>
      <c r="I145" s="225"/>
      <c r="J145" s="226">
        <f>ROUND(I145*H145,2)</f>
        <v>0</v>
      </c>
      <c r="K145" s="222" t="s">
        <v>19</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340</v>
      </c>
      <c r="AT145" s="231" t="s">
        <v>171</v>
      </c>
      <c r="AU145" s="231" t="s">
        <v>192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340</v>
      </c>
      <c r="BM145" s="231" t="s">
        <v>2178</v>
      </c>
    </row>
    <row r="146" spans="1:65" s="2" customFormat="1" ht="16.5" customHeight="1">
      <c r="A146" s="40"/>
      <c r="B146" s="41"/>
      <c r="C146" s="220" t="s">
        <v>461</v>
      </c>
      <c r="D146" s="220" t="s">
        <v>171</v>
      </c>
      <c r="E146" s="221" t="s">
        <v>2742</v>
      </c>
      <c r="F146" s="222" t="s">
        <v>2743</v>
      </c>
      <c r="G146" s="223" t="s">
        <v>339</v>
      </c>
      <c r="H146" s="224">
        <v>5</v>
      </c>
      <c r="I146" s="225"/>
      <c r="J146" s="226">
        <f>ROUND(I146*H146,2)</f>
        <v>0</v>
      </c>
      <c r="K146" s="222" t="s">
        <v>19</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340</v>
      </c>
      <c r="AT146" s="231" t="s">
        <v>171</v>
      </c>
      <c r="AU146" s="231" t="s">
        <v>192</v>
      </c>
      <c r="AY146" s="19" t="s">
        <v>169</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340</v>
      </c>
      <c r="BM146" s="231" t="s">
        <v>2181</v>
      </c>
    </row>
    <row r="147" spans="1:65" s="2" customFormat="1" ht="16.5" customHeight="1">
      <c r="A147" s="40"/>
      <c r="B147" s="41"/>
      <c r="C147" s="220" t="s">
        <v>467</v>
      </c>
      <c r="D147" s="220" t="s">
        <v>171</v>
      </c>
      <c r="E147" s="221" t="s">
        <v>2744</v>
      </c>
      <c r="F147" s="222" t="s">
        <v>2745</v>
      </c>
      <c r="G147" s="223" t="s">
        <v>2076</v>
      </c>
      <c r="H147" s="224">
        <v>1</v>
      </c>
      <c r="I147" s="225"/>
      <c r="J147" s="226">
        <f>ROUND(I147*H147,2)</f>
        <v>0</v>
      </c>
      <c r="K147" s="222" t="s">
        <v>19</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340</v>
      </c>
      <c r="AT147" s="231" t="s">
        <v>171</v>
      </c>
      <c r="AU147" s="231" t="s">
        <v>192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340</v>
      </c>
      <c r="BM147" s="231" t="s">
        <v>2184</v>
      </c>
    </row>
    <row r="148" spans="1:63" s="12" customFormat="1" ht="22.8" customHeight="1">
      <c r="A148" s="12"/>
      <c r="B148" s="204"/>
      <c r="C148" s="205"/>
      <c r="D148" s="206" t="s">
        <v>71</v>
      </c>
      <c r="E148" s="218" t="s">
        <v>192</v>
      </c>
      <c r="F148" s="218" t="s">
        <v>2746</v>
      </c>
      <c r="G148" s="205"/>
      <c r="H148" s="205"/>
      <c r="I148" s="208"/>
      <c r="J148" s="219">
        <f>BK148</f>
        <v>0</v>
      </c>
      <c r="K148" s="205"/>
      <c r="L148" s="210"/>
      <c r="M148" s="211"/>
      <c r="N148" s="212"/>
      <c r="O148" s="212"/>
      <c r="P148" s="213">
        <f>P149+P163</f>
        <v>0</v>
      </c>
      <c r="Q148" s="212"/>
      <c r="R148" s="213">
        <f>R149+R163</f>
        <v>0</v>
      </c>
      <c r="S148" s="212"/>
      <c r="T148" s="214">
        <f>T149+T163</f>
        <v>0</v>
      </c>
      <c r="U148" s="12"/>
      <c r="V148" s="12"/>
      <c r="W148" s="12"/>
      <c r="X148" s="12"/>
      <c r="Y148" s="12"/>
      <c r="Z148" s="12"/>
      <c r="AA148" s="12"/>
      <c r="AB148" s="12"/>
      <c r="AC148" s="12"/>
      <c r="AD148" s="12"/>
      <c r="AE148" s="12"/>
      <c r="AR148" s="215" t="s">
        <v>192</v>
      </c>
      <c r="AT148" s="216" t="s">
        <v>71</v>
      </c>
      <c r="AU148" s="216" t="s">
        <v>80</v>
      </c>
      <c r="AY148" s="215" t="s">
        <v>169</v>
      </c>
      <c r="BK148" s="217">
        <f>BK149+BK163</f>
        <v>0</v>
      </c>
    </row>
    <row r="149" spans="1:63" s="12" customFormat="1" ht="20.85" customHeight="1">
      <c r="A149" s="12"/>
      <c r="B149" s="204"/>
      <c r="C149" s="205"/>
      <c r="D149" s="206" t="s">
        <v>71</v>
      </c>
      <c r="E149" s="218" t="s">
        <v>2682</v>
      </c>
      <c r="F149" s="218" t="s">
        <v>2683</v>
      </c>
      <c r="G149" s="205"/>
      <c r="H149" s="205"/>
      <c r="I149" s="208"/>
      <c r="J149" s="219">
        <f>BK149</f>
        <v>0</v>
      </c>
      <c r="K149" s="205"/>
      <c r="L149" s="210"/>
      <c r="M149" s="211"/>
      <c r="N149" s="212"/>
      <c r="O149" s="212"/>
      <c r="P149" s="213">
        <f>SUM(P150:P162)</f>
        <v>0</v>
      </c>
      <c r="Q149" s="212"/>
      <c r="R149" s="213">
        <f>SUM(R150:R162)</f>
        <v>0</v>
      </c>
      <c r="S149" s="212"/>
      <c r="T149" s="214">
        <f>SUM(T150:T162)</f>
        <v>0</v>
      </c>
      <c r="U149" s="12"/>
      <c r="V149" s="12"/>
      <c r="W149" s="12"/>
      <c r="X149" s="12"/>
      <c r="Y149" s="12"/>
      <c r="Z149" s="12"/>
      <c r="AA149" s="12"/>
      <c r="AB149" s="12"/>
      <c r="AC149" s="12"/>
      <c r="AD149" s="12"/>
      <c r="AE149" s="12"/>
      <c r="AR149" s="215" t="s">
        <v>192</v>
      </c>
      <c r="AT149" s="216" t="s">
        <v>71</v>
      </c>
      <c r="AU149" s="216" t="s">
        <v>82</v>
      </c>
      <c r="AY149" s="215" t="s">
        <v>169</v>
      </c>
      <c r="BK149" s="217">
        <f>SUM(BK150:BK162)</f>
        <v>0</v>
      </c>
    </row>
    <row r="150" spans="1:65" s="2" customFormat="1" ht="16.5" customHeight="1">
      <c r="A150" s="40"/>
      <c r="B150" s="41"/>
      <c r="C150" s="220" t="s">
        <v>472</v>
      </c>
      <c r="D150" s="220" t="s">
        <v>171</v>
      </c>
      <c r="E150" s="221" t="s">
        <v>2747</v>
      </c>
      <c r="F150" s="222" t="s">
        <v>2697</v>
      </c>
      <c r="G150" s="223" t="s">
        <v>2076</v>
      </c>
      <c r="H150" s="224">
        <v>1</v>
      </c>
      <c r="I150" s="225"/>
      <c r="J150" s="226">
        <f>ROUND(I150*H150,2)</f>
        <v>0</v>
      </c>
      <c r="K150" s="222" t="s">
        <v>19</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340</v>
      </c>
      <c r="AT150" s="231" t="s">
        <v>171</v>
      </c>
      <c r="AU150" s="231" t="s">
        <v>192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340</v>
      </c>
      <c r="BM150" s="231" t="s">
        <v>2187</v>
      </c>
    </row>
    <row r="151" spans="1:65" s="2" customFormat="1" ht="16.5" customHeight="1">
      <c r="A151" s="40"/>
      <c r="B151" s="41"/>
      <c r="C151" s="220" t="s">
        <v>486</v>
      </c>
      <c r="D151" s="220" t="s">
        <v>171</v>
      </c>
      <c r="E151" s="221" t="s">
        <v>2748</v>
      </c>
      <c r="F151" s="222" t="s">
        <v>2749</v>
      </c>
      <c r="G151" s="223" t="s">
        <v>339</v>
      </c>
      <c r="H151" s="224">
        <v>890</v>
      </c>
      <c r="I151" s="225"/>
      <c r="J151" s="226">
        <f>ROUND(I151*H151,2)</f>
        <v>0</v>
      </c>
      <c r="K151" s="222" t="s">
        <v>19</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340</v>
      </c>
      <c r="AT151" s="231" t="s">
        <v>171</v>
      </c>
      <c r="AU151" s="231" t="s">
        <v>192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340</v>
      </c>
      <c r="BM151" s="231" t="s">
        <v>2190</v>
      </c>
    </row>
    <row r="152" spans="1:65" s="2" customFormat="1" ht="16.5" customHeight="1">
      <c r="A152" s="40"/>
      <c r="B152" s="41"/>
      <c r="C152" s="220" t="s">
        <v>493</v>
      </c>
      <c r="D152" s="220" t="s">
        <v>171</v>
      </c>
      <c r="E152" s="221" t="s">
        <v>2750</v>
      </c>
      <c r="F152" s="222" t="s">
        <v>2751</v>
      </c>
      <c r="G152" s="223" t="s">
        <v>2076</v>
      </c>
      <c r="H152" s="224">
        <v>2</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340</v>
      </c>
      <c r="AT152" s="231" t="s">
        <v>171</v>
      </c>
      <c r="AU152" s="231" t="s">
        <v>192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340</v>
      </c>
      <c r="BM152" s="231" t="s">
        <v>2193</v>
      </c>
    </row>
    <row r="153" spans="1:65" s="2" customFormat="1" ht="16.5" customHeight="1">
      <c r="A153" s="40"/>
      <c r="B153" s="41"/>
      <c r="C153" s="220" t="s">
        <v>499</v>
      </c>
      <c r="D153" s="220" t="s">
        <v>171</v>
      </c>
      <c r="E153" s="221" t="s">
        <v>2752</v>
      </c>
      <c r="F153" s="222" t="s">
        <v>2753</v>
      </c>
      <c r="G153" s="223" t="s">
        <v>2076</v>
      </c>
      <c r="H153" s="224">
        <v>2</v>
      </c>
      <c r="I153" s="225"/>
      <c r="J153" s="226">
        <f>ROUND(I153*H153,2)</f>
        <v>0</v>
      </c>
      <c r="K153" s="222" t="s">
        <v>19</v>
      </c>
      <c r="L153" s="46"/>
      <c r="M153" s="227" t="s">
        <v>19</v>
      </c>
      <c r="N153" s="228" t="s">
        <v>43</v>
      </c>
      <c r="O153" s="86"/>
      <c r="P153" s="229">
        <f>O153*H153</f>
        <v>0</v>
      </c>
      <c r="Q153" s="229">
        <v>0</v>
      </c>
      <c r="R153" s="229">
        <f>Q153*H153</f>
        <v>0</v>
      </c>
      <c r="S153" s="229">
        <v>0</v>
      </c>
      <c r="T153" s="230">
        <f>S153*H153</f>
        <v>0</v>
      </c>
      <c r="U153" s="40"/>
      <c r="V153" s="40"/>
      <c r="W153" s="40"/>
      <c r="X153" s="40"/>
      <c r="Y153" s="40"/>
      <c r="Z153" s="40"/>
      <c r="AA153" s="40"/>
      <c r="AB153" s="40"/>
      <c r="AC153" s="40"/>
      <c r="AD153" s="40"/>
      <c r="AE153" s="40"/>
      <c r="AR153" s="231" t="s">
        <v>340</v>
      </c>
      <c r="AT153" s="231" t="s">
        <v>171</v>
      </c>
      <c r="AU153" s="231" t="s">
        <v>192</v>
      </c>
      <c r="AY153" s="19" t="s">
        <v>169</v>
      </c>
      <c r="BE153" s="232">
        <f>IF(N153="základní",J153,0)</f>
        <v>0</v>
      </c>
      <c r="BF153" s="232">
        <f>IF(N153="snížená",J153,0)</f>
        <v>0</v>
      </c>
      <c r="BG153" s="232">
        <f>IF(N153="zákl. přenesená",J153,0)</f>
        <v>0</v>
      </c>
      <c r="BH153" s="232">
        <f>IF(N153="sníž. přenesená",J153,0)</f>
        <v>0</v>
      </c>
      <c r="BI153" s="232">
        <f>IF(N153="nulová",J153,0)</f>
        <v>0</v>
      </c>
      <c r="BJ153" s="19" t="s">
        <v>80</v>
      </c>
      <c r="BK153" s="232">
        <f>ROUND(I153*H153,2)</f>
        <v>0</v>
      </c>
      <c r="BL153" s="19" t="s">
        <v>340</v>
      </c>
      <c r="BM153" s="231" t="s">
        <v>2196</v>
      </c>
    </row>
    <row r="154" spans="1:65" s="2" customFormat="1" ht="16.5" customHeight="1">
      <c r="A154" s="40"/>
      <c r="B154" s="41"/>
      <c r="C154" s="220" t="s">
        <v>505</v>
      </c>
      <c r="D154" s="220" t="s">
        <v>171</v>
      </c>
      <c r="E154" s="221" t="s">
        <v>2754</v>
      </c>
      <c r="F154" s="222" t="s">
        <v>2755</v>
      </c>
      <c r="G154" s="223" t="s">
        <v>2076</v>
      </c>
      <c r="H154" s="224">
        <v>1</v>
      </c>
      <c r="I154" s="225"/>
      <c r="J154" s="226">
        <f>ROUND(I154*H154,2)</f>
        <v>0</v>
      </c>
      <c r="K154" s="222" t="s">
        <v>19</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340</v>
      </c>
      <c r="AT154" s="231" t="s">
        <v>171</v>
      </c>
      <c r="AU154" s="231" t="s">
        <v>192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340</v>
      </c>
      <c r="BM154" s="231" t="s">
        <v>2199</v>
      </c>
    </row>
    <row r="155" spans="1:65" s="2" customFormat="1" ht="16.5" customHeight="1">
      <c r="A155" s="40"/>
      <c r="B155" s="41"/>
      <c r="C155" s="220" t="s">
        <v>511</v>
      </c>
      <c r="D155" s="220" t="s">
        <v>171</v>
      </c>
      <c r="E155" s="221" t="s">
        <v>2756</v>
      </c>
      <c r="F155" s="222" t="s">
        <v>2757</v>
      </c>
      <c r="G155" s="223" t="s">
        <v>2076</v>
      </c>
      <c r="H155" s="224">
        <v>1</v>
      </c>
      <c r="I155" s="225"/>
      <c r="J155" s="226">
        <f>ROUND(I155*H155,2)</f>
        <v>0</v>
      </c>
      <c r="K155" s="222" t="s">
        <v>19</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340</v>
      </c>
      <c r="AT155" s="231" t="s">
        <v>171</v>
      </c>
      <c r="AU155" s="231" t="s">
        <v>192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340</v>
      </c>
      <c r="BM155" s="231" t="s">
        <v>2205</v>
      </c>
    </row>
    <row r="156" spans="1:65" s="2" customFormat="1" ht="16.5" customHeight="1">
      <c r="A156" s="40"/>
      <c r="B156" s="41"/>
      <c r="C156" s="220" t="s">
        <v>515</v>
      </c>
      <c r="D156" s="220" t="s">
        <v>171</v>
      </c>
      <c r="E156" s="221" t="s">
        <v>2758</v>
      </c>
      <c r="F156" s="222" t="s">
        <v>2759</v>
      </c>
      <c r="G156" s="223" t="s">
        <v>2076</v>
      </c>
      <c r="H156" s="224">
        <v>2</v>
      </c>
      <c r="I156" s="225"/>
      <c r="J156" s="226">
        <f>ROUND(I156*H156,2)</f>
        <v>0</v>
      </c>
      <c r="K156" s="222" t="s">
        <v>19</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340</v>
      </c>
      <c r="AT156" s="231" t="s">
        <v>171</v>
      </c>
      <c r="AU156" s="231" t="s">
        <v>192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340</v>
      </c>
      <c r="BM156" s="231" t="s">
        <v>2208</v>
      </c>
    </row>
    <row r="157" spans="1:65" s="2" customFormat="1" ht="16.5" customHeight="1">
      <c r="A157" s="40"/>
      <c r="B157" s="41"/>
      <c r="C157" s="220" t="s">
        <v>519</v>
      </c>
      <c r="D157" s="220" t="s">
        <v>171</v>
      </c>
      <c r="E157" s="221" t="s">
        <v>2760</v>
      </c>
      <c r="F157" s="222" t="s">
        <v>2761</v>
      </c>
      <c r="G157" s="223" t="s">
        <v>2076</v>
      </c>
      <c r="H157" s="224">
        <v>2</v>
      </c>
      <c r="I157" s="225"/>
      <c r="J157" s="226">
        <f>ROUND(I157*H157,2)</f>
        <v>0</v>
      </c>
      <c r="K157" s="222" t="s">
        <v>19</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340</v>
      </c>
      <c r="AT157" s="231" t="s">
        <v>171</v>
      </c>
      <c r="AU157" s="231" t="s">
        <v>192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340</v>
      </c>
      <c r="BM157" s="231" t="s">
        <v>2211</v>
      </c>
    </row>
    <row r="158" spans="1:65" s="2" customFormat="1" ht="16.5" customHeight="1">
      <c r="A158" s="40"/>
      <c r="B158" s="41"/>
      <c r="C158" s="220" t="s">
        <v>528</v>
      </c>
      <c r="D158" s="220" t="s">
        <v>171</v>
      </c>
      <c r="E158" s="221" t="s">
        <v>2762</v>
      </c>
      <c r="F158" s="222" t="s">
        <v>2763</v>
      </c>
      <c r="G158" s="223" t="s">
        <v>2076</v>
      </c>
      <c r="H158" s="224">
        <v>4</v>
      </c>
      <c r="I158" s="225"/>
      <c r="J158" s="226">
        <f>ROUND(I158*H158,2)</f>
        <v>0</v>
      </c>
      <c r="K158" s="222" t="s">
        <v>19</v>
      </c>
      <c r="L158" s="46"/>
      <c r="M158" s="227" t="s">
        <v>19</v>
      </c>
      <c r="N158" s="228" t="s">
        <v>43</v>
      </c>
      <c r="O158" s="86"/>
      <c r="P158" s="229">
        <f>O158*H158</f>
        <v>0</v>
      </c>
      <c r="Q158" s="229">
        <v>0</v>
      </c>
      <c r="R158" s="229">
        <f>Q158*H158</f>
        <v>0</v>
      </c>
      <c r="S158" s="229">
        <v>0</v>
      </c>
      <c r="T158" s="230">
        <f>S158*H158</f>
        <v>0</v>
      </c>
      <c r="U158" s="40"/>
      <c r="V158" s="40"/>
      <c r="W158" s="40"/>
      <c r="X158" s="40"/>
      <c r="Y158" s="40"/>
      <c r="Z158" s="40"/>
      <c r="AA158" s="40"/>
      <c r="AB158" s="40"/>
      <c r="AC158" s="40"/>
      <c r="AD158" s="40"/>
      <c r="AE158" s="40"/>
      <c r="AR158" s="231" t="s">
        <v>340</v>
      </c>
      <c r="AT158" s="231" t="s">
        <v>171</v>
      </c>
      <c r="AU158" s="231" t="s">
        <v>192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340</v>
      </c>
      <c r="BM158" s="231" t="s">
        <v>2214</v>
      </c>
    </row>
    <row r="159" spans="1:65" s="2" customFormat="1" ht="16.5" customHeight="1">
      <c r="A159" s="40"/>
      <c r="B159" s="41"/>
      <c r="C159" s="220" t="s">
        <v>535</v>
      </c>
      <c r="D159" s="220" t="s">
        <v>171</v>
      </c>
      <c r="E159" s="221" t="s">
        <v>2764</v>
      </c>
      <c r="F159" s="222" t="s">
        <v>2765</v>
      </c>
      <c r="G159" s="223" t="s">
        <v>2076</v>
      </c>
      <c r="H159" s="224">
        <v>4</v>
      </c>
      <c r="I159" s="225"/>
      <c r="J159" s="226">
        <f>ROUND(I159*H159,2)</f>
        <v>0</v>
      </c>
      <c r="K159" s="222" t="s">
        <v>19</v>
      </c>
      <c r="L159" s="46"/>
      <c r="M159" s="227" t="s">
        <v>19</v>
      </c>
      <c r="N159" s="228" t="s">
        <v>43</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340</v>
      </c>
      <c r="AT159" s="231" t="s">
        <v>171</v>
      </c>
      <c r="AU159" s="231" t="s">
        <v>192</v>
      </c>
      <c r="AY159" s="19" t="s">
        <v>169</v>
      </c>
      <c r="BE159" s="232">
        <f>IF(N159="základní",J159,0)</f>
        <v>0</v>
      </c>
      <c r="BF159" s="232">
        <f>IF(N159="snížená",J159,0)</f>
        <v>0</v>
      </c>
      <c r="BG159" s="232">
        <f>IF(N159="zákl. přenesená",J159,0)</f>
        <v>0</v>
      </c>
      <c r="BH159" s="232">
        <f>IF(N159="sníž. přenesená",J159,0)</f>
        <v>0</v>
      </c>
      <c r="BI159" s="232">
        <f>IF(N159="nulová",J159,0)</f>
        <v>0</v>
      </c>
      <c r="BJ159" s="19" t="s">
        <v>80</v>
      </c>
      <c r="BK159" s="232">
        <f>ROUND(I159*H159,2)</f>
        <v>0</v>
      </c>
      <c r="BL159" s="19" t="s">
        <v>340</v>
      </c>
      <c r="BM159" s="231" t="s">
        <v>2217</v>
      </c>
    </row>
    <row r="160" spans="1:65" s="2" customFormat="1" ht="16.5" customHeight="1">
      <c r="A160" s="40"/>
      <c r="B160" s="41"/>
      <c r="C160" s="220" t="s">
        <v>540</v>
      </c>
      <c r="D160" s="220" t="s">
        <v>171</v>
      </c>
      <c r="E160" s="221" t="s">
        <v>2766</v>
      </c>
      <c r="F160" s="222" t="s">
        <v>2767</v>
      </c>
      <c r="G160" s="223" t="s">
        <v>2076</v>
      </c>
      <c r="H160" s="224">
        <v>8</v>
      </c>
      <c r="I160" s="225"/>
      <c r="J160" s="226">
        <f>ROUND(I160*H160,2)</f>
        <v>0</v>
      </c>
      <c r="K160" s="222" t="s">
        <v>19</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340</v>
      </c>
      <c r="AT160" s="231" t="s">
        <v>171</v>
      </c>
      <c r="AU160" s="231" t="s">
        <v>192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340</v>
      </c>
      <c r="BM160" s="231" t="s">
        <v>2220</v>
      </c>
    </row>
    <row r="161" spans="1:65" s="2" customFormat="1" ht="16.5" customHeight="1">
      <c r="A161" s="40"/>
      <c r="B161" s="41"/>
      <c r="C161" s="220" t="s">
        <v>547</v>
      </c>
      <c r="D161" s="220" t="s">
        <v>171</v>
      </c>
      <c r="E161" s="221" t="s">
        <v>2768</v>
      </c>
      <c r="F161" s="222" t="s">
        <v>2769</v>
      </c>
      <c r="G161" s="223" t="s">
        <v>2076</v>
      </c>
      <c r="H161" s="224">
        <v>2</v>
      </c>
      <c r="I161" s="225"/>
      <c r="J161" s="226">
        <f>ROUND(I161*H161,2)</f>
        <v>0</v>
      </c>
      <c r="K161" s="222" t="s">
        <v>19</v>
      </c>
      <c r="L161" s="46"/>
      <c r="M161" s="227" t="s">
        <v>19</v>
      </c>
      <c r="N161" s="228" t="s">
        <v>43</v>
      </c>
      <c r="O161" s="86"/>
      <c r="P161" s="229">
        <f>O161*H161</f>
        <v>0</v>
      </c>
      <c r="Q161" s="229">
        <v>0</v>
      </c>
      <c r="R161" s="229">
        <f>Q161*H161</f>
        <v>0</v>
      </c>
      <c r="S161" s="229">
        <v>0</v>
      </c>
      <c r="T161" s="230">
        <f>S161*H161</f>
        <v>0</v>
      </c>
      <c r="U161" s="40"/>
      <c r="V161" s="40"/>
      <c r="W161" s="40"/>
      <c r="X161" s="40"/>
      <c r="Y161" s="40"/>
      <c r="Z161" s="40"/>
      <c r="AA161" s="40"/>
      <c r="AB161" s="40"/>
      <c r="AC161" s="40"/>
      <c r="AD161" s="40"/>
      <c r="AE161" s="40"/>
      <c r="AR161" s="231" t="s">
        <v>340</v>
      </c>
      <c r="AT161" s="231" t="s">
        <v>171</v>
      </c>
      <c r="AU161" s="231" t="s">
        <v>192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340</v>
      </c>
      <c r="BM161" s="231" t="s">
        <v>2223</v>
      </c>
    </row>
    <row r="162" spans="1:65" s="2" customFormat="1" ht="16.5" customHeight="1">
      <c r="A162" s="40"/>
      <c r="B162" s="41"/>
      <c r="C162" s="220" t="s">
        <v>551</v>
      </c>
      <c r="D162" s="220" t="s">
        <v>171</v>
      </c>
      <c r="E162" s="221" t="s">
        <v>2770</v>
      </c>
      <c r="F162" s="222" t="s">
        <v>2771</v>
      </c>
      <c r="G162" s="223" t="s">
        <v>2076</v>
      </c>
      <c r="H162" s="224">
        <v>10</v>
      </c>
      <c r="I162" s="225"/>
      <c r="J162" s="226">
        <f>ROUND(I162*H162,2)</f>
        <v>0</v>
      </c>
      <c r="K162" s="222" t="s">
        <v>19</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340</v>
      </c>
      <c r="AT162" s="231" t="s">
        <v>171</v>
      </c>
      <c r="AU162" s="231" t="s">
        <v>192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340</v>
      </c>
      <c r="BM162" s="231" t="s">
        <v>2226</v>
      </c>
    </row>
    <row r="163" spans="1:63" s="12" customFormat="1" ht="20.85" customHeight="1">
      <c r="A163" s="12"/>
      <c r="B163" s="204"/>
      <c r="C163" s="205"/>
      <c r="D163" s="206" t="s">
        <v>71</v>
      </c>
      <c r="E163" s="218" t="s">
        <v>2671</v>
      </c>
      <c r="F163" s="218" t="s">
        <v>2672</v>
      </c>
      <c r="G163" s="205"/>
      <c r="H163" s="205"/>
      <c r="I163" s="208"/>
      <c r="J163" s="219">
        <f>BK163</f>
        <v>0</v>
      </c>
      <c r="K163" s="205"/>
      <c r="L163" s="210"/>
      <c r="M163" s="211"/>
      <c r="N163" s="212"/>
      <c r="O163" s="212"/>
      <c r="P163" s="213">
        <f>SUM(P164:P172)</f>
        <v>0</v>
      </c>
      <c r="Q163" s="212"/>
      <c r="R163" s="213">
        <f>SUM(R164:R172)</f>
        <v>0</v>
      </c>
      <c r="S163" s="212"/>
      <c r="T163" s="214">
        <f>SUM(T164:T172)</f>
        <v>0</v>
      </c>
      <c r="U163" s="12"/>
      <c r="V163" s="12"/>
      <c r="W163" s="12"/>
      <c r="X163" s="12"/>
      <c r="Y163" s="12"/>
      <c r="Z163" s="12"/>
      <c r="AA163" s="12"/>
      <c r="AB163" s="12"/>
      <c r="AC163" s="12"/>
      <c r="AD163" s="12"/>
      <c r="AE163" s="12"/>
      <c r="AR163" s="215" t="s">
        <v>192</v>
      </c>
      <c r="AT163" s="216" t="s">
        <v>71</v>
      </c>
      <c r="AU163" s="216" t="s">
        <v>82</v>
      </c>
      <c r="AY163" s="215" t="s">
        <v>169</v>
      </c>
      <c r="BK163" s="217">
        <f>SUM(BK164:BK172)</f>
        <v>0</v>
      </c>
    </row>
    <row r="164" spans="1:65" s="2" customFormat="1" ht="16.5" customHeight="1">
      <c r="A164" s="40"/>
      <c r="B164" s="41"/>
      <c r="C164" s="220" t="s">
        <v>556</v>
      </c>
      <c r="D164" s="220" t="s">
        <v>171</v>
      </c>
      <c r="E164" s="221" t="s">
        <v>2772</v>
      </c>
      <c r="F164" s="222" t="s">
        <v>2773</v>
      </c>
      <c r="G164" s="223" t="s">
        <v>339</v>
      </c>
      <c r="H164" s="224">
        <v>890</v>
      </c>
      <c r="I164" s="225"/>
      <c r="J164" s="226">
        <f>ROUND(I164*H164,2)</f>
        <v>0</v>
      </c>
      <c r="K164" s="222" t="s">
        <v>19</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340</v>
      </c>
      <c r="AT164" s="231" t="s">
        <v>171</v>
      </c>
      <c r="AU164" s="231" t="s">
        <v>192</v>
      </c>
      <c r="AY164" s="19" t="s">
        <v>169</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340</v>
      </c>
      <c r="BM164" s="231" t="s">
        <v>2229</v>
      </c>
    </row>
    <row r="165" spans="1:65" s="2" customFormat="1" ht="16.5" customHeight="1">
      <c r="A165" s="40"/>
      <c r="B165" s="41"/>
      <c r="C165" s="220" t="s">
        <v>560</v>
      </c>
      <c r="D165" s="220" t="s">
        <v>171</v>
      </c>
      <c r="E165" s="221" t="s">
        <v>2774</v>
      </c>
      <c r="F165" s="222" t="s">
        <v>2775</v>
      </c>
      <c r="G165" s="223" t="s">
        <v>2076</v>
      </c>
      <c r="H165" s="224">
        <v>2</v>
      </c>
      <c r="I165" s="225"/>
      <c r="J165" s="226">
        <f>ROUND(I165*H165,2)</f>
        <v>0</v>
      </c>
      <c r="K165" s="222" t="s">
        <v>19</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340</v>
      </c>
      <c r="AT165" s="231" t="s">
        <v>171</v>
      </c>
      <c r="AU165" s="231" t="s">
        <v>192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340</v>
      </c>
      <c r="BM165" s="231" t="s">
        <v>2232</v>
      </c>
    </row>
    <row r="166" spans="1:65" s="2" customFormat="1" ht="16.5" customHeight="1">
      <c r="A166" s="40"/>
      <c r="B166" s="41"/>
      <c r="C166" s="220" t="s">
        <v>340</v>
      </c>
      <c r="D166" s="220" t="s">
        <v>171</v>
      </c>
      <c r="E166" s="221" t="s">
        <v>2776</v>
      </c>
      <c r="F166" s="222" t="s">
        <v>2777</v>
      </c>
      <c r="G166" s="223" t="s">
        <v>2076</v>
      </c>
      <c r="H166" s="224">
        <v>1</v>
      </c>
      <c r="I166" s="225"/>
      <c r="J166" s="226">
        <f>ROUND(I166*H166,2)</f>
        <v>0</v>
      </c>
      <c r="K166" s="222" t="s">
        <v>19</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340</v>
      </c>
      <c r="AT166" s="231" t="s">
        <v>171</v>
      </c>
      <c r="AU166" s="231" t="s">
        <v>192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340</v>
      </c>
      <c r="BM166" s="231" t="s">
        <v>2239</v>
      </c>
    </row>
    <row r="167" spans="1:65" s="2" customFormat="1" ht="16.5" customHeight="1">
      <c r="A167" s="40"/>
      <c r="B167" s="41"/>
      <c r="C167" s="220" t="s">
        <v>482</v>
      </c>
      <c r="D167" s="220" t="s">
        <v>171</v>
      </c>
      <c r="E167" s="221" t="s">
        <v>2778</v>
      </c>
      <c r="F167" s="222" t="s">
        <v>2779</v>
      </c>
      <c r="G167" s="223" t="s">
        <v>2076</v>
      </c>
      <c r="H167" s="224">
        <v>1</v>
      </c>
      <c r="I167" s="225"/>
      <c r="J167" s="226">
        <f>ROUND(I167*H167,2)</f>
        <v>0</v>
      </c>
      <c r="K167" s="222" t="s">
        <v>19</v>
      </c>
      <c r="L167" s="46"/>
      <c r="M167" s="227" t="s">
        <v>19</v>
      </c>
      <c r="N167" s="228" t="s">
        <v>43</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340</v>
      </c>
      <c r="AT167" s="231" t="s">
        <v>171</v>
      </c>
      <c r="AU167" s="231" t="s">
        <v>192</v>
      </c>
      <c r="AY167" s="19" t="s">
        <v>169</v>
      </c>
      <c r="BE167" s="232">
        <f>IF(N167="základní",J167,0)</f>
        <v>0</v>
      </c>
      <c r="BF167" s="232">
        <f>IF(N167="snížená",J167,0)</f>
        <v>0</v>
      </c>
      <c r="BG167" s="232">
        <f>IF(N167="zákl. přenesená",J167,0)</f>
        <v>0</v>
      </c>
      <c r="BH167" s="232">
        <f>IF(N167="sníž. přenesená",J167,0)</f>
        <v>0</v>
      </c>
      <c r="BI167" s="232">
        <f>IF(N167="nulová",J167,0)</f>
        <v>0</v>
      </c>
      <c r="BJ167" s="19" t="s">
        <v>80</v>
      </c>
      <c r="BK167" s="232">
        <f>ROUND(I167*H167,2)</f>
        <v>0</v>
      </c>
      <c r="BL167" s="19" t="s">
        <v>340</v>
      </c>
      <c r="BM167" s="231" t="s">
        <v>2242</v>
      </c>
    </row>
    <row r="168" spans="1:65" s="2" customFormat="1" ht="16.5" customHeight="1">
      <c r="A168" s="40"/>
      <c r="B168" s="41"/>
      <c r="C168" s="220" t="s">
        <v>477</v>
      </c>
      <c r="D168" s="220" t="s">
        <v>171</v>
      </c>
      <c r="E168" s="221" t="s">
        <v>2780</v>
      </c>
      <c r="F168" s="222" t="s">
        <v>2781</v>
      </c>
      <c r="G168" s="223" t="s">
        <v>2076</v>
      </c>
      <c r="H168" s="224">
        <v>4</v>
      </c>
      <c r="I168" s="225"/>
      <c r="J168" s="226">
        <f>ROUND(I168*H168,2)</f>
        <v>0</v>
      </c>
      <c r="K168" s="222" t="s">
        <v>19</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340</v>
      </c>
      <c r="AT168" s="231" t="s">
        <v>171</v>
      </c>
      <c r="AU168" s="231" t="s">
        <v>192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340</v>
      </c>
      <c r="BM168" s="231" t="s">
        <v>2417</v>
      </c>
    </row>
    <row r="169" spans="1:65" s="2" customFormat="1" ht="16.5" customHeight="1">
      <c r="A169" s="40"/>
      <c r="B169" s="41"/>
      <c r="C169" s="220" t="s">
        <v>1482</v>
      </c>
      <c r="D169" s="220" t="s">
        <v>171</v>
      </c>
      <c r="E169" s="221" t="s">
        <v>2782</v>
      </c>
      <c r="F169" s="222" t="s">
        <v>2783</v>
      </c>
      <c r="G169" s="223" t="s">
        <v>2076</v>
      </c>
      <c r="H169" s="224">
        <v>4</v>
      </c>
      <c r="I169" s="225"/>
      <c r="J169" s="226">
        <f>ROUND(I169*H169,2)</f>
        <v>0</v>
      </c>
      <c r="K169" s="222" t="s">
        <v>19</v>
      </c>
      <c r="L169" s="46"/>
      <c r="M169" s="227" t="s">
        <v>19</v>
      </c>
      <c r="N169" s="228" t="s">
        <v>43</v>
      </c>
      <c r="O169" s="86"/>
      <c r="P169" s="229">
        <f>O169*H169</f>
        <v>0</v>
      </c>
      <c r="Q169" s="229">
        <v>0</v>
      </c>
      <c r="R169" s="229">
        <f>Q169*H169</f>
        <v>0</v>
      </c>
      <c r="S169" s="229">
        <v>0</v>
      </c>
      <c r="T169" s="230">
        <f>S169*H169</f>
        <v>0</v>
      </c>
      <c r="U169" s="40"/>
      <c r="V169" s="40"/>
      <c r="W169" s="40"/>
      <c r="X169" s="40"/>
      <c r="Y169" s="40"/>
      <c r="Z169" s="40"/>
      <c r="AA169" s="40"/>
      <c r="AB169" s="40"/>
      <c r="AC169" s="40"/>
      <c r="AD169" s="40"/>
      <c r="AE169" s="40"/>
      <c r="AR169" s="231" t="s">
        <v>340</v>
      </c>
      <c r="AT169" s="231" t="s">
        <v>171</v>
      </c>
      <c r="AU169" s="231" t="s">
        <v>192</v>
      </c>
      <c r="AY169" s="19" t="s">
        <v>169</v>
      </c>
      <c r="BE169" s="232">
        <f>IF(N169="základní",J169,0)</f>
        <v>0</v>
      </c>
      <c r="BF169" s="232">
        <f>IF(N169="snížená",J169,0)</f>
        <v>0</v>
      </c>
      <c r="BG169" s="232">
        <f>IF(N169="zákl. přenesená",J169,0)</f>
        <v>0</v>
      </c>
      <c r="BH169" s="232">
        <f>IF(N169="sníž. přenesená",J169,0)</f>
        <v>0</v>
      </c>
      <c r="BI169" s="232">
        <f>IF(N169="nulová",J169,0)</f>
        <v>0</v>
      </c>
      <c r="BJ169" s="19" t="s">
        <v>80</v>
      </c>
      <c r="BK169" s="232">
        <f>ROUND(I169*H169,2)</f>
        <v>0</v>
      </c>
      <c r="BL169" s="19" t="s">
        <v>340</v>
      </c>
      <c r="BM169" s="231" t="s">
        <v>2245</v>
      </c>
    </row>
    <row r="170" spans="1:65" s="2" customFormat="1" ht="16.5" customHeight="1">
      <c r="A170" s="40"/>
      <c r="B170" s="41"/>
      <c r="C170" s="220" t="s">
        <v>1486</v>
      </c>
      <c r="D170" s="220" t="s">
        <v>171</v>
      </c>
      <c r="E170" s="221" t="s">
        <v>2784</v>
      </c>
      <c r="F170" s="222" t="s">
        <v>2785</v>
      </c>
      <c r="G170" s="223" t="s">
        <v>2076</v>
      </c>
      <c r="H170" s="224">
        <v>4</v>
      </c>
      <c r="I170" s="225"/>
      <c r="J170" s="226">
        <f>ROUND(I170*H170,2)</f>
        <v>0</v>
      </c>
      <c r="K170" s="222" t="s">
        <v>19</v>
      </c>
      <c r="L170" s="46"/>
      <c r="M170" s="227" t="s">
        <v>19</v>
      </c>
      <c r="N170" s="228" t="s">
        <v>43</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340</v>
      </c>
      <c r="AT170" s="231" t="s">
        <v>171</v>
      </c>
      <c r="AU170" s="231" t="s">
        <v>192</v>
      </c>
      <c r="AY170" s="19" t="s">
        <v>169</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340</v>
      </c>
      <c r="BM170" s="231" t="s">
        <v>2248</v>
      </c>
    </row>
    <row r="171" spans="1:65" s="2" customFormat="1" ht="16.5" customHeight="1">
      <c r="A171" s="40"/>
      <c r="B171" s="41"/>
      <c r="C171" s="220" t="s">
        <v>1490</v>
      </c>
      <c r="D171" s="220" t="s">
        <v>171</v>
      </c>
      <c r="E171" s="221" t="s">
        <v>2786</v>
      </c>
      <c r="F171" s="222" t="s">
        <v>2787</v>
      </c>
      <c r="G171" s="223" t="s">
        <v>2076</v>
      </c>
      <c r="H171" s="224">
        <v>1</v>
      </c>
      <c r="I171" s="225"/>
      <c r="J171" s="226">
        <f>ROUND(I171*H171,2)</f>
        <v>0</v>
      </c>
      <c r="K171" s="222" t="s">
        <v>19</v>
      </c>
      <c r="L171" s="46"/>
      <c r="M171" s="227" t="s">
        <v>19</v>
      </c>
      <c r="N171" s="228" t="s">
        <v>43</v>
      </c>
      <c r="O171" s="86"/>
      <c r="P171" s="229">
        <f>O171*H171</f>
        <v>0</v>
      </c>
      <c r="Q171" s="229">
        <v>0</v>
      </c>
      <c r="R171" s="229">
        <f>Q171*H171</f>
        <v>0</v>
      </c>
      <c r="S171" s="229">
        <v>0</v>
      </c>
      <c r="T171" s="230">
        <f>S171*H171</f>
        <v>0</v>
      </c>
      <c r="U171" s="40"/>
      <c r="V171" s="40"/>
      <c r="W171" s="40"/>
      <c r="X171" s="40"/>
      <c r="Y171" s="40"/>
      <c r="Z171" s="40"/>
      <c r="AA171" s="40"/>
      <c r="AB171" s="40"/>
      <c r="AC171" s="40"/>
      <c r="AD171" s="40"/>
      <c r="AE171" s="40"/>
      <c r="AR171" s="231" t="s">
        <v>340</v>
      </c>
      <c r="AT171" s="231" t="s">
        <v>171</v>
      </c>
      <c r="AU171" s="231" t="s">
        <v>192</v>
      </c>
      <c r="AY171" s="19" t="s">
        <v>169</v>
      </c>
      <c r="BE171" s="232">
        <f>IF(N171="základní",J171,0)</f>
        <v>0</v>
      </c>
      <c r="BF171" s="232">
        <f>IF(N171="snížená",J171,0)</f>
        <v>0</v>
      </c>
      <c r="BG171" s="232">
        <f>IF(N171="zákl. přenesená",J171,0)</f>
        <v>0</v>
      </c>
      <c r="BH171" s="232">
        <f>IF(N171="sníž. přenesená",J171,0)</f>
        <v>0</v>
      </c>
      <c r="BI171" s="232">
        <f>IF(N171="nulová",J171,0)</f>
        <v>0</v>
      </c>
      <c r="BJ171" s="19" t="s">
        <v>80</v>
      </c>
      <c r="BK171" s="232">
        <f>ROUND(I171*H171,2)</f>
        <v>0</v>
      </c>
      <c r="BL171" s="19" t="s">
        <v>340</v>
      </c>
      <c r="BM171" s="231" t="s">
        <v>2251</v>
      </c>
    </row>
    <row r="172" spans="1:65" s="2" customFormat="1" ht="16.5" customHeight="1">
      <c r="A172" s="40"/>
      <c r="B172" s="41"/>
      <c r="C172" s="220" t="s">
        <v>1494</v>
      </c>
      <c r="D172" s="220" t="s">
        <v>171</v>
      </c>
      <c r="E172" s="221" t="s">
        <v>2788</v>
      </c>
      <c r="F172" s="222" t="s">
        <v>2789</v>
      </c>
      <c r="G172" s="223" t="s">
        <v>2076</v>
      </c>
      <c r="H172" s="224">
        <v>2</v>
      </c>
      <c r="I172" s="225"/>
      <c r="J172" s="226">
        <f>ROUND(I172*H172,2)</f>
        <v>0</v>
      </c>
      <c r="K172" s="222" t="s">
        <v>19</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340</v>
      </c>
      <c r="AT172" s="231" t="s">
        <v>171</v>
      </c>
      <c r="AU172" s="231" t="s">
        <v>192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340</v>
      </c>
      <c r="BM172" s="231" t="s">
        <v>2254</v>
      </c>
    </row>
    <row r="173" spans="1:63" s="12" customFormat="1" ht="22.8" customHeight="1">
      <c r="A173" s="12"/>
      <c r="B173" s="204"/>
      <c r="C173" s="205"/>
      <c r="D173" s="206" t="s">
        <v>71</v>
      </c>
      <c r="E173" s="218" t="s">
        <v>176</v>
      </c>
      <c r="F173" s="218" t="s">
        <v>2790</v>
      </c>
      <c r="G173" s="205"/>
      <c r="H173" s="205"/>
      <c r="I173" s="208"/>
      <c r="J173" s="219">
        <f>BK173</f>
        <v>0</v>
      </c>
      <c r="K173" s="205"/>
      <c r="L173" s="210"/>
      <c r="M173" s="211"/>
      <c r="N173" s="212"/>
      <c r="O173" s="212"/>
      <c r="P173" s="213">
        <f>P174+P184</f>
        <v>0</v>
      </c>
      <c r="Q173" s="212"/>
      <c r="R173" s="213">
        <f>R174+R184</f>
        <v>0</v>
      </c>
      <c r="S173" s="212"/>
      <c r="T173" s="214">
        <f>T174+T184</f>
        <v>0</v>
      </c>
      <c r="U173" s="12"/>
      <c r="V173" s="12"/>
      <c r="W173" s="12"/>
      <c r="X173" s="12"/>
      <c r="Y173" s="12"/>
      <c r="Z173" s="12"/>
      <c r="AA173" s="12"/>
      <c r="AB173" s="12"/>
      <c r="AC173" s="12"/>
      <c r="AD173" s="12"/>
      <c r="AE173" s="12"/>
      <c r="AR173" s="215" t="s">
        <v>192</v>
      </c>
      <c r="AT173" s="216" t="s">
        <v>71</v>
      </c>
      <c r="AU173" s="216" t="s">
        <v>80</v>
      </c>
      <c r="AY173" s="215" t="s">
        <v>169</v>
      </c>
      <c r="BK173" s="217">
        <f>BK174+BK184</f>
        <v>0</v>
      </c>
    </row>
    <row r="174" spans="1:63" s="12" customFormat="1" ht="20.85" customHeight="1">
      <c r="A174" s="12"/>
      <c r="B174" s="204"/>
      <c r="C174" s="205"/>
      <c r="D174" s="206" t="s">
        <v>71</v>
      </c>
      <c r="E174" s="218" t="s">
        <v>2682</v>
      </c>
      <c r="F174" s="218" t="s">
        <v>2683</v>
      </c>
      <c r="G174" s="205"/>
      <c r="H174" s="205"/>
      <c r="I174" s="208"/>
      <c r="J174" s="219">
        <f>BK174</f>
        <v>0</v>
      </c>
      <c r="K174" s="205"/>
      <c r="L174" s="210"/>
      <c r="M174" s="211"/>
      <c r="N174" s="212"/>
      <c r="O174" s="212"/>
      <c r="P174" s="213">
        <f>SUM(P175:P183)</f>
        <v>0</v>
      </c>
      <c r="Q174" s="212"/>
      <c r="R174" s="213">
        <f>SUM(R175:R183)</f>
        <v>0</v>
      </c>
      <c r="S174" s="212"/>
      <c r="T174" s="214">
        <f>SUM(T175:T183)</f>
        <v>0</v>
      </c>
      <c r="U174" s="12"/>
      <c r="V174" s="12"/>
      <c r="W174" s="12"/>
      <c r="X174" s="12"/>
      <c r="Y174" s="12"/>
      <c r="Z174" s="12"/>
      <c r="AA174" s="12"/>
      <c r="AB174" s="12"/>
      <c r="AC174" s="12"/>
      <c r="AD174" s="12"/>
      <c r="AE174" s="12"/>
      <c r="AR174" s="215" t="s">
        <v>192</v>
      </c>
      <c r="AT174" s="216" t="s">
        <v>71</v>
      </c>
      <c r="AU174" s="216" t="s">
        <v>82</v>
      </c>
      <c r="AY174" s="215" t="s">
        <v>169</v>
      </c>
      <c r="BK174" s="217">
        <f>SUM(BK175:BK183)</f>
        <v>0</v>
      </c>
    </row>
    <row r="175" spans="1:65" s="2" customFormat="1" ht="16.5" customHeight="1">
      <c r="A175" s="40"/>
      <c r="B175" s="41"/>
      <c r="C175" s="220" t="s">
        <v>1498</v>
      </c>
      <c r="D175" s="220" t="s">
        <v>171</v>
      </c>
      <c r="E175" s="221" t="s">
        <v>2791</v>
      </c>
      <c r="F175" s="222" t="s">
        <v>2792</v>
      </c>
      <c r="G175" s="223" t="s">
        <v>339</v>
      </c>
      <c r="H175" s="224">
        <v>30</v>
      </c>
      <c r="I175" s="225"/>
      <c r="J175" s="226">
        <f>ROUND(I175*H175,2)</f>
        <v>0</v>
      </c>
      <c r="K175" s="222" t="s">
        <v>19</v>
      </c>
      <c r="L175" s="46"/>
      <c r="M175" s="227" t="s">
        <v>19</v>
      </c>
      <c r="N175" s="228" t="s">
        <v>43</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340</v>
      </c>
      <c r="AT175" s="231" t="s">
        <v>171</v>
      </c>
      <c r="AU175" s="231" t="s">
        <v>192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340</v>
      </c>
      <c r="BM175" s="231" t="s">
        <v>2257</v>
      </c>
    </row>
    <row r="176" spans="1:65" s="2" customFormat="1" ht="16.5" customHeight="1">
      <c r="A176" s="40"/>
      <c r="B176" s="41"/>
      <c r="C176" s="220" t="s">
        <v>1502</v>
      </c>
      <c r="D176" s="220" t="s">
        <v>171</v>
      </c>
      <c r="E176" s="221" t="s">
        <v>2793</v>
      </c>
      <c r="F176" s="222" t="s">
        <v>2794</v>
      </c>
      <c r="G176" s="223" t="s">
        <v>2076</v>
      </c>
      <c r="H176" s="224">
        <v>2</v>
      </c>
      <c r="I176" s="225"/>
      <c r="J176" s="226">
        <f>ROUND(I176*H176,2)</f>
        <v>0</v>
      </c>
      <c r="K176" s="222" t="s">
        <v>19</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340</v>
      </c>
      <c r="AT176" s="231" t="s">
        <v>171</v>
      </c>
      <c r="AU176" s="231" t="s">
        <v>192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340</v>
      </c>
      <c r="BM176" s="231" t="s">
        <v>2260</v>
      </c>
    </row>
    <row r="177" spans="1:65" s="2" customFormat="1" ht="16.5" customHeight="1">
      <c r="A177" s="40"/>
      <c r="B177" s="41"/>
      <c r="C177" s="220" t="s">
        <v>1506</v>
      </c>
      <c r="D177" s="220" t="s">
        <v>171</v>
      </c>
      <c r="E177" s="221" t="s">
        <v>2795</v>
      </c>
      <c r="F177" s="222" t="s">
        <v>2796</v>
      </c>
      <c r="G177" s="223" t="s">
        <v>339</v>
      </c>
      <c r="H177" s="224">
        <v>30</v>
      </c>
      <c r="I177" s="225"/>
      <c r="J177" s="226">
        <f>ROUND(I177*H177,2)</f>
        <v>0</v>
      </c>
      <c r="K177" s="222" t="s">
        <v>19</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340</v>
      </c>
      <c r="AT177" s="231" t="s">
        <v>171</v>
      </c>
      <c r="AU177" s="231" t="s">
        <v>192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340</v>
      </c>
      <c r="BM177" s="231" t="s">
        <v>2263</v>
      </c>
    </row>
    <row r="178" spans="1:65" s="2" customFormat="1" ht="16.5" customHeight="1">
      <c r="A178" s="40"/>
      <c r="B178" s="41"/>
      <c r="C178" s="220" t="s">
        <v>1510</v>
      </c>
      <c r="D178" s="220" t="s">
        <v>171</v>
      </c>
      <c r="E178" s="221" t="s">
        <v>2797</v>
      </c>
      <c r="F178" s="222" t="s">
        <v>2798</v>
      </c>
      <c r="G178" s="223" t="s">
        <v>2076</v>
      </c>
      <c r="H178" s="224">
        <v>1</v>
      </c>
      <c r="I178" s="225"/>
      <c r="J178" s="226">
        <f>ROUND(I178*H178,2)</f>
        <v>0</v>
      </c>
      <c r="K178" s="222" t="s">
        <v>19</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340</v>
      </c>
      <c r="AT178" s="231" t="s">
        <v>171</v>
      </c>
      <c r="AU178" s="231" t="s">
        <v>192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340</v>
      </c>
      <c r="BM178" s="231" t="s">
        <v>2266</v>
      </c>
    </row>
    <row r="179" spans="1:65" s="2" customFormat="1" ht="16.5" customHeight="1">
      <c r="A179" s="40"/>
      <c r="B179" s="41"/>
      <c r="C179" s="220" t="s">
        <v>1514</v>
      </c>
      <c r="D179" s="220" t="s">
        <v>171</v>
      </c>
      <c r="E179" s="221" t="s">
        <v>2799</v>
      </c>
      <c r="F179" s="222" t="s">
        <v>2800</v>
      </c>
      <c r="G179" s="223" t="s">
        <v>339</v>
      </c>
      <c r="H179" s="224">
        <v>20</v>
      </c>
      <c r="I179" s="225"/>
      <c r="J179" s="226">
        <f>ROUND(I179*H179,2)</f>
        <v>0</v>
      </c>
      <c r="K179" s="222" t="s">
        <v>19</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340</v>
      </c>
      <c r="AT179" s="231" t="s">
        <v>171</v>
      </c>
      <c r="AU179" s="231" t="s">
        <v>192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340</v>
      </c>
      <c r="BM179" s="231" t="s">
        <v>2269</v>
      </c>
    </row>
    <row r="180" spans="1:65" s="2" customFormat="1" ht="16.5" customHeight="1">
      <c r="A180" s="40"/>
      <c r="B180" s="41"/>
      <c r="C180" s="220" t="s">
        <v>1519</v>
      </c>
      <c r="D180" s="220" t="s">
        <v>171</v>
      </c>
      <c r="E180" s="221" t="s">
        <v>2801</v>
      </c>
      <c r="F180" s="222" t="s">
        <v>2802</v>
      </c>
      <c r="G180" s="223" t="s">
        <v>2076</v>
      </c>
      <c r="H180" s="224">
        <v>2</v>
      </c>
      <c r="I180" s="225"/>
      <c r="J180" s="226">
        <f>ROUND(I180*H180,2)</f>
        <v>0</v>
      </c>
      <c r="K180" s="222" t="s">
        <v>19</v>
      </c>
      <c r="L180" s="46"/>
      <c r="M180" s="227" t="s">
        <v>19</v>
      </c>
      <c r="N180" s="228" t="s">
        <v>43</v>
      </c>
      <c r="O180" s="86"/>
      <c r="P180" s="229">
        <f>O180*H180</f>
        <v>0</v>
      </c>
      <c r="Q180" s="229">
        <v>0</v>
      </c>
      <c r="R180" s="229">
        <f>Q180*H180</f>
        <v>0</v>
      </c>
      <c r="S180" s="229">
        <v>0</v>
      </c>
      <c r="T180" s="230">
        <f>S180*H180</f>
        <v>0</v>
      </c>
      <c r="U180" s="40"/>
      <c r="V180" s="40"/>
      <c r="W180" s="40"/>
      <c r="X180" s="40"/>
      <c r="Y180" s="40"/>
      <c r="Z180" s="40"/>
      <c r="AA180" s="40"/>
      <c r="AB180" s="40"/>
      <c r="AC180" s="40"/>
      <c r="AD180" s="40"/>
      <c r="AE180" s="40"/>
      <c r="AR180" s="231" t="s">
        <v>340</v>
      </c>
      <c r="AT180" s="231" t="s">
        <v>171</v>
      </c>
      <c r="AU180" s="231" t="s">
        <v>192</v>
      </c>
      <c r="AY180" s="19" t="s">
        <v>169</v>
      </c>
      <c r="BE180" s="232">
        <f>IF(N180="základní",J180,0)</f>
        <v>0</v>
      </c>
      <c r="BF180" s="232">
        <f>IF(N180="snížená",J180,0)</f>
        <v>0</v>
      </c>
      <c r="BG180" s="232">
        <f>IF(N180="zákl. přenesená",J180,0)</f>
        <v>0</v>
      </c>
      <c r="BH180" s="232">
        <f>IF(N180="sníž. přenesená",J180,0)</f>
        <v>0</v>
      </c>
      <c r="BI180" s="232">
        <f>IF(N180="nulová",J180,0)</f>
        <v>0</v>
      </c>
      <c r="BJ180" s="19" t="s">
        <v>80</v>
      </c>
      <c r="BK180" s="232">
        <f>ROUND(I180*H180,2)</f>
        <v>0</v>
      </c>
      <c r="BL180" s="19" t="s">
        <v>340</v>
      </c>
      <c r="BM180" s="231" t="s">
        <v>2273</v>
      </c>
    </row>
    <row r="181" spans="1:65" s="2" customFormat="1" ht="16.5" customHeight="1">
      <c r="A181" s="40"/>
      <c r="B181" s="41"/>
      <c r="C181" s="220" t="s">
        <v>1523</v>
      </c>
      <c r="D181" s="220" t="s">
        <v>171</v>
      </c>
      <c r="E181" s="221" t="s">
        <v>2803</v>
      </c>
      <c r="F181" s="222" t="s">
        <v>2804</v>
      </c>
      <c r="G181" s="223" t="s">
        <v>2076</v>
      </c>
      <c r="H181" s="224">
        <v>4</v>
      </c>
      <c r="I181" s="225"/>
      <c r="J181" s="226">
        <f>ROUND(I181*H181,2)</f>
        <v>0</v>
      </c>
      <c r="K181" s="222" t="s">
        <v>19</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340</v>
      </c>
      <c r="AT181" s="231" t="s">
        <v>171</v>
      </c>
      <c r="AU181" s="231" t="s">
        <v>192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340</v>
      </c>
      <c r="BM181" s="231" t="s">
        <v>2276</v>
      </c>
    </row>
    <row r="182" spans="1:65" s="2" customFormat="1" ht="16.5" customHeight="1">
      <c r="A182" s="40"/>
      <c r="B182" s="41"/>
      <c r="C182" s="220" t="s">
        <v>1528</v>
      </c>
      <c r="D182" s="220" t="s">
        <v>171</v>
      </c>
      <c r="E182" s="221" t="s">
        <v>2805</v>
      </c>
      <c r="F182" s="222" t="s">
        <v>2806</v>
      </c>
      <c r="G182" s="223" t="s">
        <v>2076</v>
      </c>
      <c r="H182" s="224">
        <v>4</v>
      </c>
      <c r="I182" s="225"/>
      <c r="J182" s="226">
        <f>ROUND(I182*H182,2)</f>
        <v>0</v>
      </c>
      <c r="K182" s="222" t="s">
        <v>19</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340</v>
      </c>
      <c r="AT182" s="231" t="s">
        <v>171</v>
      </c>
      <c r="AU182" s="231" t="s">
        <v>192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340</v>
      </c>
      <c r="BM182" s="231" t="s">
        <v>2282</v>
      </c>
    </row>
    <row r="183" spans="1:65" s="2" customFormat="1" ht="16.5" customHeight="1">
      <c r="A183" s="40"/>
      <c r="B183" s="41"/>
      <c r="C183" s="220" t="s">
        <v>1533</v>
      </c>
      <c r="D183" s="220" t="s">
        <v>171</v>
      </c>
      <c r="E183" s="221" t="s">
        <v>2807</v>
      </c>
      <c r="F183" s="222" t="s">
        <v>2808</v>
      </c>
      <c r="G183" s="223" t="s">
        <v>2076</v>
      </c>
      <c r="H183" s="224">
        <v>4</v>
      </c>
      <c r="I183" s="225"/>
      <c r="J183" s="226">
        <f>ROUND(I183*H183,2)</f>
        <v>0</v>
      </c>
      <c r="K183" s="222" t="s">
        <v>19</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340</v>
      </c>
      <c r="AT183" s="231" t="s">
        <v>171</v>
      </c>
      <c r="AU183" s="231" t="s">
        <v>192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340</v>
      </c>
      <c r="BM183" s="231" t="s">
        <v>2285</v>
      </c>
    </row>
    <row r="184" spans="1:63" s="12" customFormat="1" ht="20.85" customHeight="1">
      <c r="A184" s="12"/>
      <c r="B184" s="204"/>
      <c r="C184" s="205"/>
      <c r="D184" s="206" t="s">
        <v>71</v>
      </c>
      <c r="E184" s="218" t="s">
        <v>2671</v>
      </c>
      <c r="F184" s="218" t="s">
        <v>2672</v>
      </c>
      <c r="G184" s="205"/>
      <c r="H184" s="205"/>
      <c r="I184" s="208"/>
      <c r="J184" s="219">
        <f>BK184</f>
        <v>0</v>
      </c>
      <c r="K184" s="205"/>
      <c r="L184" s="210"/>
      <c r="M184" s="211"/>
      <c r="N184" s="212"/>
      <c r="O184" s="212"/>
      <c r="P184" s="213">
        <f>SUM(P185:P192)</f>
        <v>0</v>
      </c>
      <c r="Q184" s="212"/>
      <c r="R184" s="213">
        <f>SUM(R185:R192)</f>
        <v>0</v>
      </c>
      <c r="S184" s="212"/>
      <c r="T184" s="214">
        <f>SUM(T185:T192)</f>
        <v>0</v>
      </c>
      <c r="U184" s="12"/>
      <c r="V184" s="12"/>
      <c r="W184" s="12"/>
      <c r="X184" s="12"/>
      <c r="Y184" s="12"/>
      <c r="Z184" s="12"/>
      <c r="AA184" s="12"/>
      <c r="AB184" s="12"/>
      <c r="AC184" s="12"/>
      <c r="AD184" s="12"/>
      <c r="AE184" s="12"/>
      <c r="AR184" s="215" t="s">
        <v>192</v>
      </c>
      <c r="AT184" s="216" t="s">
        <v>71</v>
      </c>
      <c r="AU184" s="216" t="s">
        <v>82</v>
      </c>
      <c r="AY184" s="215" t="s">
        <v>169</v>
      </c>
      <c r="BK184" s="217">
        <f>SUM(BK185:BK192)</f>
        <v>0</v>
      </c>
    </row>
    <row r="185" spans="1:65" s="2" customFormat="1" ht="16.5" customHeight="1">
      <c r="A185" s="40"/>
      <c r="B185" s="41"/>
      <c r="C185" s="220" t="s">
        <v>1538</v>
      </c>
      <c r="D185" s="220" t="s">
        <v>171</v>
      </c>
      <c r="E185" s="221" t="s">
        <v>2809</v>
      </c>
      <c r="F185" s="222" t="s">
        <v>2810</v>
      </c>
      <c r="G185" s="223" t="s">
        <v>339</v>
      </c>
      <c r="H185" s="224">
        <v>30</v>
      </c>
      <c r="I185" s="225"/>
      <c r="J185" s="226">
        <f>ROUND(I185*H185,2)</f>
        <v>0</v>
      </c>
      <c r="K185" s="222" t="s">
        <v>19</v>
      </c>
      <c r="L185" s="46"/>
      <c r="M185" s="227" t="s">
        <v>19</v>
      </c>
      <c r="N185" s="228" t="s">
        <v>43</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340</v>
      </c>
      <c r="AT185" s="231" t="s">
        <v>171</v>
      </c>
      <c r="AU185" s="231" t="s">
        <v>192</v>
      </c>
      <c r="AY185" s="19" t="s">
        <v>169</v>
      </c>
      <c r="BE185" s="232">
        <f>IF(N185="základní",J185,0)</f>
        <v>0</v>
      </c>
      <c r="BF185" s="232">
        <f>IF(N185="snížená",J185,0)</f>
        <v>0</v>
      </c>
      <c r="BG185" s="232">
        <f>IF(N185="zákl. přenesená",J185,0)</f>
        <v>0</v>
      </c>
      <c r="BH185" s="232">
        <f>IF(N185="sníž. přenesená",J185,0)</f>
        <v>0</v>
      </c>
      <c r="BI185" s="232">
        <f>IF(N185="nulová",J185,0)</f>
        <v>0</v>
      </c>
      <c r="BJ185" s="19" t="s">
        <v>80</v>
      </c>
      <c r="BK185" s="232">
        <f>ROUND(I185*H185,2)</f>
        <v>0</v>
      </c>
      <c r="BL185" s="19" t="s">
        <v>340</v>
      </c>
      <c r="BM185" s="231" t="s">
        <v>2288</v>
      </c>
    </row>
    <row r="186" spans="1:65" s="2" customFormat="1" ht="16.5" customHeight="1">
      <c r="A186" s="40"/>
      <c r="B186" s="41"/>
      <c r="C186" s="220" t="s">
        <v>1545</v>
      </c>
      <c r="D186" s="220" t="s">
        <v>171</v>
      </c>
      <c r="E186" s="221" t="s">
        <v>2811</v>
      </c>
      <c r="F186" s="222" t="s">
        <v>2812</v>
      </c>
      <c r="G186" s="223" t="s">
        <v>2076</v>
      </c>
      <c r="H186" s="224">
        <v>1</v>
      </c>
      <c r="I186" s="225"/>
      <c r="J186" s="226">
        <f>ROUND(I186*H186,2)</f>
        <v>0</v>
      </c>
      <c r="K186" s="222" t="s">
        <v>19</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340</v>
      </c>
      <c r="AT186" s="231" t="s">
        <v>171</v>
      </c>
      <c r="AU186" s="231" t="s">
        <v>192</v>
      </c>
      <c r="AY186" s="19" t="s">
        <v>169</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340</v>
      </c>
      <c r="BM186" s="231" t="s">
        <v>2291</v>
      </c>
    </row>
    <row r="187" spans="1:65" s="2" customFormat="1" ht="16.5" customHeight="1">
      <c r="A187" s="40"/>
      <c r="B187" s="41"/>
      <c r="C187" s="220" t="s">
        <v>1550</v>
      </c>
      <c r="D187" s="220" t="s">
        <v>171</v>
      </c>
      <c r="E187" s="221" t="s">
        <v>2813</v>
      </c>
      <c r="F187" s="222" t="s">
        <v>2814</v>
      </c>
      <c r="G187" s="223" t="s">
        <v>2076</v>
      </c>
      <c r="H187" s="224">
        <v>2</v>
      </c>
      <c r="I187" s="225"/>
      <c r="J187" s="226">
        <f>ROUND(I187*H187,2)</f>
        <v>0</v>
      </c>
      <c r="K187" s="222" t="s">
        <v>19</v>
      </c>
      <c r="L187" s="46"/>
      <c r="M187" s="227" t="s">
        <v>19</v>
      </c>
      <c r="N187" s="228" t="s">
        <v>43</v>
      </c>
      <c r="O187" s="86"/>
      <c r="P187" s="229">
        <f>O187*H187</f>
        <v>0</v>
      </c>
      <c r="Q187" s="229">
        <v>0</v>
      </c>
      <c r="R187" s="229">
        <f>Q187*H187</f>
        <v>0</v>
      </c>
      <c r="S187" s="229">
        <v>0</v>
      </c>
      <c r="T187" s="230">
        <f>S187*H187</f>
        <v>0</v>
      </c>
      <c r="U187" s="40"/>
      <c r="V187" s="40"/>
      <c r="W187" s="40"/>
      <c r="X187" s="40"/>
      <c r="Y187" s="40"/>
      <c r="Z187" s="40"/>
      <c r="AA187" s="40"/>
      <c r="AB187" s="40"/>
      <c r="AC187" s="40"/>
      <c r="AD187" s="40"/>
      <c r="AE187" s="40"/>
      <c r="AR187" s="231" t="s">
        <v>340</v>
      </c>
      <c r="AT187" s="231" t="s">
        <v>171</v>
      </c>
      <c r="AU187" s="231" t="s">
        <v>192</v>
      </c>
      <c r="AY187" s="19" t="s">
        <v>169</v>
      </c>
      <c r="BE187" s="232">
        <f>IF(N187="základní",J187,0)</f>
        <v>0</v>
      </c>
      <c r="BF187" s="232">
        <f>IF(N187="snížená",J187,0)</f>
        <v>0</v>
      </c>
      <c r="BG187" s="232">
        <f>IF(N187="zákl. přenesená",J187,0)</f>
        <v>0</v>
      </c>
      <c r="BH187" s="232">
        <f>IF(N187="sníž. přenesená",J187,0)</f>
        <v>0</v>
      </c>
      <c r="BI187" s="232">
        <f>IF(N187="nulová",J187,0)</f>
        <v>0</v>
      </c>
      <c r="BJ187" s="19" t="s">
        <v>80</v>
      </c>
      <c r="BK187" s="232">
        <f>ROUND(I187*H187,2)</f>
        <v>0</v>
      </c>
      <c r="BL187" s="19" t="s">
        <v>340</v>
      </c>
      <c r="BM187" s="231" t="s">
        <v>2294</v>
      </c>
    </row>
    <row r="188" spans="1:65" s="2" customFormat="1" ht="16.5" customHeight="1">
      <c r="A188" s="40"/>
      <c r="B188" s="41"/>
      <c r="C188" s="220" t="s">
        <v>1554</v>
      </c>
      <c r="D188" s="220" t="s">
        <v>171</v>
      </c>
      <c r="E188" s="221" t="s">
        <v>2815</v>
      </c>
      <c r="F188" s="222" t="s">
        <v>2816</v>
      </c>
      <c r="G188" s="223" t="s">
        <v>2076</v>
      </c>
      <c r="H188" s="224">
        <v>10</v>
      </c>
      <c r="I188" s="225"/>
      <c r="J188" s="226">
        <f>ROUND(I188*H188,2)</f>
        <v>0</v>
      </c>
      <c r="K188" s="222" t="s">
        <v>19</v>
      </c>
      <c r="L188" s="46"/>
      <c r="M188" s="227" t="s">
        <v>19</v>
      </c>
      <c r="N188" s="228" t="s">
        <v>43</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340</v>
      </c>
      <c r="AT188" s="231" t="s">
        <v>171</v>
      </c>
      <c r="AU188" s="231" t="s">
        <v>192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340</v>
      </c>
      <c r="BM188" s="231" t="s">
        <v>2297</v>
      </c>
    </row>
    <row r="189" spans="1:65" s="2" customFormat="1" ht="16.5" customHeight="1">
      <c r="A189" s="40"/>
      <c r="B189" s="41"/>
      <c r="C189" s="220" t="s">
        <v>1558</v>
      </c>
      <c r="D189" s="220" t="s">
        <v>171</v>
      </c>
      <c r="E189" s="221" t="s">
        <v>2817</v>
      </c>
      <c r="F189" s="222" t="s">
        <v>2818</v>
      </c>
      <c r="G189" s="223" t="s">
        <v>2076</v>
      </c>
      <c r="H189" s="224">
        <v>2</v>
      </c>
      <c r="I189" s="225"/>
      <c r="J189" s="226">
        <f>ROUND(I189*H189,2)</f>
        <v>0</v>
      </c>
      <c r="K189" s="222" t="s">
        <v>19</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340</v>
      </c>
      <c r="AT189" s="231" t="s">
        <v>171</v>
      </c>
      <c r="AU189" s="231" t="s">
        <v>192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340</v>
      </c>
      <c r="BM189" s="231" t="s">
        <v>2300</v>
      </c>
    </row>
    <row r="190" spans="1:65" s="2" customFormat="1" ht="16.5" customHeight="1">
      <c r="A190" s="40"/>
      <c r="B190" s="41"/>
      <c r="C190" s="220" t="s">
        <v>1561</v>
      </c>
      <c r="D190" s="220" t="s">
        <v>171</v>
      </c>
      <c r="E190" s="221" t="s">
        <v>2819</v>
      </c>
      <c r="F190" s="222" t="s">
        <v>2820</v>
      </c>
      <c r="G190" s="223" t="s">
        <v>339</v>
      </c>
      <c r="H190" s="224">
        <v>20</v>
      </c>
      <c r="I190" s="225"/>
      <c r="J190" s="226">
        <f>ROUND(I190*H190,2)</f>
        <v>0</v>
      </c>
      <c r="K190" s="222" t="s">
        <v>19</v>
      </c>
      <c r="L190" s="46"/>
      <c r="M190" s="227" t="s">
        <v>19</v>
      </c>
      <c r="N190" s="228" t="s">
        <v>43</v>
      </c>
      <c r="O190" s="86"/>
      <c r="P190" s="229">
        <f>O190*H190</f>
        <v>0</v>
      </c>
      <c r="Q190" s="229">
        <v>0</v>
      </c>
      <c r="R190" s="229">
        <f>Q190*H190</f>
        <v>0</v>
      </c>
      <c r="S190" s="229">
        <v>0</v>
      </c>
      <c r="T190" s="230">
        <f>S190*H190</f>
        <v>0</v>
      </c>
      <c r="U190" s="40"/>
      <c r="V190" s="40"/>
      <c r="W190" s="40"/>
      <c r="X190" s="40"/>
      <c r="Y190" s="40"/>
      <c r="Z190" s="40"/>
      <c r="AA190" s="40"/>
      <c r="AB190" s="40"/>
      <c r="AC190" s="40"/>
      <c r="AD190" s="40"/>
      <c r="AE190" s="40"/>
      <c r="AR190" s="231" t="s">
        <v>340</v>
      </c>
      <c r="AT190" s="231" t="s">
        <v>171</v>
      </c>
      <c r="AU190" s="231" t="s">
        <v>192</v>
      </c>
      <c r="AY190" s="19" t="s">
        <v>169</v>
      </c>
      <c r="BE190" s="232">
        <f>IF(N190="základní",J190,0)</f>
        <v>0</v>
      </c>
      <c r="BF190" s="232">
        <f>IF(N190="snížená",J190,0)</f>
        <v>0</v>
      </c>
      <c r="BG190" s="232">
        <f>IF(N190="zákl. přenesená",J190,0)</f>
        <v>0</v>
      </c>
      <c r="BH190" s="232">
        <f>IF(N190="sníž. přenesená",J190,0)</f>
        <v>0</v>
      </c>
      <c r="BI190" s="232">
        <f>IF(N190="nulová",J190,0)</f>
        <v>0</v>
      </c>
      <c r="BJ190" s="19" t="s">
        <v>80</v>
      </c>
      <c r="BK190" s="232">
        <f>ROUND(I190*H190,2)</f>
        <v>0</v>
      </c>
      <c r="BL190" s="19" t="s">
        <v>340</v>
      </c>
      <c r="BM190" s="231" t="s">
        <v>2303</v>
      </c>
    </row>
    <row r="191" spans="1:65" s="2" customFormat="1" ht="16.5" customHeight="1">
      <c r="A191" s="40"/>
      <c r="B191" s="41"/>
      <c r="C191" s="220" t="s">
        <v>1567</v>
      </c>
      <c r="D191" s="220" t="s">
        <v>171</v>
      </c>
      <c r="E191" s="221" t="s">
        <v>2821</v>
      </c>
      <c r="F191" s="222" t="s">
        <v>2802</v>
      </c>
      <c r="G191" s="223" t="s">
        <v>2076</v>
      </c>
      <c r="H191" s="224">
        <v>2</v>
      </c>
      <c r="I191" s="225"/>
      <c r="J191" s="226">
        <f>ROUND(I191*H191,2)</f>
        <v>0</v>
      </c>
      <c r="K191" s="222" t="s">
        <v>19</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340</v>
      </c>
      <c r="AT191" s="231" t="s">
        <v>171</v>
      </c>
      <c r="AU191" s="231" t="s">
        <v>192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340</v>
      </c>
      <c r="BM191" s="231" t="s">
        <v>2448</v>
      </c>
    </row>
    <row r="192" spans="1:65" s="2" customFormat="1" ht="16.5" customHeight="1">
      <c r="A192" s="40"/>
      <c r="B192" s="41"/>
      <c r="C192" s="220" t="s">
        <v>1569</v>
      </c>
      <c r="D192" s="220" t="s">
        <v>171</v>
      </c>
      <c r="E192" s="221" t="s">
        <v>2822</v>
      </c>
      <c r="F192" s="222" t="s">
        <v>2823</v>
      </c>
      <c r="G192" s="223" t="s">
        <v>2076</v>
      </c>
      <c r="H192" s="224">
        <v>1</v>
      </c>
      <c r="I192" s="225"/>
      <c r="J192" s="226">
        <f>ROUND(I192*H192,2)</f>
        <v>0</v>
      </c>
      <c r="K192" s="222" t="s">
        <v>19</v>
      </c>
      <c r="L192" s="46"/>
      <c r="M192" s="227" t="s">
        <v>19</v>
      </c>
      <c r="N192" s="228" t="s">
        <v>43</v>
      </c>
      <c r="O192" s="86"/>
      <c r="P192" s="229">
        <f>O192*H192</f>
        <v>0</v>
      </c>
      <c r="Q192" s="229">
        <v>0</v>
      </c>
      <c r="R192" s="229">
        <f>Q192*H192</f>
        <v>0</v>
      </c>
      <c r="S192" s="229">
        <v>0</v>
      </c>
      <c r="T192" s="230">
        <f>S192*H192</f>
        <v>0</v>
      </c>
      <c r="U192" s="40"/>
      <c r="V192" s="40"/>
      <c r="W192" s="40"/>
      <c r="X192" s="40"/>
      <c r="Y192" s="40"/>
      <c r="Z192" s="40"/>
      <c r="AA192" s="40"/>
      <c r="AB192" s="40"/>
      <c r="AC192" s="40"/>
      <c r="AD192" s="40"/>
      <c r="AE192" s="40"/>
      <c r="AR192" s="231" t="s">
        <v>340</v>
      </c>
      <c r="AT192" s="231" t="s">
        <v>171</v>
      </c>
      <c r="AU192" s="231" t="s">
        <v>192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340</v>
      </c>
      <c r="BM192" s="231" t="s">
        <v>2450</v>
      </c>
    </row>
    <row r="193" spans="1:63" s="12" customFormat="1" ht="22.8" customHeight="1">
      <c r="A193" s="12"/>
      <c r="B193" s="204"/>
      <c r="C193" s="205"/>
      <c r="D193" s="206" t="s">
        <v>71</v>
      </c>
      <c r="E193" s="218" t="s">
        <v>206</v>
      </c>
      <c r="F193" s="218" t="s">
        <v>2824</v>
      </c>
      <c r="G193" s="205"/>
      <c r="H193" s="205"/>
      <c r="I193" s="208"/>
      <c r="J193" s="219">
        <f>BK193</f>
        <v>0</v>
      </c>
      <c r="K193" s="205"/>
      <c r="L193" s="210"/>
      <c r="M193" s="211"/>
      <c r="N193" s="212"/>
      <c r="O193" s="212"/>
      <c r="P193" s="213">
        <f>P194</f>
        <v>0</v>
      </c>
      <c r="Q193" s="212"/>
      <c r="R193" s="213">
        <f>R194</f>
        <v>0</v>
      </c>
      <c r="S193" s="212"/>
      <c r="T193" s="214">
        <f>T194</f>
        <v>0</v>
      </c>
      <c r="U193" s="12"/>
      <c r="V193" s="12"/>
      <c r="W193" s="12"/>
      <c r="X193" s="12"/>
      <c r="Y193" s="12"/>
      <c r="Z193" s="12"/>
      <c r="AA193" s="12"/>
      <c r="AB193" s="12"/>
      <c r="AC193" s="12"/>
      <c r="AD193" s="12"/>
      <c r="AE193" s="12"/>
      <c r="AR193" s="215" t="s">
        <v>192</v>
      </c>
      <c r="AT193" s="216" t="s">
        <v>71</v>
      </c>
      <c r="AU193" s="216" t="s">
        <v>80</v>
      </c>
      <c r="AY193" s="215" t="s">
        <v>169</v>
      </c>
      <c r="BK193" s="217">
        <f>BK194</f>
        <v>0</v>
      </c>
    </row>
    <row r="194" spans="1:65" s="2" customFormat="1" ht="16.5" customHeight="1">
      <c r="A194" s="40"/>
      <c r="B194" s="41"/>
      <c r="C194" s="220" t="s">
        <v>1571</v>
      </c>
      <c r="D194" s="220" t="s">
        <v>171</v>
      </c>
      <c r="E194" s="221" t="s">
        <v>2825</v>
      </c>
      <c r="F194" s="222" t="s">
        <v>2824</v>
      </c>
      <c r="G194" s="223" t="s">
        <v>339</v>
      </c>
      <c r="H194" s="224">
        <v>340</v>
      </c>
      <c r="I194" s="225"/>
      <c r="J194" s="226">
        <f>ROUND(I194*H194,2)</f>
        <v>0</v>
      </c>
      <c r="K194" s="222" t="s">
        <v>19</v>
      </c>
      <c r="L194" s="46"/>
      <c r="M194" s="227" t="s">
        <v>19</v>
      </c>
      <c r="N194" s="228" t="s">
        <v>43</v>
      </c>
      <c r="O194" s="86"/>
      <c r="P194" s="229">
        <f>O194*H194</f>
        <v>0</v>
      </c>
      <c r="Q194" s="229">
        <v>0</v>
      </c>
      <c r="R194" s="229">
        <f>Q194*H194</f>
        <v>0</v>
      </c>
      <c r="S194" s="229">
        <v>0</v>
      </c>
      <c r="T194" s="230">
        <f>S194*H194</f>
        <v>0</v>
      </c>
      <c r="U194" s="40"/>
      <c r="V194" s="40"/>
      <c r="W194" s="40"/>
      <c r="X194" s="40"/>
      <c r="Y194" s="40"/>
      <c r="Z194" s="40"/>
      <c r="AA194" s="40"/>
      <c r="AB194" s="40"/>
      <c r="AC194" s="40"/>
      <c r="AD194" s="40"/>
      <c r="AE194" s="40"/>
      <c r="AR194" s="231" t="s">
        <v>340</v>
      </c>
      <c r="AT194" s="231" t="s">
        <v>171</v>
      </c>
      <c r="AU194" s="231" t="s">
        <v>82</v>
      </c>
      <c r="AY194" s="19" t="s">
        <v>169</v>
      </c>
      <c r="BE194" s="232">
        <f>IF(N194="základní",J194,0)</f>
        <v>0</v>
      </c>
      <c r="BF194" s="232">
        <f>IF(N194="snížená",J194,0)</f>
        <v>0</v>
      </c>
      <c r="BG194" s="232">
        <f>IF(N194="zákl. přenesená",J194,0)</f>
        <v>0</v>
      </c>
      <c r="BH194" s="232">
        <f>IF(N194="sníž. přenesená",J194,0)</f>
        <v>0</v>
      </c>
      <c r="BI194" s="232">
        <f>IF(N194="nulová",J194,0)</f>
        <v>0</v>
      </c>
      <c r="BJ194" s="19" t="s">
        <v>80</v>
      </c>
      <c r="BK194" s="232">
        <f>ROUND(I194*H194,2)</f>
        <v>0</v>
      </c>
      <c r="BL194" s="19" t="s">
        <v>340</v>
      </c>
      <c r="BM194" s="231" t="s">
        <v>2452</v>
      </c>
    </row>
    <row r="195" spans="1:63" s="12" customFormat="1" ht="22.8" customHeight="1">
      <c r="A195" s="12"/>
      <c r="B195" s="204"/>
      <c r="C195" s="205"/>
      <c r="D195" s="206" t="s">
        <v>71</v>
      </c>
      <c r="E195" s="218" t="s">
        <v>210</v>
      </c>
      <c r="F195" s="218" t="s">
        <v>2826</v>
      </c>
      <c r="G195" s="205"/>
      <c r="H195" s="205"/>
      <c r="I195" s="208"/>
      <c r="J195" s="219">
        <f>BK195</f>
        <v>0</v>
      </c>
      <c r="K195" s="205"/>
      <c r="L195" s="210"/>
      <c r="M195" s="211"/>
      <c r="N195" s="212"/>
      <c r="O195" s="212"/>
      <c r="P195" s="213">
        <f>P196</f>
        <v>0</v>
      </c>
      <c r="Q195" s="212"/>
      <c r="R195" s="213">
        <f>R196</f>
        <v>0</v>
      </c>
      <c r="S195" s="212"/>
      <c r="T195" s="214">
        <f>T196</f>
        <v>0</v>
      </c>
      <c r="U195" s="12"/>
      <c r="V195" s="12"/>
      <c r="W195" s="12"/>
      <c r="X195" s="12"/>
      <c r="Y195" s="12"/>
      <c r="Z195" s="12"/>
      <c r="AA195" s="12"/>
      <c r="AB195" s="12"/>
      <c r="AC195" s="12"/>
      <c r="AD195" s="12"/>
      <c r="AE195" s="12"/>
      <c r="AR195" s="215" t="s">
        <v>192</v>
      </c>
      <c r="AT195" s="216" t="s">
        <v>71</v>
      </c>
      <c r="AU195" s="216" t="s">
        <v>80</v>
      </c>
      <c r="AY195" s="215" t="s">
        <v>169</v>
      </c>
      <c r="BK195" s="217">
        <f>BK196</f>
        <v>0</v>
      </c>
    </row>
    <row r="196" spans="1:65" s="2" customFormat="1" ht="16.5" customHeight="1">
      <c r="A196" s="40"/>
      <c r="B196" s="41"/>
      <c r="C196" s="220" t="s">
        <v>1573</v>
      </c>
      <c r="D196" s="220" t="s">
        <v>171</v>
      </c>
      <c r="E196" s="221" t="s">
        <v>2827</v>
      </c>
      <c r="F196" s="222" t="s">
        <v>2828</v>
      </c>
      <c r="G196" s="223" t="s">
        <v>2076</v>
      </c>
      <c r="H196" s="224">
        <v>1</v>
      </c>
      <c r="I196" s="225"/>
      <c r="J196" s="226">
        <f>ROUND(I196*H196,2)</f>
        <v>0</v>
      </c>
      <c r="K196" s="222" t="s">
        <v>19</v>
      </c>
      <c r="L196" s="46"/>
      <c r="M196" s="299" t="s">
        <v>19</v>
      </c>
      <c r="N196" s="300" t="s">
        <v>43</v>
      </c>
      <c r="O196" s="281"/>
      <c r="P196" s="297">
        <f>O196*H196</f>
        <v>0</v>
      </c>
      <c r="Q196" s="297">
        <v>0</v>
      </c>
      <c r="R196" s="297">
        <f>Q196*H196</f>
        <v>0</v>
      </c>
      <c r="S196" s="297">
        <v>0</v>
      </c>
      <c r="T196" s="298">
        <f>S196*H196</f>
        <v>0</v>
      </c>
      <c r="U196" s="40"/>
      <c r="V196" s="40"/>
      <c r="W196" s="40"/>
      <c r="X196" s="40"/>
      <c r="Y196" s="40"/>
      <c r="Z196" s="40"/>
      <c r="AA196" s="40"/>
      <c r="AB196" s="40"/>
      <c r="AC196" s="40"/>
      <c r="AD196" s="40"/>
      <c r="AE196" s="40"/>
      <c r="AR196" s="231" t="s">
        <v>340</v>
      </c>
      <c r="AT196" s="231" t="s">
        <v>171</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340</v>
      </c>
      <c r="BM196" s="231" t="s">
        <v>2455</v>
      </c>
    </row>
    <row r="197" spans="1:31" s="2" customFormat="1" ht="6.95" customHeight="1">
      <c r="A197" s="40"/>
      <c r="B197" s="61"/>
      <c r="C197" s="62"/>
      <c r="D197" s="62"/>
      <c r="E197" s="62"/>
      <c r="F197" s="62"/>
      <c r="G197" s="62"/>
      <c r="H197" s="62"/>
      <c r="I197" s="168"/>
      <c r="J197" s="62"/>
      <c r="K197" s="62"/>
      <c r="L197" s="46"/>
      <c r="M197" s="40"/>
      <c r="O197" s="40"/>
      <c r="P197" s="40"/>
      <c r="Q197" s="40"/>
      <c r="R197" s="40"/>
      <c r="S197" s="40"/>
      <c r="T197" s="40"/>
      <c r="U197" s="40"/>
      <c r="V197" s="40"/>
      <c r="W197" s="40"/>
      <c r="X197" s="40"/>
      <c r="Y197" s="40"/>
      <c r="Z197" s="40"/>
      <c r="AA197" s="40"/>
      <c r="AB197" s="40"/>
      <c r="AC197" s="40"/>
      <c r="AD197" s="40"/>
      <c r="AE197" s="40"/>
    </row>
  </sheetData>
  <sheetProtection password="CC35" sheet="1" objects="1" scenarios="1" formatColumns="0" formatRows="0" autoFilter="0"/>
  <autoFilter ref="C92:K19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133</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2829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ROUND(J82,2)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ROUND((SUM(BE82:BE181)),2)</f>
        <v>0</v>
      </c>
      <c r="G33" s="40"/>
      <c r="H33" s="40"/>
      <c r="I33" s="157">
        <v>0.21</v>
      </c>
      <c r="J33" s="156">
        <f>ROUND(((SUM(BE82:BE181))*I33),2)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ROUND((SUM(BF82:BF181)),2)</f>
        <v>0</v>
      </c>
      <c r="G34" s="40"/>
      <c r="H34" s="40"/>
      <c r="I34" s="157">
        <v>0.15</v>
      </c>
      <c r="J34" s="156">
        <f>ROUND(((SUM(BF82:BF181))*I34),2)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ROUND((SUM(BG82:BG181)),2)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ROUND((SUM(BH82:BH181)),2)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ROUND((SUM(BI82:BI181)),2)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801 - Náhradní výsadba</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153</v>
      </c>
      <c r="E62" s="188"/>
      <c r="F62" s="188"/>
      <c r="G62" s="188"/>
      <c r="H62" s="188"/>
      <c r="I62" s="189"/>
      <c r="J62" s="190">
        <f>J180</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154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172" t="str">
        <f>E7</f>
        <v>Revitalizace veřejného prostranství panelového sídliště Březiny IV. etapa</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141</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71" t="str">
        <f>E9</f>
        <v>SO 801 - Náhradní výsadba</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Březiny</v>
      </c>
      <c r="G76" s="42"/>
      <c r="H76" s="42"/>
      <c r="I76" s="142" t="s">
        <v>23</v>
      </c>
      <c r="J76" s="74" t="str">
        <f>IF(J12="","",J12)</f>
        <v>15. 4. 2019</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25.65" customHeight="1">
      <c r="A78" s="40"/>
      <c r="B78" s="41"/>
      <c r="C78" s="34" t="s">
        <v>25</v>
      </c>
      <c r="D78" s="42"/>
      <c r="E78" s="42"/>
      <c r="F78" s="29" t="str">
        <f>E15</f>
        <v>Statutární město Děčín</v>
      </c>
      <c r="G78" s="42"/>
      <c r="H78" s="42"/>
      <c r="I78" s="142" t="s">
        <v>31</v>
      </c>
      <c r="J78" s="38" t="str">
        <f>E21</f>
        <v>AZ Consult spol. s r.o.</v>
      </c>
      <c r="K78" s="42"/>
      <c r="L78" s="139"/>
      <c r="S78" s="40"/>
      <c r="T78" s="40"/>
      <c r="U78" s="40"/>
      <c r="V78" s="40"/>
      <c r="W78" s="40"/>
      <c r="X78" s="40"/>
      <c r="Y78" s="40"/>
      <c r="Z78" s="40"/>
      <c r="AA78" s="40"/>
      <c r="AB78" s="40"/>
      <c r="AC78" s="40"/>
      <c r="AD78" s="40"/>
      <c r="AE78" s="40"/>
    </row>
    <row r="79" spans="1:31" s="2" customFormat="1" ht="15.15" customHeight="1">
      <c r="A79" s="40"/>
      <c r="B79" s="41"/>
      <c r="C79" s="34" t="s">
        <v>29</v>
      </c>
      <c r="D79" s="42"/>
      <c r="E79" s="42"/>
      <c r="F79" s="29" t="str">
        <f>IF(E18="","",E18)</f>
        <v>Vyplň údaj</v>
      </c>
      <c r="G79" s="42"/>
      <c r="H79" s="42"/>
      <c r="I79" s="142" t="s">
        <v>34</v>
      </c>
      <c r="J79" s="38" t="str">
        <f>E24</f>
        <v>Lucie Wojčiková</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155</v>
      </c>
      <c r="D81" s="195" t="s">
        <v>57</v>
      </c>
      <c r="E81" s="195" t="s">
        <v>53</v>
      </c>
      <c r="F81" s="195" t="s">
        <v>54</v>
      </c>
      <c r="G81" s="195" t="s">
        <v>156</v>
      </c>
      <c r="H81" s="195" t="s">
        <v>157</v>
      </c>
      <c r="I81" s="196" t="s">
        <v>158</v>
      </c>
      <c r="J81" s="195" t="s">
        <v>145</v>
      </c>
      <c r="K81" s="197" t="s">
        <v>159</v>
      </c>
      <c r="L81" s="198"/>
      <c r="M81" s="94" t="s">
        <v>19</v>
      </c>
      <c r="N81" s="95" t="s">
        <v>42</v>
      </c>
      <c r="O81" s="95" t="s">
        <v>160</v>
      </c>
      <c r="P81" s="95" t="s">
        <v>161</v>
      </c>
      <c r="Q81" s="95" t="s">
        <v>162</v>
      </c>
      <c r="R81" s="95" t="s">
        <v>163</v>
      </c>
      <c r="S81" s="95" t="s">
        <v>164</v>
      </c>
      <c r="T81" s="96" t="s">
        <v>165</v>
      </c>
      <c r="U81" s="192"/>
      <c r="V81" s="192"/>
      <c r="W81" s="192"/>
      <c r="X81" s="192"/>
      <c r="Y81" s="192"/>
      <c r="Z81" s="192"/>
      <c r="AA81" s="192"/>
      <c r="AB81" s="192"/>
      <c r="AC81" s="192"/>
      <c r="AD81" s="192"/>
      <c r="AE81" s="192"/>
    </row>
    <row r="82" spans="1:63" s="2" customFormat="1" ht="22.8" customHeight="1">
      <c r="A82" s="40"/>
      <c r="B82" s="41"/>
      <c r="C82" s="101" t="s">
        <v>166</v>
      </c>
      <c r="D82" s="42"/>
      <c r="E82" s="42"/>
      <c r="F82" s="42"/>
      <c r="G82" s="42"/>
      <c r="H82" s="42"/>
      <c r="I82" s="138"/>
      <c r="J82" s="199">
        <f>BK82</f>
        <v>0</v>
      </c>
      <c r="K82" s="42"/>
      <c r="L82" s="46"/>
      <c r="M82" s="97"/>
      <c r="N82" s="200"/>
      <c r="O82" s="98"/>
      <c r="P82" s="201">
        <f>P83</f>
        <v>0</v>
      </c>
      <c r="Q82" s="98"/>
      <c r="R82" s="201">
        <f>R83</f>
        <v>0.2113478</v>
      </c>
      <c r="S82" s="98"/>
      <c r="T82" s="202">
        <f>T83</f>
        <v>0</v>
      </c>
      <c r="U82" s="40"/>
      <c r="V82" s="40"/>
      <c r="W82" s="40"/>
      <c r="X82" s="40"/>
      <c r="Y82" s="40"/>
      <c r="Z82" s="40"/>
      <c r="AA82" s="40"/>
      <c r="AB82" s="40"/>
      <c r="AC82" s="40"/>
      <c r="AD82" s="40"/>
      <c r="AE82" s="40"/>
      <c r="AT82" s="19" t="s">
        <v>71</v>
      </c>
      <c r="AU82" s="19" t="s">
        <v>146</v>
      </c>
      <c r="BK82" s="203">
        <f>BK83</f>
        <v>0</v>
      </c>
    </row>
    <row r="83" spans="1:63" s="12" customFormat="1" ht="25.9" customHeight="1">
      <c r="A83" s="12"/>
      <c r="B83" s="204"/>
      <c r="C83" s="205"/>
      <c r="D83" s="206" t="s">
        <v>71</v>
      </c>
      <c r="E83" s="207" t="s">
        <v>167</v>
      </c>
      <c r="F83" s="207" t="s">
        <v>168</v>
      </c>
      <c r="G83" s="205"/>
      <c r="H83" s="205"/>
      <c r="I83" s="208"/>
      <c r="J83" s="209">
        <f>BK83</f>
        <v>0</v>
      </c>
      <c r="K83" s="205"/>
      <c r="L83" s="210"/>
      <c r="M83" s="211"/>
      <c r="N83" s="212"/>
      <c r="O83" s="212"/>
      <c r="P83" s="213">
        <f>P84+P180</f>
        <v>0</v>
      </c>
      <c r="Q83" s="212"/>
      <c r="R83" s="213">
        <f>R84+R180</f>
        <v>0.2113478</v>
      </c>
      <c r="S83" s="212"/>
      <c r="T83" s="214">
        <f>T84+T180</f>
        <v>0</v>
      </c>
      <c r="U83" s="12"/>
      <c r="V83" s="12"/>
      <c r="W83" s="12"/>
      <c r="X83" s="12"/>
      <c r="Y83" s="12"/>
      <c r="Z83" s="12"/>
      <c r="AA83" s="12"/>
      <c r="AB83" s="12"/>
      <c r="AC83" s="12"/>
      <c r="AD83" s="12"/>
      <c r="AE83" s="12"/>
      <c r="AR83" s="215" t="s">
        <v>80</v>
      </c>
      <c r="AT83" s="216" t="s">
        <v>71</v>
      </c>
      <c r="AU83" s="216" t="s">
        <v>72</v>
      </c>
      <c r="AY83" s="215" t="s">
        <v>169</v>
      </c>
      <c r="BK83" s="217">
        <f>BK84+BK180</f>
        <v>0</v>
      </c>
    </row>
    <row r="84" spans="1:63" s="12" customFormat="1" ht="22.8" customHeight="1">
      <c r="A84" s="12"/>
      <c r="B84" s="204"/>
      <c r="C84" s="205"/>
      <c r="D84" s="206" t="s">
        <v>71</v>
      </c>
      <c r="E84" s="218" t="s">
        <v>80</v>
      </c>
      <c r="F84" s="218" t="s">
        <v>170</v>
      </c>
      <c r="G84" s="205"/>
      <c r="H84" s="205"/>
      <c r="I84" s="208"/>
      <c r="J84" s="219">
        <f>BK84</f>
        <v>0</v>
      </c>
      <c r="K84" s="205"/>
      <c r="L84" s="210"/>
      <c r="M84" s="211"/>
      <c r="N84" s="212"/>
      <c r="O84" s="212"/>
      <c r="P84" s="213">
        <f>SUM(P85:P179)</f>
        <v>0</v>
      </c>
      <c r="Q84" s="212"/>
      <c r="R84" s="213">
        <f>SUM(R85:R179)</f>
        <v>0.2113478</v>
      </c>
      <c r="S84" s="212"/>
      <c r="T84" s="214">
        <f>SUM(T85:T179)</f>
        <v>0</v>
      </c>
      <c r="U84" s="12"/>
      <c r="V84" s="12"/>
      <c r="W84" s="12"/>
      <c r="X84" s="12"/>
      <c r="Y84" s="12"/>
      <c r="Z84" s="12"/>
      <c r="AA84" s="12"/>
      <c r="AB84" s="12"/>
      <c r="AC84" s="12"/>
      <c r="AD84" s="12"/>
      <c r="AE84" s="12"/>
      <c r="AR84" s="215" t="s">
        <v>80</v>
      </c>
      <c r="AT84" s="216" t="s">
        <v>71</v>
      </c>
      <c r="AU84" s="216" t="s">
        <v>80</v>
      </c>
      <c r="AY84" s="215" t="s">
        <v>169</v>
      </c>
      <c r="BK84" s="217">
        <f>SUM(BK85:BK179)</f>
        <v>0</v>
      </c>
    </row>
    <row r="85" spans="1:65" s="2" customFormat="1" ht="21.75" customHeight="1">
      <c r="A85" s="40"/>
      <c r="B85" s="41"/>
      <c r="C85" s="220" t="s">
        <v>80</v>
      </c>
      <c r="D85" s="220" t="s">
        <v>171</v>
      </c>
      <c r="E85" s="221" t="s">
        <v>2830</v>
      </c>
      <c r="F85" s="222" t="s">
        <v>2831</v>
      </c>
      <c r="G85" s="223" t="s">
        <v>361</v>
      </c>
      <c r="H85" s="224">
        <v>204</v>
      </c>
      <c r="I85" s="225"/>
      <c r="J85" s="226">
        <f>ROUND(I85*H85,2)</f>
        <v>0</v>
      </c>
      <c r="K85" s="222" t="s">
        <v>175</v>
      </c>
      <c r="L85" s="46"/>
      <c r="M85" s="227" t="s">
        <v>19</v>
      </c>
      <c r="N85" s="228"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176</v>
      </c>
      <c r="AT85" s="231" t="s">
        <v>171</v>
      </c>
      <c r="AU85" s="231" t="s">
        <v>82</v>
      </c>
      <c r="AY85" s="19" t="s">
        <v>169</v>
      </c>
      <c r="BE85" s="232">
        <f>IF(N85="základní",J85,0)</f>
        <v>0</v>
      </c>
      <c r="BF85" s="232">
        <f>IF(N85="snížená",J85,0)</f>
        <v>0</v>
      </c>
      <c r="BG85" s="232">
        <f>IF(N85="zákl. přenesená",J85,0)</f>
        <v>0</v>
      </c>
      <c r="BH85" s="232">
        <f>IF(N85="sníž. přenesená",J85,0)</f>
        <v>0</v>
      </c>
      <c r="BI85" s="232">
        <f>IF(N85="nulová",J85,0)</f>
        <v>0</v>
      </c>
      <c r="BJ85" s="19" t="s">
        <v>80</v>
      </c>
      <c r="BK85" s="232">
        <f>ROUND(I85*H85,2)</f>
        <v>0</v>
      </c>
      <c r="BL85" s="19" t="s">
        <v>176</v>
      </c>
      <c r="BM85" s="231" t="s">
        <v>2832</v>
      </c>
    </row>
    <row r="86" spans="1:47" s="2" customFormat="1" ht="12">
      <c r="A86" s="40"/>
      <c r="B86" s="41"/>
      <c r="C86" s="42"/>
      <c r="D86" s="233" t="s">
        <v>178</v>
      </c>
      <c r="E86" s="42"/>
      <c r="F86" s="234" t="s">
        <v>2833</v>
      </c>
      <c r="G86" s="42"/>
      <c r="H86" s="42"/>
      <c r="I86" s="138"/>
      <c r="J86" s="42"/>
      <c r="K86" s="42"/>
      <c r="L86" s="46"/>
      <c r="M86" s="235"/>
      <c r="N86" s="236"/>
      <c r="O86" s="86"/>
      <c r="P86" s="86"/>
      <c r="Q86" s="86"/>
      <c r="R86" s="86"/>
      <c r="S86" s="86"/>
      <c r="T86" s="87"/>
      <c r="U86" s="40"/>
      <c r="V86" s="40"/>
      <c r="W86" s="40"/>
      <c r="X86" s="40"/>
      <c r="Y86" s="40"/>
      <c r="Z86" s="40"/>
      <c r="AA86" s="40"/>
      <c r="AB86" s="40"/>
      <c r="AC86" s="40"/>
      <c r="AD86" s="40"/>
      <c r="AE86" s="40"/>
      <c r="AT86" s="19" t="s">
        <v>178</v>
      </c>
      <c r="AU86" s="19" t="s">
        <v>82</v>
      </c>
    </row>
    <row r="87" spans="1:51" s="14" customFormat="1" ht="12">
      <c r="A87" s="14"/>
      <c r="B87" s="248"/>
      <c r="C87" s="249"/>
      <c r="D87" s="233" t="s">
        <v>180</v>
      </c>
      <c r="E87" s="250" t="s">
        <v>19</v>
      </c>
      <c r="F87" s="251" t="s">
        <v>2834</v>
      </c>
      <c r="G87" s="249"/>
      <c r="H87" s="250" t="s">
        <v>19</v>
      </c>
      <c r="I87" s="252"/>
      <c r="J87" s="249"/>
      <c r="K87" s="249"/>
      <c r="L87" s="253"/>
      <c r="M87" s="254"/>
      <c r="N87" s="255"/>
      <c r="O87" s="255"/>
      <c r="P87" s="255"/>
      <c r="Q87" s="255"/>
      <c r="R87" s="255"/>
      <c r="S87" s="255"/>
      <c r="T87" s="256"/>
      <c r="U87" s="14"/>
      <c r="V87" s="14"/>
      <c r="W87" s="14"/>
      <c r="X87" s="14"/>
      <c r="Y87" s="14"/>
      <c r="Z87" s="14"/>
      <c r="AA87" s="14"/>
      <c r="AB87" s="14"/>
      <c r="AC87" s="14"/>
      <c r="AD87" s="14"/>
      <c r="AE87" s="14"/>
      <c r="AT87" s="257" t="s">
        <v>180</v>
      </c>
      <c r="AU87" s="257" t="s">
        <v>82</v>
      </c>
      <c r="AV87" s="14" t="s">
        <v>80</v>
      </c>
      <c r="AW87" s="14" t="s">
        <v>33</v>
      </c>
      <c r="AX87" s="14" t="s">
        <v>72</v>
      </c>
      <c r="AY87" s="257" t="s">
        <v>169</v>
      </c>
    </row>
    <row r="88" spans="1:51" s="13" customFormat="1" ht="12">
      <c r="A88" s="13"/>
      <c r="B88" s="237"/>
      <c r="C88" s="238"/>
      <c r="D88" s="233" t="s">
        <v>180</v>
      </c>
      <c r="E88" s="239" t="s">
        <v>19</v>
      </c>
      <c r="F88" s="240" t="s">
        <v>2835</v>
      </c>
      <c r="G88" s="238"/>
      <c r="H88" s="241">
        <v>204</v>
      </c>
      <c r="I88" s="242"/>
      <c r="J88" s="238"/>
      <c r="K88" s="238"/>
      <c r="L88" s="243"/>
      <c r="M88" s="244"/>
      <c r="N88" s="245"/>
      <c r="O88" s="245"/>
      <c r="P88" s="245"/>
      <c r="Q88" s="245"/>
      <c r="R88" s="245"/>
      <c r="S88" s="245"/>
      <c r="T88" s="246"/>
      <c r="U88" s="13"/>
      <c r="V88" s="13"/>
      <c r="W88" s="13"/>
      <c r="X88" s="13"/>
      <c r="Y88" s="13"/>
      <c r="Z88" s="13"/>
      <c r="AA88" s="13"/>
      <c r="AB88" s="13"/>
      <c r="AC88" s="13"/>
      <c r="AD88" s="13"/>
      <c r="AE88" s="13"/>
      <c r="AT88" s="247" t="s">
        <v>180</v>
      </c>
      <c r="AU88" s="247" t="s">
        <v>82</v>
      </c>
      <c r="AV88" s="13" t="s">
        <v>82</v>
      </c>
      <c r="AW88" s="13" t="s">
        <v>33</v>
      </c>
      <c r="AX88" s="13" t="s">
        <v>80</v>
      </c>
      <c r="AY88" s="247" t="s">
        <v>169</v>
      </c>
    </row>
    <row r="89" spans="1:65" s="2" customFormat="1" ht="21.75" customHeight="1">
      <c r="A89" s="40"/>
      <c r="B89" s="41"/>
      <c r="C89" s="220" t="s">
        <v>82</v>
      </c>
      <c r="D89" s="220" t="s">
        <v>171</v>
      </c>
      <c r="E89" s="221" t="s">
        <v>2836</v>
      </c>
      <c r="F89" s="222" t="s">
        <v>2837</v>
      </c>
      <c r="G89" s="223" t="s">
        <v>361</v>
      </c>
      <c r="H89" s="224">
        <v>9</v>
      </c>
      <c r="I89" s="225"/>
      <c r="J89" s="226">
        <f>ROUND(I89*H89,2)</f>
        <v>0</v>
      </c>
      <c r="K89" s="222" t="s">
        <v>175</v>
      </c>
      <c r="L89" s="46"/>
      <c r="M89" s="227" t="s">
        <v>19</v>
      </c>
      <c r="N89" s="228" t="s">
        <v>43</v>
      </c>
      <c r="O89" s="86"/>
      <c r="P89" s="229">
        <f>O89*H89</f>
        <v>0</v>
      </c>
      <c r="Q89" s="229">
        <v>0</v>
      </c>
      <c r="R89" s="229">
        <f>Q89*H89</f>
        <v>0</v>
      </c>
      <c r="S89" s="229">
        <v>0</v>
      </c>
      <c r="T89" s="230">
        <f>S89*H89</f>
        <v>0</v>
      </c>
      <c r="U89" s="40"/>
      <c r="V89" s="40"/>
      <c r="W89" s="40"/>
      <c r="X89" s="40"/>
      <c r="Y89" s="40"/>
      <c r="Z89" s="40"/>
      <c r="AA89" s="40"/>
      <c r="AB89" s="40"/>
      <c r="AC89" s="40"/>
      <c r="AD89" s="40"/>
      <c r="AE89" s="40"/>
      <c r="AR89" s="231" t="s">
        <v>176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176</v>
      </c>
      <c r="BM89" s="231" t="s">
        <v>2838</v>
      </c>
    </row>
    <row r="90" spans="1:47" s="2" customFormat="1" ht="12">
      <c r="A90" s="40"/>
      <c r="B90" s="41"/>
      <c r="C90" s="42"/>
      <c r="D90" s="233" t="s">
        <v>178</v>
      </c>
      <c r="E90" s="42"/>
      <c r="F90" s="234" t="s">
        <v>2839</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178</v>
      </c>
      <c r="AU90" s="19" t="s">
        <v>82</v>
      </c>
    </row>
    <row r="91" spans="1:51" s="14" customFormat="1" ht="12">
      <c r="A91" s="14"/>
      <c r="B91" s="248"/>
      <c r="C91" s="249"/>
      <c r="D91" s="233" t="s">
        <v>180</v>
      </c>
      <c r="E91" s="250" t="s">
        <v>19</v>
      </c>
      <c r="F91" s="251" t="s">
        <v>2840</v>
      </c>
      <c r="G91" s="249"/>
      <c r="H91" s="250" t="s">
        <v>19</v>
      </c>
      <c r="I91" s="252"/>
      <c r="J91" s="249"/>
      <c r="K91" s="249"/>
      <c r="L91" s="253"/>
      <c r="M91" s="254"/>
      <c r="N91" s="255"/>
      <c r="O91" s="255"/>
      <c r="P91" s="255"/>
      <c r="Q91" s="255"/>
      <c r="R91" s="255"/>
      <c r="S91" s="255"/>
      <c r="T91" s="256"/>
      <c r="U91" s="14"/>
      <c r="V91" s="14"/>
      <c r="W91" s="14"/>
      <c r="X91" s="14"/>
      <c r="Y91" s="14"/>
      <c r="Z91" s="14"/>
      <c r="AA91" s="14"/>
      <c r="AB91" s="14"/>
      <c r="AC91" s="14"/>
      <c r="AD91" s="14"/>
      <c r="AE91" s="14"/>
      <c r="AT91" s="257" t="s">
        <v>180</v>
      </c>
      <c r="AU91" s="257" t="s">
        <v>82</v>
      </c>
      <c r="AV91" s="14" t="s">
        <v>80</v>
      </c>
      <c r="AW91" s="14" t="s">
        <v>33</v>
      </c>
      <c r="AX91" s="14" t="s">
        <v>72</v>
      </c>
      <c r="AY91" s="257" t="s">
        <v>169</v>
      </c>
    </row>
    <row r="92" spans="1:51" s="13" customFormat="1" ht="12">
      <c r="A92" s="13"/>
      <c r="B92" s="237"/>
      <c r="C92" s="238"/>
      <c r="D92" s="233" t="s">
        <v>180</v>
      </c>
      <c r="E92" s="239" t="s">
        <v>19</v>
      </c>
      <c r="F92" s="240" t="s">
        <v>2841</v>
      </c>
      <c r="G92" s="238"/>
      <c r="H92" s="241">
        <v>9</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180</v>
      </c>
      <c r="AU92" s="247" t="s">
        <v>82</v>
      </c>
      <c r="AV92" s="13" t="s">
        <v>82</v>
      </c>
      <c r="AW92" s="13" t="s">
        <v>33</v>
      </c>
      <c r="AX92" s="13" t="s">
        <v>80</v>
      </c>
      <c r="AY92" s="247" t="s">
        <v>169</v>
      </c>
    </row>
    <row r="93" spans="1:65" s="2" customFormat="1" ht="16.5" customHeight="1">
      <c r="A93" s="40"/>
      <c r="B93" s="41"/>
      <c r="C93" s="269" t="s">
        <v>192</v>
      </c>
      <c r="D93" s="269" t="s">
        <v>294</v>
      </c>
      <c r="E93" s="270" t="s">
        <v>2842</v>
      </c>
      <c r="F93" s="271" t="s">
        <v>2843</v>
      </c>
      <c r="G93" s="272" t="s">
        <v>222</v>
      </c>
      <c r="H93" s="273">
        <v>0.083</v>
      </c>
      <c r="I93" s="274"/>
      <c r="J93" s="275">
        <f>ROUND(I93*H93,2)</f>
        <v>0</v>
      </c>
      <c r="K93" s="271" t="s">
        <v>175</v>
      </c>
      <c r="L93" s="276"/>
      <c r="M93" s="277" t="s">
        <v>19</v>
      </c>
      <c r="N93" s="278" t="s">
        <v>43</v>
      </c>
      <c r="O93" s="86"/>
      <c r="P93" s="229">
        <f>O93*H93</f>
        <v>0</v>
      </c>
      <c r="Q93" s="229">
        <v>0.22</v>
      </c>
      <c r="R93" s="229">
        <f>Q93*H93</f>
        <v>0.018260000000000002</v>
      </c>
      <c r="S93" s="229">
        <v>0</v>
      </c>
      <c r="T93" s="230">
        <f>S93*H93</f>
        <v>0</v>
      </c>
      <c r="U93" s="40"/>
      <c r="V93" s="40"/>
      <c r="W93" s="40"/>
      <c r="X93" s="40"/>
      <c r="Y93" s="40"/>
      <c r="Z93" s="40"/>
      <c r="AA93" s="40"/>
      <c r="AB93" s="40"/>
      <c r="AC93" s="40"/>
      <c r="AD93" s="40"/>
      <c r="AE93" s="40"/>
      <c r="AR93" s="231" t="s">
        <v>227</v>
      </c>
      <c r="AT93" s="231" t="s">
        <v>294</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176</v>
      </c>
      <c r="BM93" s="231" t="s">
        <v>2844</v>
      </c>
    </row>
    <row r="94" spans="1:51" s="13" customFormat="1" ht="12">
      <c r="A94" s="13"/>
      <c r="B94" s="237"/>
      <c r="C94" s="238"/>
      <c r="D94" s="233" t="s">
        <v>180</v>
      </c>
      <c r="E94" s="239" t="s">
        <v>19</v>
      </c>
      <c r="F94" s="240" t="s">
        <v>2845</v>
      </c>
      <c r="G94" s="238"/>
      <c r="H94" s="241">
        <v>5.527</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180</v>
      </c>
      <c r="AU94" s="247" t="s">
        <v>82</v>
      </c>
      <c r="AV94" s="13" t="s">
        <v>82</v>
      </c>
      <c r="AW94" s="13" t="s">
        <v>33</v>
      </c>
      <c r="AX94" s="13" t="s">
        <v>80</v>
      </c>
      <c r="AY94" s="247" t="s">
        <v>169</v>
      </c>
    </row>
    <row r="95" spans="1:51" s="13" customFormat="1" ht="12">
      <c r="A95" s="13"/>
      <c r="B95" s="237"/>
      <c r="C95" s="238"/>
      <c r="D95" s="233" t="s">
        <v>180</v>
      </c>
      <c r="E95" s="238"/>
      <c r="F95" s="240" t="s">
        <v>2846</v>
      </c>
      <c r="G95" s="238"/>
      <c r="H95" s="241">
        <v>0.083</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4</v>
      </c>
      <c r="AX95" s="13" t="s">
        <v>80</v>
      </c>
      <c r="AY95" s="247" t="s">
        <v>169</v>
      </c>
    </row>
    <row r="96" spans="1:65" s="2" customFormat="1" ht="21.75" customHeight="1">
      <c r="A96" s="40"/>
      <c r="B96" s="41"/>
      <c r="C96" s="220" t="s">
        <v>176</v>
      </c>
      <c r="D96" s="220" t="s">
        <v>171</v>
      </c>
      <c r="E96" s="221" t="s">
        <v>2847</v>
      </c>
      <c r="F96" s="222" t="s">
        <v>2848</v>
      </c>
      <c r="G96" s="223" t="s">
        <v>361</v>
      </c>
      <c r="H96" s="224">
        <v>9</v>
      </c>
      <c r="I96" s="225"/>
      <c r="J96" s="226">
        <f>ROUND(I96*H96,2)</f>
        <v>0</v>
      </c>
      <c r="K96" s="222" t="s">
        <v>175</v>
      </c>
      <c r="L96" s="46"/>
      <c r="M96" s="227" t="s">
        <v>19</v>
      </c>
      <c r="N96" s="228"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176</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176</v>
      </c>
      <c r="BM96" s="231" t="s">
        <v>2849</v>
      </c>
    </row>
    <row r="97" spans="1:47" s="2" customFormat="1" ht="12">
      <c r="A97" s="40"/>
      <c r="B97" s="41"/>
      <c r="C97" s="42"/>
      <c r="D97" s="233" t="s">
        <v>178</v>
      </c>
      <c r="E97" s="42"/>
      <c r="F97" s="234" t="s">
        <v>2850</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9" t="s">
        <v>178</v>
      </c>
      <c r="AU97" s="19" t="s">
        <v>82</v>
      </c>
    </row>
    <row r="98" spans="1:51" s="13" customFormat="1" ht="12">
      <c r="A98" s="13"/>
      <c r="B98" s="237"/>
      <c r="C98" s="238"/>
      <c r="D98" s="233" t="s">
        <v>180</v>
      </c>
      <c r="E98" s="239" t="s">
        <v>19</v>
      </c>
      <c r="F98" s="240" t="s">
        <v>2851</v>
      </c>
      <c r="G98" s="238"/>
      <c r="H98" s="241">
        <v>5</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180</v>
      </c>
      <c r="AU98" s="247" t="s">
        <v>82</v>
      </c>
      <c r="AV98" s="13" t="s">
        <v>82</v>
      </c>
      <c r="AW98" s="13" t="s">
        <v>33</v>
      </c>
      <c r="AX98" s="13" t="s">
        <v>72</v>
      </c>
      <c r="AY98" s="247" t="s">
        <v>169</v>
      </c>
    </row>
    <row r="99" spans="1:51" s="13" customFormat="1" ht="12">
      <c r="A99" s="13"/>
      <c r="B99" s="237"/>
      <c r="C99" s="238"/>
      <c r="D99" s="233" t="s">
        <v>180</v>
      </c>
      <c r="E99" s="239" t="s">
        <v>19</v>
      </c>
      <c r="F99" s="240" t="s">
        <v>2852</v>
      </c>
      <c r="G99" s="238"/>
      <c r="H99" s="241">
        <v>4</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5" customFormat="1" ht="12">
      <c r="A100" s="15"/>
      <c r="B100" s="258"/>
      <c r="C100" s="259"/>
      <c r="D100" s="233" t="s">
        <v>180</v>
      </c>
      <c r="E100" s="260" t="s">
        <v>19</v>
      </c>
      <c r="F100" s="261" t="s">
        <v>191</v>
      </c>
      <c r="G100" s="259"/>
      <c r="H100" s="262">
        <v>9</v>
      </c>
      <c r="I100" s="263"/>
      <c r="J100" s="259"/>
      <c r="K100" s="259"/>
      <c r="L100" s="264"/>
      <c r="M100" s="265"/>
      <c r="N100" s="266"/>
      <c r="O100" s="266"/>
      <c r="P100" s="266"/>
      <c r="Q100" s="266"/>
      <c r="R100" s="266"/>
      <c r="S100" s="266"/>
      <c r="T100" s="267"/>
      <c r="U100" s="15"/>
      <c r="V100" s="15"/>
      <c r="W100" s="15"/>
      <c r="X100" s="15"/>
      <c r="Y100" s="15"/>
      <c r="Z100" s="15"/>
      <c r="AA100" s="15"/>
      <c r="AB100" s="15"/>
      <c r="AC100" s="15"/>
      <c r="AD100" s="15"/>
      <c r="AE100" s="15"/>
      <c r="AT100" s="268" t="s">
        <v>180</v>
      </c>
      <c r="AU100" s="268" t="s">
        <v>82</v>
      </c>
      <c r="AV100" s="15" t="s">
        <v>176</v>
      </c>
      <c r="AW100" s="15" t="s">
        <v>33</v>
      </c>
      <c r="AX100" s="15" t="s">
        <v>80</v>
      </c>
      <c r="AY100" s="268" t="s">
        <v>169</v>
      </c>
    </row>
    <row r="101" spans="1:65" s="2" customFormat="1" ht="16.5" customHeight="1">
      <c r="A101" s="40"/>
      <c r="B101" s="41"/>
      <c r="C101" s="269" t="s">
        <v>206</v>
      </c>
      <c r="D101" s="269" t="s">
        <v>294</v>
      </c>
      <c r="E101" s="270" t="s">
        <v>2853</v>
      </c>
      <c r="F101" s="271" t="s">
        <v>2854</v>
      </c>
      <c r="G101" s="272" t="s">
        <v>361</v>
      </c>
      <c r="H101" s="273">
        <v>4</v>
      </c>
      <c r="I101" s="274"/>
      <c r="J101" s="275">
        <f>ROUND(I101*H101,2)</f>
        <v>0</v>
      </c>
      <c r="K101" s="271" t="s">
        <v>19</v>
      </c>
      <c r="L101" s="276"/>
      <c r="M101" s="277" t="s">
        <v>19</v>
      </c>
      <c r="N101" s="27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227</v>
      </c>
      <c r="AT101" s="231" t="s">
        <v>294</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2855</v>
      </c>
    </row>
    <row r="102" spans="1:65" s="2" customFormat="1" ht="16.5" customHeight="1">
      <c r="A102" s="40"/>
      <c r="B102" s="41"/>
      <c r="C102" s="269" t="s">
        <v>210</v>
      </c>
      <c r="D102" s="269" t="s">
        <v>294</v>
      </c>
      <c r="E102" s="270" t="s">
        <v>2856</v>
      </c>
      <c r="F102" s="271" t="s">
        <v>2857</v>
      </c>
      <c r="G102" s="272" t="s">
        <v>361</v>
      </c>
      <c r="H102" s="273">
        <v>5</v>
      </c>
      <c r="I102" s="274"/>
      <c r="J102" s="275">
        <f>ROUND(I102*H102,2)</f>
        <v>0</v>
      </c>
      <c r="K102" s="271" t="s">
        <v>19</v>
      </c>
      <c r="L102" s="276"/>
      <c r="M102" s="277" t="s">
        <v>19</v>
      </c>
      <c r="N102" s="27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227</v>
      </c>
      <c r="AT102" s="231" t="s">
        <v>294</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176</v>
      </c>
      <c r="BM102" s="231" t="s">
        <v>2858</v>
      </c>
    </row>
    <row r="103" spans="1:65" s="2" customFormat="1" ht="21.75" customHeight="1">
      <c r="A103" s="40"/>
      <c r="B103" s="41"/>
      <c r="C103" s="220" t="s">
        <v>219</v>
      </c>
      <c r="D103" s="220" t="s">
        <v>171</v>
      </c>
      <c r="E103" s="221" t="s">
        <v>2859</v>
      </c>
      <c r="F103" s="222" t="s">
        <v>2860</v>
      </c>
      <c r="G103" s="223" t="s">
        <v>361</v>
      </c>
      <c r="H103" s="224">
        <v>204</v>
      </c>
      <c r="I103" s="225"/>
      <c r="J103" s="226">
        <f>ROUND(I103*H103,2)</f>
        <v>0</v>
      </c>
      <c r="K103" s="222" t="s">
        <v>175</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176</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176</v>
      </c>
      <c r="BM103" s="231" t="s">
        <v>2861</v>
      </c>
    </row>
    <row r="104" spans="1:47" s="2" customFormat="1" ht="12">
      <c r="A104" s="40"/>
      <c r="B104" s="41"/>
      <c r="C104" s="42"/>
      <c r="D104" s="233" t="s">
        <v>178</v>
      </c>
      <c r="E104" s="42"/>
      <c r="F104" s="234" t="s">
        <v>2862</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9" t="s">
        <v>178</v>
      </c>
      <c r="AU104" s="19" t="s">
        <v>82</v>
      </c>
    </row>
    <row r="105" spans="1:51" s="13" customFormat="1" ht="12">
      <c r="A105" s="13"/>
      <c r="B105" s="237"/>
      <c r="C105" s="238"/>
      <c r="D105" s="233" t="s">
        <v>180</v>
      </c>
      <c r="E105" s="239" t="s">
        <v>19</v>
      </c>
      <c r="F105" s="240" t="s">
        <v>2863</v>
      </c>
      <c r="G105" s="238"/>
      <c r="H105" s="241">
        <v>80</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72</v>
      </c>
      <c r="AY105" s="247" t="s">
        <v>169</v>
      </c>
    </row>
    <row r="106" spans="1:51" s="13" customFormat="1" ht="12">
      <c r="A106" s="13"/>
      <c r="B106" s="237"/>
      <c r="C106" s="238"/>
      <c r="D106" s="233" t="s">
        <v>180</v>
      </c>
      <c r="E106" s="239" t="s">
        <v>19</v>
      </c>
      <c r="F106" s="240" t="s">
        <v>2864</v>
      </c>
      <c r="G106" s="238"/>
      <c r="H106" s="241">
        <v>74</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72</v>
      </c>
      <c r="AY106" s="247" t="s">
        <v>169</v>
      </c>
    </row>
    <row r="107" spans="1:51" s="13" customFormat="1" ht="12">
      <c r="A107" s="13"/>
      <c r="B107" s="237"/>
      <c r="C107" s="238"/>
      <c r="D107" s="233" t="s">
        <v>180</v>
      </c>
      <c r="E107" s="239" t="s">
        <v>19</v>
      </c>
      <c r="F107" s="240" t="s">
        <v>2865</v>
      </c>
      <c r="G107" s="238"/>
      <c r="H107" s="241">
        <v>50</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180</v>
      </c>
      <c r="AU107" s="247" t="s">
        <v>82</v>
      </c>
      <c r="AV107" s="13" t="s">
        <v>82</v>
      </c>
      <c r="AW107" s="13" t="s">
        <v>33</v>
      </c>
      <c r="AX107" s="13" t="s">
        <v>72</v>
      </c>
      <c r="AY107" s="247" t="s">
        <v>169</v>
      </c>
    </row>
    <row r="108" spans="1:51" s="15" customFormat="1" ht="12">
      <c r="A108" s="15"/>
      <c r="B108" s="258"/>
      <c r="C108" s="259"/>
      <c r="D108" s="233" t="s">
        <v>180</v>
      </c>
      <c r="E108" s="260" t="s">
        <v>19</v>
      </c>
      <c r="F108" s="261" t="s">
        <v>191</v>
      </c>
      <c r="G108" s="259"/>
      <c r="H108" s="262">
        <v>204</v>
      </c>
      <c r="I108" s="263"/>
      <c r="J108" s="259"/>
      <c r="K108" s="259"/>
      <c r="L108" s="264"/>
      <c r="M108" s="265"/>
      <c r="N108" s="266"/>
      <c r="O108" s="266"/>
      <c r="P108" s="266"/>
      <c r="Q108" s="266"/>
      <c r="R108" s="266"/>
      <c r="S108" s="266"/>
      <c r="T108" s="267"/>
      <c r="U108" s="15"/>
      <c r="V108" s="15"/>
      <c r="W108" s="15"/>
      <c r="X108" s="15"/>
      <c r="Y108" s="15"/>
      <c r="Z108" s="15"/>
      <c r="AA108" s="15"/>
      <c r="AB108" s="15"/>
      <c r="AC108" s="15"/>
      <c r="AD108" s="15"/>
      <c r="AE108" s="15"/>
      <c r="AT108" s="268" t="s">
        <v>180</v>
      </c>
      <c r="AU108" s="268" t="s">
        <v>82</v>
      </c>
      <c r="AV108" s="15" t="s">
        <v>176</v>
      </c>
      <c r="AW108" s="15" t="s">
        <v>33</v>
      </c>
      <c r="AX108" s="15" t="s">
        <v>80</v>
      </c>
      <c r="AY108" s="268" t="s">
        <v>169</v>
      </c>
    </row>
    <row r="109" spans="1:65" s="2" customFormat="1" ht="16.5" customHeight="1">
      <c r="A109" s="40"/>
      <c r="B109" s="41"/>
      <c r="C109" s="269" t="s">
        <v>227</v>
      </c>
      <c r="D109" s="269" t="s">
        <v>294</v>
      </c>
      <c r="E109" s="270" t="s">
        <v>2866</v>
      </c>
      <c r="F109" s="271" t="s">
        <v>2867</v>
      </c>
      <c r="G109" s="272" t="s">
        <v>361</v>
      </c>
      <c r="H109" s="273">
        <v>80</v>
      </c>
      <c r="I109" s="274"/>
      <c r="J109" s="275">
        <f>ROUND(I109*H109,2)</f>
        <v>0</v>
      </c>
      <c r="K109" s="271" t="s">
        <v>19</v>
      </c>
      <c r="L109" s="276"/>
      <c r="M109" s="277" t="s">
        <v>19</v>
      </c>
      <c r="N109" s="27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227</v>
      </c>
      <c r="AT109" s="231" t="s">
        <v>294</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176</v>
      </c>
      <c r="BM109" s="231" t="s">
        <v>2868</v>
      </c>
    </row>
    <row r="110" spans="1:51" s="13" customFormat="1" ht="12">
      <c r="A110" s="13"/>
      <c r="B110" s="237"/>
      <c r="C110" s="238"/>
      <c r="D110" s="233" t="s">
        <v>180</v>
      </c>
      <c r="E110" s="239" t="s">
        <v>19</v>
      </c>
      <c r="F110" s="240" t="s">
        <v>2869</v>
      </c>
      <c r="G110" s="238"/>
      <c r="H110" s="241">
        <v>80</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80</v>
      </c>
      <c r="AY110" s="247" t="s">
        <v>169</v>
      </c>
    </row>
    <row r="111" spans="1:65" s="2" customFormat="1" ht="16.5" customHeight="1">
      <c r="A111" s="40"/>
      <c r="B111" s="41"/>
      <c r="C111" s="269" t="s">
        <v>236</v>
      </c>
      <c r="D111" s="269" t="s">
        <v>294</v>
      </c>
      <c r="E111" s="270" t="s">
        <v>2870</v>
      </c>
      <c r="F111" s="271" t="s">
        <v>2871</v>
      </c>
      <c r="G111" s="272" t="s">
        <v>361</v>
      </c>
      <c r="H111" s="273">
        <v>74</v>
      </c>
      <c r="I111" s="274"/>
      <c r="J111" s="275">
        <f>ROUND(I111*H111,2)</f>
        <v>0</v>
      </c>
      <c r="K111" s="271" t="s">
        <v>19</v>
      </c>
      <c r="L111" s="276"/>
      <c r="M111" s="277" t="s">
        <v>19</v>
      </c>
      <c r="N111" s="27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227</v>
      </c>
      <c r="AT111" s="231" t="s">
        <v>294</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176</v>
      </c>
      <c r="BM111" s="231" t="s">
        <v>2872</v>
      </c>
    </row>
    <row r="112" spans="1:51" s="13" customFormat="1" ht="12">
      <c r="A112" s="13"/>
      <c r="B112" s="237"/>
      <c r="C112" s="238"/>
      <c r="D112" s="233" t="s">
        <v>180</v>
      </c>
      <c r="E112" s="239" t="s">
        <v>19</v>
      </c>
      <c r="F112" s="240" t="s">
        <v>2873</v>
      </c>
      <c r="G112" s="238"/>
      <c r="H112" s="241">
        <v>74</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80</v>
      </c>
      <c r="AY112" s="247" t="s">
        <v>169</v>
      </c>
    </row>
    <row r="113" spans="1:65" s="2" customFormat="1" ht="16.5" customHeight="1">
      <c r="A113" s="40"/>
      <c r="B113" s="41"/>
      <c r="C113" s="269" t="s">
        <v>244</v>
      </c>
      <c r="D113" s="269" t="s">
        <v>294</v>
      </c>
      <c r="E113" s="270" t="s">
        <v>2874</v>
      </c>
      <c r="F113" s="271" t="s">
        <v>2875</v>
      </c>
      <c r="G113" s="272" t="s">
        <v>361</v>
      </c>
      <c r="H113" s="273">
        <v>50</v>
      </c>
      <c r="I113" s="274"/>
      <c r="J113" s="275">
        <f>ROUND(I113*H113,2)</f>
        <v>0</v>
      </c>
      <c r="K113" s="271" t="s">
        <v>19</v>
      </c>
      <c r="L113" s="276"/>
      <c r="M113" s="277" t="s">
        <v>19</v>
      </c>
      <c r="N113" s="27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227</v>
      </c>
      <c r="AT113" s="231" t="s">
        <v>294</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2876</v>
      </c>
    </row>
    <row r="114" spans="1:51" s="13" customFormat="1" ht="12">
      <c r="A114" s="13"/>
      <c r="B114" s="237"/>
      <c r="C114" s="238"/>
      <c r="D114" s="233" t="s">
        <v>180</v>
      </c>
      <c r="E114" s="239" t="s">
        <v>19</v>
      </c>
      <c r="F114" s="240" t="s">
        <v>2877</v>
      </c>
      <c r="G114" s="238"/>
      <c r="H114" s="241">
        <v>50</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180</v>
      </c>
      <c r="AU114" s="247" t="s">
        <v>82</v>
      </c>
      <c r="AV114" s="13" t="s">
        <v>82</v>
      </c>
      <c r="AW114" s="13" t="s">
        <v>33</v>
      </c>
      <c r="AX114" s="13" t="s">
        <v>80</v>
      </c>
      <c r="AY114" s="247" t="s">
        <v>169</v>
      </c>
    </row>
    <row r="115" spans="1:65" s="2" customFormat="1" ht="16.5" customHeight="1">
      <c r="A115" s="40"/>
      <c r="B115" s="41"/>
      <c r="C115" s="220" t="s">
        <v>249</v>
      </c>
      <c r="D115" s="220" t="s">
        <v>171</v>
      </c>
      <c r="E115" s="221" t="s">
        <v>2878</v>
      </c>
      <c r="F115" s="222" t="s">
        <v>2879</v>
      </c>
      <c r="G115" s="223" t="s">
        <v>361</v>
      </c>
      <c r="H115" s="224">
        <v>9</v>
      </c>
      <c r="I115" s="225"/>
      <c r="J115" s="226">
        <f>ROUND(I115*H115,2)</f>
        <v>0</v>
      </c>
      <c r="K115" s="222" t="s">
        <v>175</v>
      </c>
      <c r="L115" s="46"/>
      <c r="M115" s="227" t="s">
        <v>19</v>
      </c>
      <c r="N115" s="228" t="s">
        <v>43</v>
      </c>
      <c r="O115" s="86"/>
      <c r="P115" s="229">
        <f>O115*H115</f>
        <v>0</v>
      </c>
      <c r="Q115" s="229">
        <v>6E-05</v>
      </c>
      <c r="R115" s="229">
        <f>Q115*H115</f>
        <v>0.00054</v>
      </c>
      <c r="S115" s="229">
        <v>0</v>
      </c>
      <c r="T115" s="230">
        <f>S115*H115</f>
        <v>0</v>
      </c>
      <c r="U115" s="40"/>
      <c r="V115" s="40"/>
      <c r="W115" s="40"/>
      <c r="X115" s="40"/>
      <c r="Y115" s="40"/>
      <c r="Z115" s="40"/>
      <c r="AA115" s="40"/>
      <c r="AB115" s="40"/>
      <c r="AC115" s="40"/>
      <c r="AD115" s="40"/>
      <c r="AE115" s="40"/>
      <c r="AR115" s="231" t="s">
        <v>176</v>
      </c>
      <c r="AT115" s="231" t="s">
        <v>171</v>
      </c>
      <c r="AU115" s="231" t="s">
        <v>82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176</v>
      </c>
      <c r="BM115" s="231" t="s">
        <v>2880</v>
      </c>
    </row>
    <row r="116" spans="1:47" s="2" customFormat="1" ht="12">
      <c r="A116" s="40"/>
      <c r="B116" s="41"/>
      <c r="C116" s="42"/>
      <c r="D116" s="233" t="s">
        <v>178</v>
      </c>
      <c r="E116" s="42"/>
      <c r="F116" s="234" t="s">
        <v>2881</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178</v>
      </c>
      <c r="AU116" s="19" t="s">
        <v>82</v>
      </c>
    </row>
    <row r="117" spans="1:51" s="13" customFormat="1" ht="12">
      <c r="A117" s="13"/>
      <c r="B117" s="237"/>
      <c r="C117" s="238"/>
      <c r="D117" s="233" t="s">
        <v>180</v>
      </c>
      <c r="E117" s="239" t="s">
        <v>19</v>
      </c>
      <c r="F117" s="240" t="s">
        <v>236</v>
      </c>
      <c r="G117" s="238"/>
      <c r="H117" s="241">
        <v>9</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180</v>
      </c>
      <c r="AU117" s="247" t="s">
        <v>82</v>
      </c>
      <c r="AV117" s="13" t="s">
        <v>82</v>
      </c>
      <c r="AW117" s="13" t="s">
        <v>33</v>
      </c>
      <c r="AX117" s="13" t="s">
        <v>80</v>
      </c>
      <c r="AY117" s="247" t="s">
        <v>169</v>
      </c>
    </row>
    <row r="118" spans="1:65" s="2" customFormat="1" ht="16.5" customHeight="1">
      <c r="A118" s="40"/>
      <c r="B118" s="41"/>
      <c r="C118" s="269" t="s">
        <v>254</v>
      </c>
      <c r="D118" s="269" t="s">
        <v>294</v>
      </c>
      <c r="E118" s="270" t="s">
        <v>2882</v>
      </c>
      <c r="F118" s="271" t="s">
        <v>2883</v>
      </c>
      <c r="G118" s="272" t="s">
        <v>361</v>
      </c>
      <c r="H118" s="273">
        <v>27</v>
      </c>
      <c r="I118" s="274"/>
      <c r="J118" s="275">
        <f>ROUND(I118*H118,2)</f>
        <v>0</v>
      </c>
      <c r="K118" s="271" t="s">
        <v>175</v>
      </c>
      <c r="L118" s="276"/>
      <c r="M118" s="277" t="s">
        <v>19</v>
      </c>
      <c r="N118" s="278" t="s">
        <v>43</v>
      </c>
      <c r="O118" s="86"/>
      <c r="P118" s="229">
        <f>O118*H118</f>
        <v>0</v>
      </c>
      <c r="Q118" s="229">
        <v>0.00709</v>
      </c>
      <c r="R118" s="229">
        <f>Q118*H118</f>
        <v>0.19143</v>
      </c>
      <c r="S118" s="229">
        <v>0</v>
      </c>
      <c r="T118" s="230">
        <f>S118*H118</f>
        <v>0</v>
      </c>
      <c r="U118" s="40"/>
      <c r="V118" s="40"/>
      <c r="W118" s="40"/>
      <c r="X118" s="40"/>
      <c r="Y118" s="40"/>
      <c r="Z118" s="40"/>
      <c r="AA118" s="40"/>
      <c r="AB118" s="40"/>
      <c r="AC118" s="40"/>
      <c r="AD118" s="40"/>
      <c r="AE118" s="40"/>
      <c r="AR118" s="231" t="s">
        <v>227</v>
      </c>
      <c r="AT118" s="231" t="s">
        <v>294</v>
      </c>
      <c r="AU118" s="231" t="s">
        <v>82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176</v>
      </c>
      <c r="BM118" s="231" t="s">
        <v>2884</v>
      </c>
    </row>
    <row r="119" spans="1:51" s="13" customFormat="1" ht="12">
      <c r="A119" s="13"/>
      <c r="B119" s="237"/>
      <c r="C119" s="238"/>
      <c r="D119" s="233" t="s">
        <v>180</v>
      </c>
      <c r="E119" s="239" t="s">
        <v>19</v>
      </c>
      <c r="F119" s="240" t="s">
        <v>2885</v>
      </c>
      <c r="G119" s="238"/>
      <c r="H119" s="241">
        <v>27</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80</v>
      </c>
      <c r="AY119" s="247" t="s">
        <v>169</v>
      </c>
    </row>
    <row r="120" spans="1:65" s="2" customFormat="1" ht="16.5" customHeight="1">
      <c r="A120" s="40"/>
      <c r="B120" s="41"/>
      <c r="C120" s="220" t="s">
        <v>259</v>
      </c>
      <c r="D120" s="220" t="s">
        <v>171</v>
      </c>
      <c r="E120" s="221" t="s">
        <v>2886</v>
      </c>
      <c r="F120" s="222" t="s">
        <v>2887</v>
      </c>
      <c r="G120" s="223" t="s">
        <v>174</v>
      </c>
      <c r="H120" s="224">
        <v>1.62</v>
      </c>
      <c r="I120" s="225"/>
      <c r="J120" s="226">
        <f>ROUND(I120*H120,2)</f>
        <v>0</v>
      </c>
      <c r="K120" s="222" t="s">
        <v>175</v>
      </c>
      <c r="L120" s="46"/>
      <c r="M120" s="227" t="s">
        <v>19</v>
      </c>
      <c r="N120" s="228" t="s">
        <v>43</v>
      </c>
      <c r="O120" s="86"/>
      <c r="P120" s="229">
        <f>O120*H120</f>
        <v>0</v>
      </c>
      <c r="Q120" s="229">
        <v>0.00069</v>
      </c>
      <c r="R120" s="229">
        <f>Q120*H120</f>
        <v>0.0011178</v>
      </c>
      <c r="S120" s="229">
        <v>0</v>
      </c>
      <c r="T120" s="230">
        <f>S120*H120</f>
        <v>0</v>
      </c>
      <c r="U120" s="40"/>
      <c r="V120" s="40"/>
      <c r="W120" s="40"/>
      <c r="X120" s="40"/>
      <c r="Y120" s="40"/>
      <c r="Z120" s="40"/>
      <c r="AA120" s="40"/>
      <c r="AB120" s="40"/>
      <c r="AC120" s="40"/>
      <c r="AD120" s="40"/>
      <c r="AE120" s="40"/>
      <c r="AR120" s="231" t="s">
        <v>176</v>
      </c>
      <c r="AT120" s="231" t="s">
        <v>171</v>
      </c>
      <c r="AU120" s="231" t="s">
        <v>82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176</v>
      </c>
      <c r="BM120" s="231" t="s">
        <v>2888</v>
      </c>
    </row>
    <row r="121" spans="1:47" s="2" customFormat="1" ht="12">
      <c r="A121" s="40"/>
      <c r="B121" s="41"/>
      <c r="C121" s="42"/>
      <c r="D121" s="233" t="s">
        <v>178</v>
      </c>
      <c r="E121" s="42"/>
      <c r="F121" s="234" t="s">
        <v>2889</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178</v>
      </c>
      <c r="AU121" s="19" t="s">
        <v>82</v>
      </c>
    </row>
    <row r="122" spans="1:51" s="13" customFormat="1" ht="12">
      <c r="A122" s="13"/>
      <c r="B122" s="237"/>
      <c r="C122" s="238"/>
      <c r="D122" s="233" t="s">
        <v>180</v>
      </c>
      <c r="E122" s="239" t="s">
        <v>19</v>
      </c>
      <c r="F122" s="240" t="s">
        <v>2890</v>
      </c>
      <c r="G122" s="238"/>
      <c r="H122" s="241">
        <v>1.62</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180</v>
      </c>
      <c r="AU122" s="247" t="s">
        <v>82</v>
      </c>
      <c r="AV122" s="13" t="s">
        <v>82</v>
      </c>
      <c r="AW122" s="13" t="s">
        <v>33</v>
      </c>
      <c r="AX122" s="13" t="s">
        <v>80</v>
      </c>
      <c r="AY122" s="247" t="s">
        <v>169</v>
      </c>
    </row>
    <row r="123" spans="1:65" s="2" customFormat="1" ht="21.75" customHeight="1">
      <c r="A123" s="40"/>
      <c r="B123" s="41"/>
      <c r="C123" s="220" t="s">
        <v>267</v>
      </c>
      <c r="D123" s="220" t="s">
        <v>171</v>
      </c>
      <c r="E123" s="221" t="s">
        <v>2891</v>
      </c>
      <c r="F123" s="222" t="s">
        <v>2892</v>
      </c>
      <c r="G123" s="223" t="s">
        <v>2893</v>
      </c>
      <c r="H123" s="224">
        <v>12.78</v>
      </c>
      <c r="I123" s="225"/>
      <c r="J123" s="226">
        <f>ROUND(I123*H123,2)</f>
        <v>0</v>
      </c>
      <c r="K123" s="222" t="s">
        <v>175</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176</v>
      </c>
      <c r="AT123" s="231" t="s">
        <v>171</v>
      </c>
      <c r="AU123" s="231" t="s">
        <v>82</v>
      </c>
      <c r="AY123" s="19" t="s">
        <v>169</v>
      </c>
      <c r="BE123" s="232">
        <f>IF(N123="základní",J123,0)</f>
        <v>0</v>
      </c>
      <c r="BF123" s="232">
        <f>IF(N123="snížená",J123,0)</f>
        <v>0</v>
      </c>
      <c r="BG123" s="232">
        <f>IF(N123="zákl. přenesená",J123,0)</f>
        <v>0</v>
      </c>
      <c r="BH123" s="232">
        <f>IF(N123="sníž. přenesená",J123,0)</f>
        <v>0</v>
      </c>
      <c r="BI123" s="232">
        <f>IF(N123="nulová",J123,0)</f>
        <v>0</v>
      </c>
      <c r="BJ123" s="19" t="s">
        <v>80</v>
      </c>
      <c r="BK123" s="232">
        <f>ROUND(I123*H123,2)</f>
        <v>0</v>
      </c>
      <c r="BL123" s="19" t="s">
        <v>176</v>
      </c>
      <c r="BM123" s="231" t="s">
        <v>2894</v>
      </c>
    </row>
    <row r="124" spans="1:47" s="2" customFormat="1" ht="12">
      <c r="A124" s="40"/>
      <c r="B124" s="41"/>
      <c r="C124" s="42"/>
      <c r="D124" s="233" t="s">
        <v>178</v>
      </c>
      <c r="E124" s="42"/>
      <c r="F124" s="234" t="s">
        <v>2895</v>
      </c>
      <c r="G124" s="42"/>
      <c r="H124" s="42"/>
      <c r="I124" s="138"/>
      <c r="J124" s="42"/>
      <c r="K124" s="42"/>
      <c r="L124" s="46"/>
      <c r="M124" s="235"/>
      <c r="N124" s="236"/>
      <c r="O124" s="86"/>
      <c r="P124" s="86"/>
      <c r="Q124" s="86"/>
      <c r="R124" s="86"/>
      <c r="S124" s="86"/>
      <c r="T124" s="87"/>
      <c r="U124" s="40"/>
      <c r="V124" s="40"/>
      <c r="W124" s="40"/>
      <c r="X124" s="40"/>
      <c r="Y124" s="40"/>
      <c r="Z124" s="40"/>
      <c r="AA124" s="40"/>
      <c r="AB124" s="40"/>
      <c r="AC124" s="40"/>
      <c r="AD124" s="40"/>
      <c r="AE124" s="40"/>
      <c r="AT124" s="19" t="s">
        <v>178</v>
      </c>
      <c r="AU124" s="19" t="s">
        <v>82</v>
      </c>
    </row>
    <row r="125" spans="1:51" s="13" customFormat="1" ht="12">
      <c r="A125" s="13"/>
      <c r="B125" s="237"/>
      <c r="C125" s="238"/>
      <c r="D125" s="233" t="s">
        <v>180</v>
      </c>
      <c r="E125" s="239" t="s">
        <v>19</v>
      </c>
      <c r="F125" s="240" t="s">
        <v>2896</v>
      </c>
      <c r="G125" s="238"/>
      <c r="H125" s="241">
        <v>0.09</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180</v>
      </c>
      <c r="AU125" s="247" t="s">
        <v>82</v>
      </c>
      <c r="AV125" s="13" t="s">
        <v>82</v>
      </c>
      <c r="AW125" s="13" t="s">
        <v>33</v>
      </c>
      <c r="AX125" s="13" t="s">
        <v>72</v>
      </c>
      <c r="AY125" s="247" t="s">
        <v>169</v>
      </c>
    </row>
    <row r="126" spans="1:51" s="13" customFormat="1" ht="12">
      <c r="A126" s="13"/>
      <c r="B126" s="237"/>
      <c r="C126" s="238"/>
      <c r="D126" s="233" t="s">
        <v>180</v>
      </c>
      <c r="E126" s="239" t="s">
        <v>19</v>
      </c>
      <c r="F126" s="240" t="s">
        <v>2897</v>
      </c>
      <c r="G126" s="238"/>
      <c r="H126" s="241">
        <v>2.04</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180</v>
      </c>
      <c r="AU126" s="247" t="s">
        <v>82</v>
      </c>
      <c r="AV126" s="13" t="s">
        <v>82</v>
      </c>
      <c r="AW126" s="13" t="s">
        <v>33</v>
      </c>
      <c r="AX126" s="13" t="s">
        <v>72</v>
      </c>
      <c r="AY126" s="247" t="s">
        <v>169</v>
      </c>
    </row>
    <row r="127" spans="1:51" s="14" customFormat="1" ht="12">
      <c r="A127" s="14"/>
      <c r="B127" s="248"/>
      <c r="C127" s="249"/>
      <c r="D127" s="233" t="s">
        <v>180</v>
      </c>
      <c r="E127" s="250" t="s">
        <v>19</v>
      </c>
      <c r="F127" s="251" t="s">
        <v>2898</v>
      </c>
      <c r="G127" s="249"/>
      <c r="H127" s="250" t="s">
        <v>19</v>
      </c>
      <c r="I127" s="252"/>
      <c r="J127" s="249"/>
      <c r="K127" s="249"/>
      <c r="L127" s="253"/>
      <c r="M127" s="254"/>
      <c r="N127" s="255"/>
      <c r="O127" s="255"/>
      <c r="P127" s="255"/>
      <c r="Q127" s="255"/>
      <c r="R127" s="255"/>
      <c r="S127" s="255"/>
      <c r="T127" s="256"/>
      <c r="U127" s="14"/>
      <c r="V127" s="14"/>
      <c r="W127" s="14"/>
      <c r="X127" s="14"/>
      <c r="Y127" s="14"/>
      <c r="Z127" s="14"/>
      <c r="AA127" s="14"/>
      <c r="AB127" s="14"/>
      <c r="AC127" s="14"/>
      <c r="AD127" s="14"/>
      <c r="AE127" s="14"/>
      <c r="AT127" s="257" t="s">
        <v>180</v>
      </c>
      <c r="AU127" s="257" t="s">
        <v>82</v>
      </c>
      <c r="AV127" s="14" t="s">
        <v>80</v>
      </c>
      <c r="AW127" s="14" t="s">
        <v>33</v>
      </c>
      <c r="AX127" s="14" t="s">
        <v>72</v>
      </c>
      <c r="AY127" s="257" t="s">
        <v>169</v>
      </c>
    </row>
    <row r="128" spans="1:51" s="13" customFormat="1" ht="12">
      <c r="A128" s="13"/>
      <c r="B128" s="237"/>
      <c r="C128" s="238"/>
      <c r="D128" s="233" t="s">
        <v>180</v>
      </c>
      <c r="E128" s="239" t="s">
        <v>19</v>
      </c>
      <c r="F128" s="240" t="s">
        <v>2899</v>
      </c>
      <c r="G128" s="238"/>
      <c r="H128" s="241">
        <v>10.65</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5" customFormat="1" ht="12">
      <c r="A129" s="15"/>
      <c r="B129" s="258"/>
      <c r="C129" s="259"/>
      <c r="D129" s="233" t="s">
        <v>180</v>
      </c>
      <c r="E129" s="260" t="s">
        <v>19</v>
      </c>
      <c r="F129" s="261" t="s">
        <v>191</v>
      </c>
      <c r="G129" s="259"/>
      <c r="H129" s="262">
        <v>12.78</v>
      </c>
      <c r="I129" s="263"/>
      <c r="J129" s="259"/>
      <c r="K129" s="259"/>
      <c r="L129" s="264"/>
      <c r="M129" s="265"/>
      <c r="N129" s="266"/>
      <c r="O129" s="266"/>
      <c r="P129" s="266"/>
      <c r="Q129" s="266"/>
      <c r="R129" s="266"/>
      <c r="S129" s="266"/>
      <c r="T129" s="267"/>
      <c r="U129" s="15"/>
      <c r="V129" s="15"/>
      <c r="W129" s="15"/>
      <c r="X129" s="15"/>
      <c r="Y129" s="15"/>
      <c r="Z129" s="15"/>
      <c r="AA129" s="15"/>
      <c r="AB129" s="15"/>
      <c r="AC129" s="15"/>
      <c r="AD129" s="15"/>
      <c r="AE129" s="15"/>
      <c r="AT129" s="268" t="s">
        <v>180</v>
      </c>
      <c r="AU129" s="268" t="s">
        <v>82</v>
      </c>
      <c r="AV129" s="15" t="s">
        <v>176</v>
      </c>
      <c r="AW129" s="15" t="s">
        <v>33</v>
      </c>
      <c r="AX129" s="15" t="s">
        <v>80</v>
      </c>
      <c r="AY129" s="268" t="s">
        <v>169</v>
      </c>
    </row>
    <row r="130" spans="1:65" s="2" customFormat="1" ht="16.5" customHeight="1">
      <c r="A130" s="40"/>
      <c r="B130" s="41"/>
      <c r="C130" s="269" t="s">
        <v>8</v>
      </c>
      <c r="D130" s="269" t="s">
        <v>294</v>
      </c>
      <c r="E130" s="270" t="s">
        <v>2900</v>
      </c>
      <c r="F130" s="271" t="s">
        <v>2901</v>
      </c>
      <c r="G130" s="272" t="s">
        <v>333</v>
      </c>
      <c r="H130" s="273">
        <v>12.78</v>
      </c>
      <c r="I130" s="274"/>
      <c r="J130" s="275">
        <f>ROUND(I130*H130,2)</f>
        <v>0</v>
      </c>
      <c r="K130" s="271" t="s">
        <v>19</v>
      </c>
      <c r="L130" s="276"/>
      <c r="M130" s="277" t="s">
        <v>19</v>
      </c>
      <c r="N130" s="27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227</v>
      </c>
      <c r="AT130" s="231" t="s">
        <v>294</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2902</v>
      </c>
    </row>
    <row r="131" spans="1:47" s="2" customFormat="1" ht="12">
      <c r="A131" s="40"/>
      <c r="B131" s="41"/>
      <c r="C131" s="42"/>
      <c r="D131" s="233" t="s">
        <v>1299</v>
      </c>
      <c r="E131" s="42"/>
      <c r="F131" s="234" t="s">
        <v>2903</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1299</v>
      </c>
      <c r="AU131" s="19" t="s">
        <v>82</v>
      </c>
    </row>
    <row r="132" spans="1:51" s="13" customFormat="1" ht="12">
      <c r="A132" s="13"/>
      <c r="B132" s="237"/>
      <c r="C132" s="238"/>
      <c r="D132" s="233" t="s">
        <v>180</v>
      </c>
      <c r="E132" s="239" t="s">
        <v>19</v>
      </c>
      <c r="F132" s="240" t="s">
        <v>2896</v>
      </c>
      <c r="G132" s="238"/>
      <c r="H132" s="241">
        <v>0.09</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33</v>
      </c>
      <c r="AX132" s="13" t="s">
        <v>72</v>
      </c>
      <c r="AY132" s="247" t="s">
        <v>169</v>
      </c>
    </row>
    <row r="133" spans="1:51" s="13" customFormat="1" ht="12">
      <c r="A133" s="13"/>
      <c r="B133" s="237"/>
      <c r="C133" s="238"/>
      <c r="D133" s="233" t="s">
        <v>180</v>
      </c>
      <c r="E133" s="239" t="s">
        <v>19</v>
      </c>
      <c r="F133" s="240" t="s">
        <v>2897</v>
      </c>
      <c r="G133" s="238"/>
      <c r="H133" s="241">
        <v>2.04</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180</v>
      </c>
      <c r="AU133" s="247" t="s">
        <v>82</v>
      </c>
      <c r="AV133" s="13" t="s">
        <v>82</v>
      </c>
      <c r="AW133" s="13" t="s">
        <v>33</v>
      </c>
      <c r="AX133" s="13" t="s">
        <v>72</v>
      </c>
      <c r="AY133" s="247" t="s">
        <v>169</v>
      </c>
    </row>
    <row r="134" spans="1:51" s="14" customFormat="1" ht="12">
      <c r="A134" s="14"/>
      <c r="B134" s="248"/>
      <c r="C134" s="249"/>
      <c r="D134" s="233" t="s">
        <v>180</v>
      </c>
      <c r="E134" s="250" t="s">
        <v>19</v>
      </c>
      <c r="F134" s="251" t="s">
        <v>2898</v>
      </c>
      <c r="G134" s="249"/>
      <c r="H134" s="250" t="s">
        <v>19</v>
      </c>
      <c r="I134" s="252"/>
      <c r="J134" s="249"/>
      <c r="K134" s="249"/>
      <c r="L134" s="253"/>
      <c r="M134" s="254"/>
      <c r="N134" s="255"/>
      <c r="O134" s="255"/>
      <c r="P134" s="255"/>
      <c r="Q134" s="255"/>
      <c r="R134" s="255"/>
      <c r="S134" s="255"/>
      <c r="T134" s="256"/>
      <c r="U134" s="14"/>
      <c r="V134" s="14"/>
      <c r="W134" s="14"/>
      <c r="X134" s="14"/>
      <c r="Y134" s="14"/>
      <c r="Z134" s="14"/>
      <c r="AA134" s="14"/>
      <c r="AB134" s="14"/>
      <c r="AC134" s="14"/>
      <c r="AD134" s="14"/>
      <c r="AE134" s="14"/>
      <c r="AT134" s="257" t="s">
        <v>180</v>
      </c>
      <c r="AU134" s="257" t="s">
        <v>82</v>
      </c>
      <c r="AV134" s="14" t="s">
        <v>80</v>
      </c>
      <c r="AW134" s="14" t="s">
        <v>33</v>
      </c>
      <c r="AX134" s="14" t="s">
        <v>72</v>
      </c>
      <c r="AY134" s="257" t="s">
        <v>169</v>
      </c>
    </row>
    <row r="135" spans="1:51" s="13" customFormat="1" ht="12">
      <c r="A135" s="13"/>
      <c r="B135" s="237"/>
      <c r="C135" s="238"/>
      <c r="D135" s="233" t="s">
        <v>180</v>
      </c>
      <c r="E135" s="239" t="s">
        <v>19</v>
      </c>
      <c r="F135" s="240" t="s">
        <v>2899</v>
      </c>
      <c r="G135" s="238"/>
      <c r="H135" s="241">
        <v>10.65</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33</v>
      </c>
      <c r="AX135" s="13" t="s">
        <v>72</v>
      </c>
      <c r="AY135" s="247" t="s">
        <v>169</v>
      </c>
    </row>
    <row r="136" spans="1:51" s="15" customFormat="1" ht="12">
      <c r="A136" s="15"/>
      <c r="B136" s="258"/>
      <c r="C136" s="259"/>
      <c r="D136" s="233" t="s">
        <v>180</v>
      </c>
      <c r="E136" s="260" t="s">
        <v>19</v>
      </c>
      <c r="F136" s="261" t="s">
        <v>191</v>
      </c>
      <c r="G136" s="259"/>
      <c r="H136" s="262">
        <v>12.78</v>
      </c>
      <c r="I136" s="263"/>
      <c r="J136" s="259"/>
      <c r="K136" s="259"/>
      <c r="L136" s="264"/>
      <c r="M136" s="265"/>
      <c r="N136" s="266"/>
      <c r="O136" s="266"/>
      <c r="P136" s="266"/>
      <c r="Q136" s="266"/>
      <c r="R136" s="266"/>
      <c r="S136" s="266"/>
      <c r="T136" s="267"/>
      <c r="U136" s="15"/>
      <c r="V136" s="15"/>
      <c r="W136" s="15"/>
      <c r="X136" s="15"/>
      <c r="Y136" s="15"/>
      <c r="Z136" s="15"/>
      <c r="AA136" s="15"/>
      <c r="AB136" s="15"/>
      <c r="AC136" s="15"/>
      <c r="AD136" s="15"/>
      <c r="AE136" s="15"/>
      <c r="AT136" s="268" t="s">
        <v>180</v>
      </c>
      <c r="AU136" s="268" t="s">
        <v>82</v>
      </c>
      <c r="AV136" s="15" t="s">
        <v>176</v>
      </c>
      <c r="AW136" s="15" t="s">
        <v>33</v>
      </c>
      <c r="AX136" s="15" t="s">
        <v>80</v>
      </c>
      <c r="AY136" s="268" t="s">
        <v>169</v>
      </c>
    </row>
    <row r="137" spans="1:65" s="2" customFormat="1" ht="21.75" customHeight="1">
      <c r="A137" s="40"/>
      <c r="B137" s="41"/>
      <c r="C137" s="220" t="s">
        <v>279</v>
      </c>
      <c r="D137" s="220" t="s">
        <v>171</v>
      </c>
      <c r="E137" s="221" t="s">
        <v>2904</v>
      </c>
      <c r="F137" s="222" t="s">
        <v>2905</v>
      </c>
      <c r="G137" s="223" t="s">
        <v>297</v>
      </c>
      <c r="H137" s="224">
        <v>0.036</v>
      </c>
      <c r="I137" s="225"/>
      <c r="J137" s="226">
        <f>ROUND(I137*H137,2)</f>
        <v>0</v>
      </c>
      <c r="K137" s="222" t="s">
        <v>175</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176</v>
      </c>
      <c r="AT137" s="231" t="s">
        <v>171</v>
      </c>
      <c r="AU137" s="231" t="s">
        <v>82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176</v>
      </c>
      <c r="BM137" s="231" t="s">
        <v>2906</v>
      </c>
    </row>
    <row r="138" spans="1:47" s="2" customFormat="1" ht="12">
      <c r="A138" s="40"/>
      <c r="B138" s="41"/>
      <c r="C138" s="42"/>
      <c r="D138" s="233" t="s">
        <v>178</v>
      </c>
      <c r="E138" s="42"/>
      <c r="F138" s="234" t="s">
        <v>2907</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178</v>
      </c>
      <c r="AU138" s="19" t="s">
        <v>82</v>
      </c>
    </row>
    <row r="139" spans="1:51" s="14" customFormat="1" ht="12">
      <c r="A139" s="14"/>
      <c r="B139" s="248"/>
      <c r="C139" s="249"/>
      <c r="D139" s="233" t="s">
        <v>180</v>
      </c>
      <c r="E139" s="250" t="s">
        <v>19</v>
      </c>
      <c r="F139" s="251" t="s">
        <v>2908</v>
      </c>
      <c r="G139" s="249"/>
      <c r="H139" s="250" t="s">
        <v>19</v>
      </c>
      <c r="I139" s="252"/>
      <c r="J139" s="249"/>
      <c r="K139" s="249"/>
      <c r="L139" s="253"/>
      <c r="M139" s="254"/>
      <c r="N139" s="255"/>
      <c r="O139" s="255"/>
      <c r="P139" s="255"/>
      <c r="Q139" s="255"/>
      <c r="R139" s="255"/>
      <c r="S139" s="255"/>
      <c r="T139" s="256"/>
      <c r="U139" s="14"/>
      <c r="V139" s="14"/>
      <c r="W139" s="14"/>
      <c r="X139" s="14"/>
      <c r="Y139" s="14"/>
      <c r="Z139" s="14"/>
      <c r="AA139" s="14"/>
      <c r="AB139" s="14"/>
      <c r="AC139" s="14"/>
      <c r="AD139" s="14"/>
      <c r="AE139" s="14"/>
      <c r="AT139" s="257" t="s">
        <v>180</v>
      </c>
      <c r="AU139" s="257" t="s">
        <v>82</v>
      </c>
      <c r="AV139" s="14" t="s">
        <v>80</v>
      </c>
      <c r="AW139" s="14" t="s">
        <v>33</v>
      </c>
      <c r="AX139" s="14" t="s">
        <v>72</v>
      </c>
      <c r="AY139" s="257" t="s">
        <v>169</v>
      </c>
    </row>
    <row r="140" spans="1:51" s="13" customFormat="1" ht="12">
      <c r="A140" s="13"/>
      <c r="B140" s="237"/>
      <c r="C140" s="238"/>
      <c r="D140" s="233" t="s">
        <v>180</v>
      </c>
      <c r="E140" s="239" t="s">
        <v>19</v>
      </c>
      <c r="F140" s="240" t="s">
        <v>2909</v>
      </c>
      <c r="G140" s="238"/>
      <c r="H140" s="241">
        <v>0.002</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180</v>
      </c>
      <c r="AU140" s="247" t="s">
        <v>82</v>
      </c>
      <c r="AV140" s="13" t="s">
        <v>82</v>
      </c>
      <c r="AW140" s="13" t="s">
        <v>33</v>
      </c>
      <c r="AX140" s="13" t="s">
        <v>72</v>
      </c>
      <c r="AY140" s="247" t="s">
        <v>169</v>
      </c>
    </row>
    <row r="141" spans="1:51" s="13" customFormat="1" ht="12">
      <c r="A141" s="13"/>
      <c r="B141" s="237"/>
      <c r="C141" s="238"/>
      <c r="D141" s="233" t="s">
        <v>180</v>
      </c>
      <c r="E141" s="239" t="s">
        <v>19</v>
      </c>
      <c r="F141" s="240" t="s">
        <v>2910</v>
      </c>
      <c r="G141" s="238"/>
      <c r="H141" s="241">
        <v>0</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72</v>
      </c>
      <c r="AY141" s="247" t="s">
        <v>169</v>
      </c>
    </row>
    <row r="142" spans="1:51" s="14" customFormat="1" ht="12">
      <c r="A142" s="14"/>
      <c r="B142" s="248"/>
      <c r="C142" s="249"/>
      <c r="D142" s="233" t="s">
        <v>180</v>
      </c>
      <c r="E142" s="250" t="s">
        <v>19</v>
      </c>
      <c r="F142" s="251" t="s">
        <v>2911</v>
      </c>
      <c r="G142" s="249"/>
      <c r="H142" s="250" t="s">
        <v>19</v>
      </c>
      <c r="I142" s="252"/>
      <c r="J142" s="249"/>
      <c r="K142" s="249"/>
      <c r="L142" s="253"/>
      <c r="M142" s="254"/>
      <c r="N142" s="255"/>
      <c r="O142" s="255"/>
      <c r="P142" s="255"/>
      <c r="Q142" s="255"/>
      <c r="R142" s="255"/>
      <c r="S142" s="255"/>
      <c r="T142" s="256"/>
      <c r="U142" s="14"/>
      <c r="V142" s="14"/>
      <c r="W142" s="14"/>
      <c r="X142" s="14"/>
      <c r="Y142" s="14"/>
      <c r="Z142" s="14"/>
      <c r="AA142" s="14"/>
      <c r="AB142" s="14"/>
      <c r="AC142" s="14"/>
      <c r="AD142" s="14"/>
      <c r="AE142" s="14"/>
      <c r="AT142" s="257" t="s">
        <v>180</v>
      </c>
      <c r="AU142" s="257" t="s">
        <v>82</v>
      </c>
      <c r="AV142" s="14" t="s">
        <v>80</v>
      </c>
      <c r="AW142" s="14" t="s">
        <v>33</v>
      </c>
      <c r="AX142" s="14" t="s">
        <v>72</v>
      </c>
      <c r="AY142" s="257" t="s">
        <v>169</v>
      </c>
    </row>
    <row r="143" spans="1:51" s="13" customFormat="1" ht="12">
      <c r="A143" s="13"/>
      <c r="B143" s="237"/>
      <c r="C143" s="238"/>
      <c r="D143" s="233" t="s">
        <v>180</v>
      </c>
      <c r="E143" s="239" t="s">
        <v>19</v>
      </c>
      <c r="F143" s="240" t="s">
        <v>2912</v>
      </c>
      <c r="G143" s="238"/>
      <c r="H143" s="241">
        <v>0.002</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180</v>
      </c>
      <c r="AU143" s="247" t="s">
        <v>82</v>
      </c>
      <c r="AV143" s="13" t="s">
        <v>82</v>
      </c>
      <c r="AW143" s="13" t="s">
        <v>33</v>
      </c>
      <c r="AX143" s="13" t="s">
        <v>72</v>
      </c>
      <c r="AY143" s="247" t="s">
        <v>169</v>
      </c>
    </row>
    <row r="144" spans="1:51" s="14" customFormat="1" ht="12">
      <c r="A144" s="14"/>
      <c r="B144" s="248"/>
      <c r="C144" s="249"/>
      <c r="D144" s="233" t="s">
        <v>180</v>
      </c>
      <c r="E144" s="250" t="s">
        <v>19</v>
      </c>
      <c r="F144" s="251" t="s">
        <v>2898</v>
      </c>
      <c r="G144" s="249"/>
      <c r="H144" s="250" t="s">
        <v>19</v>
      </c>
      <c r="I144" s="252"/>
      <c r="J144" s="249"/>
      <c r="K144" s="249"/>
      <c r="L144" s="253"/>
      <c r="M144" s="254"/>
      <c r="N144" s="255"/>
      <c r="O144" s="255"/>
      <c r="P144" s="255"/>
      <c r="Q144" s="255"/>
      <c r="R144" s="255"/>
      <c r="S144" s="255"/>
      <c r="T144" s="256"/>
      <c r="U144" s="14"/>
      <c r="V144" s="14"/>
      <c r="W144" s="14"/>
      <c r="X144" s="14"/>
      <c r="Y144" s="14"/>
      <c r="Z144" s="14"/>
      <c r="AA144" s="14"/>
      <c r="AB144" s="14"/>
      <c r="AC144" s="14"/>
      <c r="AD144" s="14"/>
      <c r="AE144" s="14"/>
      <c r="AT144" s="257" t="s">
        <v>180</v>
      </c>
      <c r="AU144" s="257" t="s">
        <v>82</v>
      </c>
      <c r="AV144" s="14" t="s">
        <v>80</v>
      </c>
      <c r="AW144" s="14" t="s">
        <v>33</v>
      </c>
      <c r="AX144" s="14" t="s">
        <v>72</v>
      </c>
      <c r="AY144" s="257" t="s">
        <v>169</v>
      </c>
    </row>
    <row r="145" spans="1:51" s="13" customFormat="1" ht="12">
      <c r="A145" s="13"/>
      <c r="B145" s="237"/>
      <c r="C145" s="238"/>
      <c r="D145" s="233" t="s">
        <v>180</v>
      </c>
      <c r="E145" s="239" t="s">
        <v>19</v>
      </c>
      <c r="F145" s="240" t="s">
        <v>2913</v>
      </c>
      <c r="G145" s="238"/>
      <c r="H145" s="241">
        <v>0.032</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180</v>
      </c>
      <c r="AU145" s="247" t="s">
        <v>82</v>
      </c>
      <c r="AV145" s="13" t="s">
        <v>82</v>
      </c>
      <c r="AW145" s="13" t="s">
        <v>33</v>
      </c>
      <c r="AX145" s="13" t="s">
        <v>72</v>
      </c>
      <c r="AY145" s="247" t="s">
        <v>169</v>
      </c>
    </row>
    <row r="146" spans="1:51" s="15" customFormat="1" ht="12">
      <c r="A146" s="15"/>
      <c r="B146" s="258"/>
      <c r="C146" s="259"/>
      <c r="D146" s="233" t="s">
        <v>180</v>
      </c>
      <c r="E146" s="260" t="s">
        <v>19</v>
      </c>
      <c r="F146" s="261" t="s">
        <v>191</v>
      </c>
      <c r="G146" s="259"/>
      <c r="H146" s="262">
        <v>0.036</v>
      </c>
      <c r="I146" s="263"/>
      <c r="J146" s="259"/>
      <c r="K146" s="259"/>
      <c r="L146" s="264"/>
      <c r="M146" s="265"/>
      <c r="N146" s="266"/>
      <c r="O146" s="266"/>
      <c r="P146" s="266"/>
      <c r="Q146" s="266"/>
      <c r="R146" s="266"/>
      <c r="S146" s="266"/>
      <c r="T146" s="267"/>
      <c r="U146" s="15"/>
      <c r="V146" s="15"/>
      <c r="W146" s="15"/>
      <c r="X146" s="15"/>
      <c r="Y146" s="15"/>
      <c r="Z146" s="15"/>
      <c r="AA146" s="15"/>
      <c r="AB146" s="15"/>
      <c r="AC146" s="15"/>
      <c r="AD146" s="15"/>
      <c r="AE146" s="15"/>
      <c r="AT146" s="268" t="s">
        <v>180</v>
      </c>
      <c r="AU146" s="268" t="s">
        <v>82</v>
      </c>
      <c r="AV146" s="15" t="s">
        <v>176</v>
      </c>
      <c r="AW146" s="15" t="s">
        <v>33</v>
      </c>
      <c r="AX146" s="15" t="s">
        <v>80</v>
      </c>
      <c r="AY146" s="268" t="s">
        <v>169</v>
      </c>
    </row>
    <row r="147" spans="1:65" s="2" customFormat="1" ht="16.5" customHeight="1">
      <c r="A147" s="40"/>
      <c r="B147" s="41"/>
      <c r="C147" s="269" t="s">
        <v>286</v>
      </c>
      <c r="D147" s="269" t="s">
        <v>294</v>
      </c>
      <c r="E147" s="270" t="s">
        <v>2914</v>
      </c>
      <c r="F147" s="271" t="s">
        <v>2915</v>
      </c>
      <c r="G147" s="272" t="s">
        <v>333</v>
      </c>
      <c r="H147" s="273">
        <v>2</v>
      </c>
      <c r="I147" s="274"/>
      <c r="J147" s="275">
        <f>ROUND(I147*H147,2)</f>
        <v>0</v>
      </c>
      <c r="K147" s="271" t="s">
        <v>19</v>
      </c>
      <c r="L147" s="276"/>
      <c r="M147" s="277" t="s">
        <v>19</v>
      </c>
      <c r="N147" s="27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227</v>
      </c>
      <c r="AT147" s="231" t="s">
        <v>294</v>
      </c>
      <c r="AU147" s="231" t="s">
        <v>82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176</v>
      </c>
      <c r="BM147" s="231" t="s">
        <v>2916</v>
      </c>
    </row>
    <row r="148" spans="1:47" s="2" customFormat="1" ht="12">
      <c r="A148" s="40"/>
      <c r="B148" s="41"/>
      <c r="C148" s="42"/>
      <c r="D148" s="233" t="s">
        <v>1299</v>
      </c>
      <c r="E148" s="42"/>
      <c r="F148" s="234" t="s">
        <v>2917</v>
      </c>
      <c r="G148" s="42"/>
      <c r="H148" s="42"/>
      <c r="I148" s="138"/>
      <c r="J148" s="42"/>
      <c r="K148" s="42"/>
      <c r="L148" s="46"/>
      <c r="M148" s="235"/>
      <c r="N148" s="236"/>
      <c r="O148" s="86"/>
      <c r="P148" s="86"/>
      <c r="Q148" s="86"/>
      <c r="R148" s="86"/>
      <c r="S148" s="86"/>
      <c r="T148" s="87"/>
      <c r="U148" s="40"/>
      <c r="V148" s="40"/>
      <c r="W148" s="40"/>
      <c r="X148" s="40"/>
      <c r="Y148" s="40"/>
      <c r="Z148" s="40"/>
      <c r="AA148" s="40"/>
      <c r="AB148" s="40"/>
      <c r="AC148" s="40"/>
      <c r="AD148" s="40"/>
      <c r="AE148" s="40"/>
      <c r="AT148" s="19" t="s">
        <v>1299</v>
      </c>
      <c r="AU148" s="19" t="s">
        <v>82</v>
      </c>
    </row>
    <row r="149" spans="1:65" s="2" customFormat="1" ht="16.5" customHeight="1">
      <c r="A149" s="40"/>
      <c r="B149" s="41"/>
      <c r="C149" s="269" t="s">
        <v>293</v>
      </c>
      <c r="D149" s="269" t="s">
        <v>294</v>
      </c>
      <c r="E149" s="270" t="s">
        <v>2918</v>
      </c>
      <c r="F149" s="271" t="s">
        <v>2919</v>
      </c>
      <c r="G149" s="272" t="s">
        <v>333</v>
      </c>
      <c r="H149" s="273">
        <v>38.4</v>
      </c>
      <c r="I149" s="274"/>
      <c r="J149" s="275">
        <f>ROUND(I149*H149,2)</f>
        <v>0</v>
      </c>
      <c r="K149" s="271" t="s">
        <v>19</v>
      </c>
      <c r="L149" s="276"/>
      <c r="M149" s="277" t="s">
        <v>19</v>
      </c>
      <c r="N149" s="27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227</v>
      </c>
      <c r="AT149" s="231" t="s">
        <v>294</v>
      </c>
      <c r="AU149" s="231" t="s">
        <v>82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176</v>
      </c>
      <c r="BM149" s="231" t="s">
        <v>2920</v>
      </c>
    </row>
    <row r="150" spans="1:47" s="2" customFormat="1" ht="12">
      <c r="A150" s="40"/>
      <c r="B150" s="41"/>
      <c r="C150" s="42"/>
      <c r="D150" s="233" t="s">
        <v>1299</v>
      </c>
      <c r="E150" s="42"/>
      <c r="F150" s="234" t="s">
        <v>2921</v>
      </c>
      <c r="G150" s="42"/>
      <c r="H150" s="42"/>
      <c r="I150" s="138"/>
      <c r="J150" s="42"/>
      <c r="K150" s="42"/>
      <c r="L150" s="46"/>
      <c r="M150" s="235"/>
      <c r="N150" s="236"/>
      <c r="O150" s="86"/>
      <c r="P150" s="86"/>
      <c r="Q150" s="86"/>
      <c r="R150" s="86"/>
      <c r="S150" s="86"/>
      <c r="T150" s="87"/>
      <c r="U150" s="40"/>
      <c r="V150" s="40"/>
      <c r="W150" s="40"/>
      <c r="X150" s="40"/>
      <c r="Y150" s="40"/>
      <c r="Z150" s="40"/>
      <c r="AA150" s="40"/>
      <c r="AB150" s="40"/>
      <c r="AC150" s="40"/>
      <c r="AD150" s="40"/>
      <c r="AE150" s="40"/>
      <c r="AT150" s="19" t="s">
        <v>1299</v>
      </c>
      <c r="AU150" s="19" t="s">
        <v>82</v>
      </c>
    </row>
    <row r="151" spans="1:51" s="13" customFormat="1" ht="12">
      <c r="A151" s="13"/>
      <c r="B151" s="237"/>
      <c r="C151" s="238"/>
      <c r="D151" s="233" t="s">
        <v>180</v>
      </c>
      <c r="E151" s="239" t="s">
        <v>19</v>
      </c>
      <c r="F151" s="240" t="s">
        <v>2922</v>
      </c>
      <c r="G151" s="238"/>
      <c r="H151" s="241">
        <v>0.3</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180</v>
      </c>
      <c r="AU151" s="247" t="s">
        <v>82</v>
      </c>
      <c r="AV151" s="13" t="s">
        <v>82</v>
      </c>
      <c r="AW151" s="13" t="s">
        <v>33</v>
      </c>
      <c r="AX151" s="13" t="s">
        <v>72</v>
      </c>
      <c r="AY151" s="247" t="s">
        <v>169</v>
      </c>
    </row>
    <row r="152" spans="1:51" s="13" customFormat="1" ht="12">
      <c r="A152" s="13"/>
      <c r="B152" s="237"/>
      <c r="C152" s="238"/>
      <c r="D152" s="233" t="s">
        <v>180</v>
      </c>
      <c r="E152" s="239" t="s">
        <v>19</v>
      </c>
      <c r="F152" s="240" t="s">
        <v>2923</v>
      </c>
      <c r="G152" s="238"/>
      <c r="H152" s="241">
        <v>6.1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4" customFormat="1" ht="12">
      <c r="A153" s="14"/>
      <c r="B153" s="248"/>
      <c r="C153" s="249"/>
      <c r="D153" s="233" t="s">
        <v>180</v>
      </c>
      <c r="E153" s="250" t="s">
        <v>19</v>
      </c>
      <c r="F153" s="251" t="s">
        <v>2898</v>
      </c>
      <c r="G153" s="249"/>
      <c r="H153" s="250" t="s">
        <v>19</v>
      </c>
      <c r="I153" s="252"/>
      <c r="J153" s="249"/>
      <c r="K153" s="249"/>
      <c r="L153" s="253"/>
      <c r="M153" s="254"/>
      <c r="N153" s="255"/>
      <c r="O153" s="255"/>
      <c r="P153" s="255"/>
      <c r="Q153" s="255"/>
      <c r="R153" s="255"/>
      <c r="S153" s="255"/>
      <c r="T153" s="256"/>
      <c r="U153" s="14"/>
      <c r="V153" s="14"/>
      <c r="W153" s="14"/>
      <c r="X153" s="14"/>
      <c r="Y153" s="14"/>
      <c r="Z153" s="14"/>
      <c r="AA153" s="14"/>
      <c r="AB153" s="14"/>
      <c r="AC153" s="14"/>
      <c r="AD153" s="14"/>
      <c r="AE153" s="14"/>
      <c r="AT153" s="257" t="s">
        <v>180</v>
      </c>
      <c r="AU153" s="257" t="s">
        <v>82</v>
      </c>
      <c r="AV153" s="14" t="s">
        <v>80</v>
      </c>
      <c r="AW153" s="14" t="s">
        <v>33</v>
      </c>
      <c r="AX153" s="14" t="s">
        <v>72</v>
      </c>
      <c r="AY153" s="257" t="s">
        <v>169</v>
      </c>
    </row>
    <row r="154" spans="1:51" s="13" customFormat="1" ht="12">
      <c r="A154" s="13"/>
      <c r="B154" s="237"/>
      <c r="C154" s="238"/>
      <c r="D154" s="233" t="s">
        <v>180</v>
      </c>
      <c r="E154" s="239" t="s">
        <v>19</v>
      </c>
      <c r="F154" s="240" t="s">
        <v>2924</v>
      </c>
      <c r="G154" s="238"/>
      <c r="H154" s="241">
        <v>32</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33</v>
      </c>
      <c r="AX154" s="13" t="s">
        <v>72</v>
      </c>
      <c r="AY154" s="247" t="s">
        <v>169</v>
      </c>
    </row>
    <row r="155" spans="1:51" s="15" customFormat="1" ht="12">
      <c r="A155" s="15"/>
      <c r="B155" s="258"/>
      <c r="C155" s="259"/>
      <c r="D155" s="233" t="s">
        <v>180</v>
      </c>
      <c r="E155" s="260" t="s">
        <v>19</v>
      </c>
      <c r="F155" s="261" t="s">
        <v>191</v>
      </c>
      <c r="G155" s="259"/>
      <c r="H155" s="262">
        <v>38.4</v>
      </c>
      <c r="I155" s="263"/>
      <c r="J155" s="259"/>
      <c r="K155" s="259"/>
      <c r="L155" s="264"/>
      <c r="M155" s="265"/>
      <c r="N155" s="266"/>
      <c r="O155" s="266"/>
      <c r="P155" s="266"/>
      <c r="Q155" s="266"/>
      <c r="R155" s="266"/>
      <c r="S155" s="266"/>
      <c r="T155" s="267"/>
      <c r="U155" s="15"/>
      <c r="V155" s="15"/>
      <c r="W155" s="15"/>
      <c r="X155" s="15"/>
      <c r="Y155" s="15"/>
      <c r="Z155" s="15"/>
      <c r="AA155" s="15"/>
      <c r="AB155" s="15"/>
      <c r="AC155" s="15"/>
      <c r="AD155" s="15"/>
      <c r="AE155" s="15"/>
      <c r="AT155" s="268" t="s">
        <v>180</v>
      </c>
      <c r="AU155" s="268" t="s">
        <v>82</v>
      </c>
      <c r="AV155" s="15" t="s">
        <v>176</v>
      </c>
      <c r="AW155" s="15" t="s">
        <v>33</v>
      </c>
      <c r="AX155" s="15" t="s">
        <v>80</v>
      </c>
      <c r="AY155" s="268" t="s">
        <v>169</v>
      </c>
    </row>
    <row r="156" spans="1:65" s="2" customFormat="1" ht="16.5" customHeight="1">
      <c r="A156" s="40"/>
      <c r="B156" s="41"/>
      <c r="C156" s="220" t="s">
        <v>300</v>
      </c>
      <c r="D156" s="220" t="s">
        <v>171</v>
      </c>
      <c r="E156" s="221" t="s">
        <v>2925</v>
      </c>
      <c r="F156" s="222" t="s">
        <v>2926</v>
      </c>
      <c r="G156" s="223" t="s">
        <v>174</v>
      </c>
      <c r="H156" s="224">
        <v>135</v>
      </c>
      <c r="I156" s="225"/>
      <c r="J156" s="226">
        <f>ROUND(I156*H156,2)</f>
        <v>0</v>
      </c>
      <c r="K156" s="222" t="s">
        <v>175</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176</v>
      </c>
      <c r="AT156" s="231" t="s">
        <v>171</v>
      </c>
      <c r="AU156" s="231" t="s">
        <v>82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176</v>
      </c>
      <c r="BM156" s="231" t="s">
        <v>2927</v>
      </c>
    </row>
    <row r="157" spans="1:47" s="2" customFormat="1" ht="12">
      <c r="A157" s="40"/>
      <c r="B157" s="41"/>
      <c r="C157" s="42"/>
      <c r="D157" s="233" t="s">
        <v>178</v>
      </c>
      <c r="E157" s="42"/>
      <c r="F157" s="234" t="s">
        <v>2928</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9" t="s">
        <v>178</v>
      </c>
      <c r="AU157" s="19" t="s">
        <v>82</v>
      </c>
    </row>
    <row r="158" spans="1:51" s="14" customFormat="1" ht="12">
      <c r="A158" s="14"/>
      <c r="B158" s="248"/>
      <c r="C158" s="249"/>
      <c r="D158" s="233" t="s">
        <v>180</v>
      </c>
      <c r="E158" s="250" t="s">
        <v>19</v>
      </c>
      <c r="F158" s="251" t="s">
        <v>2929</v>
      </c>
      <c r="G158" s="249"/>
      <c r="H158" s="250" t="s">
        <v>19</v>
      </c>
      <c r="I158" s="252"/>
      <c r="J158" s="249"/>
      <c r="K158" s="249"/>
      <c r="L158" s="253"/>
      <c r="M158" s="254"/>
      <c r="N158" s="255"/>
      <c r="O158" s="255"/>
      <c r="P158" s="255"/>
      <c r="Q158" s="255"/>
      <c r="R158" s="255"/>
      <c r="S158" s="255"/>
      <c r="T158" s="256"/>
      <c r="U158" s="14"/>
      <c r="V158" s="14"/>
      <c r="W158" s="14"/>
      <c r="X158" s="14"/>
      <c r="Y158" s="14"/>
      <c r="Z158" s="14"/>
      <c r="AA158" s="14"/>
      <c r="AB158" s="14"/>
      <c r="AC158" s="14"/>
      <c r="AD158" s="14"/>
      <c r="AE158" s="14"/>
      <c r="AT158" s="257" t="s">
        <v>180</v>
      </c>
      <c r="AU158" s="257" t="s">
        <v>82</v>
      </c>
      <c r="AV158" s="14" t="s">
        <v>80</v>
      </c>
      <c r="AW158" s="14" t="s">
        <v>33</v>
      </c>
      <c r="AX158" s="14" t="s">
        <v>72</v>
      </c>
      <c r="AY158" s="257" t="s">
        <v>169</v>
      </c>
    </row>
    <row r="159" spans="1:51" s="13" customFormat="1" ht="12">
      <c r="A159" s="13"/>
      <c r="B159" s="237"/>
      <c r="C159" s="238"/>
      <c r="D159" s="233" t="s">
        <v>180</v>
      </c>
      <c r="E159" s="239" t="s">
        <v>19</v>
      </c>
      <c r="F159" s="240" t="s">
        <v>2930</v>
      </c>
      <c r="G159" s="238"/>
      <c r="H159" s="241">
        <v>135</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180</v>
      </c>
      <c r="AU159" s="247" t="s">
        <v>82</v>
      </c>
      <c r="AV159" s="13" t="s">
        <v>82</v>
      </c>
      <c r="AW159" s="13" t="s">
        <v>33</v>
      </c>
      <c r="AX159" s="13" t="s">
        <v>72</v>
      </c>
      <c r="AY159" s="247" t="s">
        <v>169</v>
      </c>
    </row>
    <row r="160" spans="1:51" s="15" customFormat="1" ht="12">
      <c r="A160" s="15"/>
      <c r="B160" s="258"/>
      <c r="C160" s="259"/>
      <c r="D160" s="233" t="s">
        <v>180</v>
      </c>
      <c r="E160" s="260" t="s">
        <v>19</v>
      </c>
      <c r="F160" s="261" t="s">
        <v>191</v>
      </c>
      <c r="G160" s="259"/>
      <c r="H160" s="262">
        <v>135</v>
      </c>
      <c r="I160" s="263"/>
      <c r="J160" s="259"/>
      <c r="K160" s="259"/>
      <c r="L160" s="264"/>
      <c r="M160" s="265"/>
      <c r="N160" s="266"/>
      <c r="O160" s="266"/>
      <c r="P160" s="266"/>
      <c r="Q160" s="266"/>
      <c r="R160" s="266"/>
      <c r="S160" s="266"/>
      <c r="T160" s="267"/>
      <c r="U160" s="15"/>
      <c r="V160" s="15"/>
      <c r="W160" s="15"/>
      <c r="X160" s="15"/>
      <c r="Y160" s="15"/>
      <c r="Z160" s="15"/>
      <c r="AA160" s="15"/>
      <c r="AB160" s="15"/>
      <c r="AC160" s="15"/>
      <c r="AD160" s="15"/>
      <c r="AE160" s="15"/>
      <c r="AT160" s="268" t="s">
        <v>180</v>
      </c>
      <c r="AU160" s="268" t="s">
        <v>82</v>
      </c>
      <c r="AV160" s="15" t="s">
        <v>176</v>
      </c>
      <c r="AW160" s="15" t="s">
        <v>33</v>
      </c>
      <c r="AX160" s="15" t="s">
        <v>80</v>
      </c>
      <c r="AY160" s="268" t="s">
        <v>169</v>
      </c>
    </row>
    <row r="161" spans="1:65" s="2" customFormat="1" ht="16.5" customHeight="1">
      <c r="A161" s="40"/>
      <c r="B161" s="41"/>
      <c r="C161" s="220" t="s">
        <v>306</v>
      </c>
      <c r="D161" s="220" t="s">
        <v>171</v>
      </c>
      <c r="E161" s="221" t="s">
        <v>2931</v>
      </c>
      <c r="F161" s="222" t="s">
        <v>2932</v>
      </c>
      <c r="G161" s="223" t="s">
        <v>174</v>
      </c>
      <c r="H161" s="224">
        <v>204</v>
      </c>
      <c r="I161" s="225"/>
      <c r="J161" s="226">
        <f>ROUND(I161*H161,2)</f>
        <v>0</v>
      </c>
      <c r="K161" s="222" t="s">
        <v>175</v>
      </c>
      <c r="L161" s="46"/>
      <c r="M161" s="227" t="s">
        <v>19</v>
      </c>
      <c r="N161" s="228" t="s">
        <v>43</v>
      </c>
      <c r="O161" s="86"/>
      <c r="P161" s="229">
        <f>O161*H161</f>
        <v>0</v>
      </c>
      <c r="Q161" s="229">
        <v>0</v>
      </c>
      <c r="R161" s="229">
        <f>Q161*H161</f>
        <v>0</v>
      </c>
      <c r="S161" s="229">
        <v>0</v>
      </c>
      <c r="T161" s="230">
        <f>S161*H161</f>
        <v>0</v>
      </c>
      <c r="U161" s="40"/>
      <c r="V161" s="40"/>
      <c r="W161" s="40"/>
      <c r="X161" s="40"/>
      <c r="Y161" s="40"/>
      <c r="Z161" s="40"/>
      <c r="AA161" s="40"/>
      <c r="AB161" s="40"/>
      <c r="AC161" s="40"/>
      <c r="AD161" s="40"/>
      <c r="AE161" s="40"/>
      <c r="AR161" s="231" t="s">
        <v>176</v>
      </c>
      <c r="AT161" s="231" t="s">
        <v>171</v>
      </c>
      <c r="AU161" s="231" t="s">
        <v>82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176</v>
      </c>
      <c r="BM161" s="231" t="s">
        <v>2933</v>
      </c>
    </row>
    <row r="162" spans="1:47" s="2" customFormat="1" ht="12">
      <c r="A162" s="40"/>
      <c r="B162" s="41"/>
      <c r="C162" s="42"/>
      <c r="D162" s="233" t="s">
        <v>178</v>
      </c>
      <c r="E162" s="42"/>
      <c r="F162" s="234" t="s">
        <v>2928</v>
      </c>
      <c r="G162" s="42"/>
      <c r="H162" s="42"/>
      <c r="I162" s="138"/>
      <c r="J162" s="42"/>
      <c r="K162" s="42"/>
      <c r="L162" s="46"/>
      <c r="M162" s="235"/>
      <c r="N162" s="236"/>
      <c r="O162" s="86"/>
      <c r="P162" s="86"/>
      <c r="Q162" s="86"/>
      <c r="R162" s="86"/>
      <c r="S162" s="86"/>
      <c r="T162" s="87"/>
      <c r="U162" s="40"/>
      <c r="V162" s="40"/>
      <c r="W162" s="40"/>
      <c r="X162" s="40"/>
      <c r="Y162" s="40"/>
      <c r="Z162" s="40"/>
      <c r="AA162" s="40"/>
      <c r="AB162" s="40"/>
      <c r="AC162" s="40"/>
      <c r="AD162" s="40"/>
      <c r="AE162" s="40"/>
      <c r="AT162" s="19" t="s">
        <v>178</v>
      </c>
      <c r="AU162" s="19" t="s">
        <v>82</v>
      </c>
    </row>
    <row r="163" spans="1:51" s="14" customFormat="1" ht="12">
      <c r="A163" s="14"/>
      <c r="B163" s="248"/>
      <c r="C163" s="249"/>
      <c r="D163" s="233" t="s">
        <v>180</v>
      </c>
      <c r="E163" s="250" t="s">
        <v>19</v>
      </c>
      <c r="F163" s="251" t="s">
        <v>2934</v>
      </c>
      <c r="G163" s="249"/>
      <c r="H163" s="250" t="s">
        <v>19</v>
      </c>
      <c r="I163" s="252"/>
      <c r="J163" s="249"/>
      <c r="K163" s="249"/>
      <c r="L163" s="253"/>
      <c r="M163" s="254"/>
      <c r="N163" s="255"/>
      <c r="O163" s="255"/>
      <c r="P163" s="255"/>
      <c r="Q163" s="255"/>
      <c r="R163" s="255"/>
      <c r="S163" s="255"/>
      <c r="T163" s="256"/>
      <c r="U163" s="14"/>
      <c r="V163" s="14"/>
      <c r="W163" s="14"/>
      <c r="X163" s="14"/>
      <c r="Y163" s="14"/>
      <c r="Z163" s="14"/>
      <c r="AA163" s="14"/>
      <c r="AB163" s="14"/>
      <c r="AC163" s="14"/>
      <c r="AD163" s="14"/>
      <c r="AE163" s="14"/>
      <c r="AT163" s="257" t="s">
        <v>180</v>
      </c>
      <c r="AU163" s="257" t="s">
        <v>82</v>
      </c>
      <c r="AV163" s="14" t="s">
        <v>80</v>
      </c>
      <c r="AW163" s="14" t="s">
        <v>33</v>
      </c>
      <c r="AX163" s="14" t="s">
        <v>72</v>
      </c>
      <c r="AY163" s="257" t="s">
        <v>169</v>
      </c>
    </row>
    <row r="164" spans="1:51" s="13" customFormat="1" ht="12">
      <c r="A164" s="13"/>
      <c r="B164" s="237"/>
      <c r="C164" s="238"/>
      <c r="D164" s="233" t="s">
        <v>180</v>
      </c>
      <c r="E164" s="239" t="s">
        <v>19</v>
      </c>
      <c r="F164" s="240" t="s">
        <v>2935</v>
      </c>
      <c r="G164" s="238"/>
      <c r="H164" s="241">
        <v>204</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72</v>
      </c>
      <c r="AY164" s="247" t="s">
        <v>169</v>
      </c>
    </row>
    <row r="165" spans="1:51" s="15" customFormat="1" ht="12">
      <c r="A165" s="15"/>
      <c r="B165" s="258"/>
      <c r="C165" s="259"/>
      <c r="D165" s="233" t="s">
        <v>180</v>
      </c>
      <c r="E165" s="260" t="s">
        <v>19</v>
      </c>
      <c r="F165" s="261" t="s">
        <v>191</v>
      </c>
      <c r="G165" s="259"/>
      <c r="H165" s="262">
        <v>204</v>
      </c>
      <c r="I165" s="263"/>
      <c r="J165" s="259"/>
      <c r="K165" s="259"/>
      <c r="L165" s="264"/>
      <c r="M165" s="265"/>
      <c r="N165" s="266"/>
      <c r="O165" s="266"/>
      <c r="P165" s="266"/>
      <c r="Q165" s="266"/>
      <c r="R165" s="266"/>
      <c r="S165" s="266"/>
      <c r="T165" s="267"/>
      <c r="U165" s="15"/>
      <c r="V165" s="15"/>
      <c r="W165" s="15"/>
      <c r="X165" s="15"/>
      <c r="Y165" s="15"/>
      <c r="Z165" s="15"/>
      <c r="AA165" s="15"/>
      <c r="AB165" s="15"/>
      <c r="AC165" s="15"/>
      <c r="AD165" s="15"/>
      <c r="AE165" s="15"/>
      <c r="AT165" s="268" t="s">
        <v>180</v>
      </c>
      <c r="AU165" s="268" t="s">
        <v>82</v>
      </c>
      <c r="AV165" s="15" t="s">
        <v>176</v>
      </c>
      <c r="AW165" s="15" t="s">
        <v>33</v>
      </c>
      <c r="AX165" s="15" t="s">
        <v>80</v>
      </c>
      <c r="AY165" s="268" t="s">
        <v>169</v>
      </c>
    </row>
    <row r="166" spans="1:65" s="2" customFormat="1" ht="16.5" customHeight="1">
      <c r="A166" s="40"/>
      <c r="B166" s="41"/>
      <c r="C166" s="220" t="s">
        <v>7</v>
      </c>
      <c r="D166" s="220" t="s">
        <v>171</v>
      </c>
      <c r="E166" s="221" t="s">
        <v>2936</v>
      </c>
      <c r="F166" s="222" t="s">
        <v>2937</v>
      </c>
      <c r="G166" s="223" t="s">
        <v>222</v>
      </c>
      <c r="H166" s="224">
        <v>26.64</v>
      </c>
      <c r="I166" s="225"/>
      <c r="J166" s="226">
        <f>ROUND(I166*H166,2)</f>
        <v>0</v>
      </c>
      <c r="K166" s="222" t="s">
        <v>175</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176</v>
      </c>
      <c r="AT166" s="231" t="s">
        <v>171</v>
      </c>
      <c r="AU166" s="231" t="s">
        <v>82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176</v>
      </c>
      <c r="BM166" s="231" t="s">
        <v>2938</v>
      </c>
    </row>
    <row r="167" spans="1:47" s="2" customFormat="1" ht="12">
      <c r="A167" s="40"/>
      <c r="B167" s="41"/>
      <c r="C167" s="42"/>
      <c r="D167" s="233" t="s">
        <v>1299</v>
      </c>
      <c r="E167" s="42"/>
      <c r="F167" s="234" t="s">
        <v>2939</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9" t="s">
        <v>1299</v>
      </c>
      <c r="AU167" s="19" t="s">
        <v>82</v>
      </c>
    </row>
    <row r="168" spans="1:51" s="14" customFormat="1" ht="12">
      <c r="A168" s="14"/>
      <c r="B168" s="248"/>
      <c r="C168" s="249"/>
      <c r="D168" s="233" t="s">
        <v>180</v>
      </c>
      <c r="E168" s="250" t="s">
        <v>19</v>
      </c>
      <c r="F168" s="251" t="s">
        <v>2940</v>
      </c>
      <c r="G168" s="249"/>
      <c r="H168" s="250" t="s">
        <v>19</v>
      </c>
      <c r="I168" s="252"/>
      <c r="J168" s="249"/>
      <c r="K168" s="249"/>
      <c r="L168" s="253"/>
      <c r="M168" s="254"/>
      <c r="N168" s="255"/>
      <c r="O168" s="255"/>
      <c r="P168" s="255"/>
      <c r="Q168" s="255"/>
      <c r="R168" s="255"/>
      <c r="S168" s="255"/>
      <c r="T168" s="256"/>
      <c r="U168" s="14"/>
      <c r="V168" s="14"/>
      <c r="W168" s="14"/>
      <c r="X168" s="14"/>
      <c r="Y168" s="14"/>
      <c r="Z168" s="14"/>
      <c r="AA168" s="14"/>
      <c r="AB168" s="14"/>
      <c r="AC168" s="14"/>
      <c r="AD168" s="14"/>
      <c r="AE168" s="14"/>
      <c r="AT168" s="257" t="s">
        <v>180</v>
      </c>
      <c r="AU168" s="257" t="s">
        <v>82</v>
      </c>
      <c r="AV168" s="14" t="s">
        <v>80</v>
      </c>
      <c r="AW168" s="14" t="s">
        <v>33</v>
      </c>
      <c r="AX168" s="14" t="s">
        <v>72</v>
      </c>
      <c r="AY168" s="257" t="s">
        <v>169</v>
      </c>
    </row>
    <row r="169" spans="1:51" s="13" customFormat="1" ht="12">
      <c r="A169" s="13"/>
      <c r="B169" s="237"/>
      <c r="C169" s="238"/>
      <c r="D169" s="233" t="s">
        <v>180</v>
      </c>
      <c r="E169" s="239" t="s">
        <v>19</v>
      </c>
      <c r="F169" s="240" t="s">
        <v>2941</v>
      </c>
      <c r="G169" s="238"/>
      <c r="H169" s="241">
        <v>0.18</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180</v>
      </c>
      <c r="AU169" s="247" t="s">
        <v>82</v>
      </c>
      <c r="AV169" s="13" t="s">
        <v>82</v>
      </c>
      <c r="AW169" s="13" t="s">
        <v>33</v>
      </c>
      <c r="AX169" s="13" t="s">
        <v>72</v>
      </c>
      <c r="AY169" s="247" t="s">
        <v>169</v>
      </c>
    </row>
    <row r="170" spans="1:51" s="13" customFormat="1" ht="12">
      <c r="A170" s="13"/>
      <c r="B170" s="237"/>
      <c r="C170" s="238"/>
      <c r="D170" s="233" t="s">
        <v>180</v>
      </c>
      <c r="E170" s="239" t="s">
        <v>19</v>
      </c>
      <c r="F170" s="240" t="s">
        <v>2942</v>
      </c>
      <c r="G170" s="238"/>
      <c r="H170" s="241">
        <v>0.18</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180</v>
      </c>
      <c r="AU170" s="247" t="s">
        <v>82</v>
      </c>
      <c r="AV170" s="13" t="s">
        <v>82</v>
      </c>
      <c r="AW170" s="13" t="s">
        <v>33</v>
      </c>
      <c r="AX170" s="13" t="s">
        <v>72</v>
      </c>
      <c r="AY170" s="247" t="s">
        <v>169</v>
      </c>
    </row>
    <row r="171" spans="1:51" s="14" customFormat="1" ht="12">
      <c r="A171" s="14"/>
      <c r="B171" s="248"/>
      <c r="C171" s="249"/>
      <c r="D171" s="233" t="s">
        <v>180</v>
      </c>
      <c r="E171" s="250" t="s">
        <v>19</v>
      </c>
      <c r="F171" s="251" t="s">
        <v>2943</v>
      </c>
      <c r="G171" s="249"/>
      <c r="H171" s="250" t="s">
        <v>19</v>
      </c>
      <c r="I171" s="252"/>
      <c r="J171" s="249"/>
      <c r="K171" s="249"/>
      <c r="L171" s="253"/>
      <c r="M171" s="254"/>
      <c r="N171" s="255"/>
      <c r="O171" s="255"/>
      <c r="P171" s="255"/>
      <c r="Q171" s="255"/>
      <c r="R171" s="255"/>
      <c r="S171" s="255"/>
      <c r="T171" s="256"/>
      <c r="U171" s="14"/>
      <c r="V171" s="14"/>
      <c r="W171" s="14"/>
      <c r="X171" s="14"/>
      <c r="Y171" s="14"/>
      <c r="Z171" s="14"/>
      <c r="AA171" s="14"/>
      <c r="AB171" s="14"/>
      <c r="AC171" s="14"/>
      <c r="AD171" s="14"/>
      <c r="AE171" s="14"/>
      <c r="AT171" s="257" t="s">
        <v>180</v>
      </c>
      <c r="AU171" s="257" t="s">
        <v>82</v>
      </c>
      <c r="AV171" s="14" t="s">
        <v>80</v>
      </c>
      <c r="AW171" s="14" t="s">
        <v>33</v>
      </c>
      <c r="AX171" s="14" t="s">
        <v>72</v>
      </c>
      <c r="AY171" s="257" t="s">
        <v>169</v>
      </c>
    </row>
    <row r="172" spans="1:51" s="13" customFormat="1" ht="12">
      <c r="A172" s="13"/>
      <c r="B172" s="237"/>
      <c r="C172" s="238"/>
      <c r="D172" s="233" t="s">
        <v>180</v>
      </c>
      <c r="E172" s="239" t="s">
        <v>19</v>
      </c>
      <c r="F172" s="240" t="s">
        <v>2944</v>
      </c>
      <c r="G172" s="238"/>
      <c r="H172" s="241">
        <v>2.04</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33</v>
      </c>
      <c r="AX172" s="13" t="s">
        <v>72</v>
      </c>
      <c r="AY172" s="247" t="s">
        <v>169</v>
      </c>
    </row>
    <row r="173" spans="1:51" s="13" customFormat="1" ht="12">
      <c r="A173" s="13"/>
      <c r="B173" s="237"/>
      <c r="C173" s="238"/>
      <c r="D173" s="233" t="s">
        <v>180</v>
      </c>
      <c r="E173" s="239" t="s">
        <v>19</v>
      </c>
      <c r="F173" s="240" t="s">
        <v>2945</v>
      </c>
      <c r="G173" s="238"/>
      <c r="H173" s="241">
        <v>2.04</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180</v>
      </c>
      <c r="AU173" s="247" t="s">
        <v>82</v>
      </c>
      <c r="AV173" s="13" t="s">
        <v>82</v>
      </c>
      <c r="AW173" s="13" t="s">
        <v>33</v>
      </c>
      <c r="AX173" s="13" t="s">
        <v>72</v>
      </c>
      <c r="AY173" s="247" t="s">
        <v>169</v>
      </c>
    </row>
    <row r="174" spans="1:51" s="14" customFormat="1" ht="12">
      <c r="A174" s="14"/>
      <c r="B174" s="248"/>
      <c r="C174" s="249"/>
      <c r="D174" s="233" t="s">
        <v>180</v>
      </c>
      <c r="E174" s="250" t="s">
        <v>19</v>
      </c>
      <c r="F174" s="251" t="s">
        <v>2946</v>
      </c>
      <c r="G174" s="249"/>
      <c r="H174" s="250" t="s">
        <v>19</v>
      </c>
      <c r="I174" s="252"/>
      <c r="J174" s="249"/>
      <c r="K174" s="249"/>
      <c r="L174" s="253"/>
      <c r="M174" s="254"/>
      <c r="N174" s="255"/>
      <c r="O174" s="255"/>
      <c r="P174" s="255"/>
      <c r="Q174" s="255"/>
      <c r="R174" s="255"/>
      <c r="S174" s="255"/>
      <c r="T174" s="256"/>
      <c r="U174" s="14"/>
      <c r="V174" s="14"/>
      <c r="W174" s="14"/>
      <c r="X174" s="14"/>
      <c r="Y174" s="14"/>
      <c r="Z174" s="14"/>
      <c r="AA174" s="14"/>
      <c r="AB174" s="14"/>
      <c r="AC174" s="14"/>
      <c r="AD174" s="14"/>
      <c r="AE174" s="14"/>
      <c r="AT174" s="257" t="s">
        <v>180</v>
      </c>
      <c r="AU174" s="257" t="s">
        <v>82</v>
      </c>
      <c r="AV174" s="14" t="s">
        <v>80</v>
      </c>
      <c r="AW174" s="14" t="s">
        <v>33</v>
      </c>
      <c r="AX174" s="14" t="s">
        <v>72</v>
      </c>
      <c r="AY174" s="257" t="s">
        <v>169</v>
      </c>
    </row>
    <row r="175" spans="1:51" s="13" customFormat="1" ht="12">
      <c r="A175" s="13"/>
      <c r="B175" s="237"/>
      <c r="C175" s="238"/>
      <c r="D175" s="233" t="s">
        <v>180</v>
      </c>
      <c r="E175" s="239" t="s">
        <v>19</v>
      </c>
      <c r="F175" s="240" t="s">
        <v>2947</v>
      </c>
      <c r="G175" s="238"/>
      <c r="H175" s="241">
        <v>1.8</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180</v>
      </c>
      <c r="AU175" s="247" t="s">
        <v>82</v>
      </c>
      <c r="AV175" s="13" t="s">
        <v>82</v>
      </c>
      <c r="AW175" s="13" t="s">
        <v>33</v>
      </c>
      <c r="AX175" s="13" t="s">
        <v>72</v>
      </c>
      <c r="AY175" s="247" t="s">
        <v>169</v>
      </c>
    </row>
    <row r="176" spans="1:51" s="13" customFormat="1" ht="12">
      <c r="A176" s="13"/>
      <c r="B176" s="237"/>
      <c r="C176" s="238"/>
      <c r="D176" s="233" t="s">
        <v>180</v>
      </c>
      <c r="E176" s="239" t="s">
        <v>19</v>
      </c>
      <c r="F176" s="240" t="s">
        <v>2948</v>
      </c>
      <c r="G176" s="238"/>
      <c r="H176" s="241">
        <v>20.4</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33</v>
      </c>
      <c r="AX176" s="13" t="s">
        <v>72</v>
      </c>
      <c r="AY176" s="247" t="s">
        <v>169</v>
      </c>
    </row>
    <row r="177" spans="1:51" s="15" customFormat="1" ht="12">
      <c r="A177" s="15"/>
      <c r="B177" s="258"/>
      <c r="C177" s="259"/>
      <c r="D177" s="233" t="s">
        <v>180</v>
      </c>
      <c r="E177" s="260" t="s">
        <v>19</v>
      </c>
      <c r="F177" s="261" t="s">
        <v>191</v>
      </c>
      <c r="G177" s="259"/>
      <c r="H177" s="262">
        <v>26.64</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180</v>
      </c>
      <c r="AU177" s="268" t="s">
        <v>82</v>
      </c>
      <c r="AV177" s="15" t="s">
        <v>176</v>
      </c>
      <c r="AW177" s="15" t="s">
        <v>33</v>
      </c>
      <c r="AX177" s="15" t="s">
        <v>80</v>
      </c>
      <c r="AY177" s="268" t="s">
        <v>169</v>
      </c>
    </row>
    <row r="178" spans="1:65" s="2" customFormat="1" ht="16.5" customHeight="1">
      <c r="A178" s="40"/>
      <c r="B178" s="41"/>
      <c r="C178" s="220" t="s">
        <v>318</v>
      </c>
      <c r="D178" s="220" t="s">
        <v>171</v>
      </c>
      <c r="E178" s="221" t="s">
        <v>2949</v>
      </c>
      <c r="F178" s="222" t="s">
        <v>2950</v>
      </c>
      <c r="G178" s="223" t="s">
        <v>222</v>
      </c>
      <c r="H178" s="224">
        <v>26.64</v>
      </c>
      <c r="I178" s="225"/>
      <c r="J178" s="226">
        <f>ROUND(I178*H178,2)</f>
        <v>0</v>
      </c>
      <c r="K178" s="222" t="s">
        <v>175</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2951</v>
      </c>
    </row>
    <row r="179" spans="1:47" s="2" customFormat="1" ht="12">
      <c r="A179" s="40"/>
      <c r="B179" s="41"/>
      <c r="C179" s="42"/>
      <c r="D179" s="233" t="s">
        <v>178</v>
      </c>
      <c r="E179" s="42"/>
      <c r="F179" s="234" t="s">
        <v>2952</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178</v>
      </c>
      <c r="AU179" s="19" t="s">
        <v>82</v>
      </c>
    </row>
    <row r="180" spans="1:63" s="12" customFormat="1" ht="22.8" customHeight="1">
      <c r="A180" s="12"/>
      <c r="B180" s="204"/>
      <c r="C180" s="205"/>
      <c r="D180" s="206" t="s">
        <v>71</v>
      </c>
      <c r="E180" s="218" t="s">
        <v>563</v>
      </c>
      <c r="F180" s="218" t="s">
        <v>564</v>
      </c>
      <c r="G180" s="205"/>
      <c r="H180" s="205"/>
      <c r="I180" s="208"/>
      <c r="J180" s="219">
        <f>BK180</f>
        <v>0</v>
      </c>
      <c r="K180" s="205"/>
      <c r="L180" s="210"/>
      <c r="M180" s="211"/>
      <c r="N180" s="212"/>
      <c r="O180" s="212"/>
      <c r="P180" s="213">
        <f>P181</f>
        <v>0</v>
      </c>
      <c r="Q180" s="212"/>
      <c r="R180" s="213">
        <f>R181</f>
        <v>0</v>
      </c>
      <c r="S180" s="212"/>
      <c r="T180" s="214">
        <f>T181</f>
        <v>0</v>
      </c>
      <c r="U180" s="12"/>
      <c r="V180" s="12"/>
      <c r="W180" s="12"/>
      <c r="X180" s="12"/>
      <c r="Y180" s="12"/>
      <c r="Z180" s="12"/>
      <c r="AA180" s="12"/>
      <c r="AB180" s="12"/>
      <c r="AC180" s="12"/>
      <c r="AD180" s="12"/>
      <c r="AE180" s="12"/>
      <c r="AR180" s="215" t="s">
        <v>80</v>
      </c>
      <c r="AT180" s="216" t="s">
        <v>71</v>
      </c>
      <c r="AU180" s="216" t="s">
        <v>80</v>
      </c>
      <c r="AY180" s="215" t="s">
        <v>169</v>
      </c>
      <c r="BK180" s="217">
        <f>BK181</f>
        <v>0</v>
      </c>
    </row>
    <row r="181" spans="1:65" s="2" customFormat="1" ht="16.5" customHeight="1">
      <c r="A181" s="40"/>
      <c r="B181" s="41"/>
      <c r="C181" s="220" t="s">
        <v>325</v>
      </c>
      <c r="D181" s="220" t="s">
        <v>171</v>
      </c>
      <c r="E181" s="221" t="s">
        <v>2953</v>
      </c>
      <c r="F181" s="222" t="s">
        <v>2954</v>
      </c>
      <c r="G181" s="223" t="s">
        <v>297</v>
      </c>
      <c r="H181" s="224">
        <v>0.211</v>
      </c>
      <c r="I181" s="225"/>
      <c r="J181" s="226">
        <f>ROUND(I181*H181,2)</f>
        <v>0</v>
      </c>
      <c r="K181" s="222" t="s">
        <v>175</v>
      </c>
      <c r="L181" s="46"/>
      <c r="M181" s="299" t="s">
        <v>19</v>
      </c>
      <c r="N181" s="300" t="s">
        <v>43</v>
      </c>
      <c r="O181" s="281"/>
      <c r="P181" s="297">
        <f>O181*H181</f>
        <v>0</v>
      </c>
      <c r="Q181" s="297">
        <v>0</v>
      </c>
      <c r="R181" s="297">
        <f>Q181*H181</f>
        <v>0</v>
      </c>
      <c r="S181" s="297">
        <v>0</v>
      </c>
      <c r="T181" s="298">
        <f>S181*H181</f>
        <v>0</v>
      </c>
      <c r="U181" s="40"/>
      <c r="V181" s="40"/>
      <c r="W181" s="40"/>
      <c r="X181" s="40"/>
      <c r="Y181" s="40"/>
      <c r="Z181" s="40"/>
      <c r="AA181" s="40"/>
      <c r="AB181" s="40"/>
      <c r="AC181" s="40"/>
      <c r="AD181" s="40"/>
      <c r="AE181" s="40"/>
      <c r="AR181" s="231" t="s">
        <v>176</v>
      </c>
      <c r="AT181" s="231" t="s">
        <v>171</v>
      </c>
      <c r="AU181" s="231" t="s">
        <v>82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176</v>
      </c>
      <c r="BM181" s="231" t="s">
        <v>2955</v>
      </c>
    </row>
    <row r="182" spans="1:31" s="2" customFormat="1" ht="6.95" customHeight="1">
      <c r="A182" s="40"/>
      <c r="B182" s="61"/>
      <c r="C182" s="62"/>
      <c r="D182" s="62"/>
      <c r="E182" s="62"/>
      <c r="F182" s="62"/>
      <c r="G182" s="62"/>
      <c r="H182" s="62"/>
      <c r="I182" s="168"/>
      <c r="J182" s="62"/>
      <c r="K182" s="62"/>
      <c r="L182" s="46"/>
      <c r="M182" s="40"/>
      <c r="O182" s="40"/>
      <c r="P182" s="40"/>
      <c r="Q182" s="40"/>
      <c r="R182" s="40"/>
      <c r="S182" s="40"/>
      <c r="T182" s="40"/>
      <c r="U182" s="40"/>
      <c r="V182" s="40"/>
      <c r="W182" s="40"/>
      <c r="X182" s="40"/>
      <c r="Y182" s="40"/>
      <c r="Z182" s="40"/>
      <c r="AA182" s="40"/>
      <c r="AB182" s="40"/>
      <c r="AC182" s="40"/>
      <c r="AD182" s="40"/>
      <c r="AE182" s="40"/>
    </row>
  </sheetData>
  <sheetProtection password="CC35" sheet="1" objects="1" scenarios="1" formatColumns="0" formatRows="0" autoFilter="0"/>
  <autoFilter ref="C81:K18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136</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2956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ROUND(J82,2)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ROUND((SUM(BE82:BE126)),2)</f>
        <v>0</v>
      </c>
      <c r="G33" s="40"/>
      <c r="H33" s="40"/>
      <c r="I33" s="157">
        <v>0.21</v>
      </c>
      <c r="J33" s="156">
        <f>ROUND(((SUM(BE82:BE126))*I33),2)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ROUND((SUM(BF82:BF126)),2)</f>
        <v>0</v>
      </c>
      <c r="G34" s="40"/>
      <c r="H34" s="40"/>
      <c r="I34" s="157">
        <v>0.15</v>
      </c>
      <c r="J34" s="156">
        <f>ROUND(((SUM(BF82:BF126))*I34),2)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ROUND((SUM(BG82:BG126)),2)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ROUND((SUM(BH82:BH126)),2)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ROUND((SUM(BI82:BI126)),2)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802 - Kácení zeleně</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152</v>
      </c>
      <c r="E62" s="188"/>
      <c r="F62" s="188"/>
      <c r="G62" s="188"/>
      <c r="H62" s="188"/>
      <c r="I62" s="189"/>
      <c r="J62" s="190">
        <f>J124</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154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172" t="str">
        <f>E7</f>
        <v>Revitalizace veřejného prostranství panelového sídliště Březiny IV. etapa</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141</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71" t="str">
        <f>E9</f>
        <v>SO 802 - Kácení zeleně</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Březiny</v>
      </c>
      <c r="G76" s="42"/>
      <c r="H76" s="42"/>
      <c r="I76" s="142" t="s">
        <v>23</v>
      </c>
      <c r="J76" s="74" t="str">
        <f>IF(J12="","",J12)</f>
        <v>15. 4. 2019</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25.65" customHeight="1">
      <c r="A78" s="40"/>
      <c r="B78" s="41"/>
      <c r="C78" s="34" t="s">
        <v>25</v>
      </c>
      <c r="D78" s="42"/>
      <c r="E78" s="42"/>
      <c r="F78" s="29" t="str">
        <f>E15</f>
        <v>Statutární město Děčín</v>
      </c>
      <c r="G78" s="42"/>
      <c r="H78" s="42"/>
      <c r="I78" s="142" t="s">
        <v>31</v>
      </c>
      <c r="J78" s="38" t="str">
        <f>E21</f>
        <v>AZ Consult spol. s r.o.</v>
      </c>
      <c r="K78" s="42"/>
      <c r="L78" s="139"/>
      <c r="S78" s="40"/>
      <c r="T78" s="40"/>
      <c r="U78" s="40"/>
      <c r="V78" s="40"/>
      <c r="W78" s="40"/>
      <c r="X78" s="40"/>
      <c r="Y78" s="40"/>
      <c r="Z78" s="40"/>
      <c r="AA78" s="40"/>
      <c r="AB78" s="40"/>
      <c r="AC78" s="40"/>
      <c r="AD78" s="40"/>
      <c r="AE78" s="40"/>
    </row>
    <row r="79" spans="1:31" s="2" customFormat="1" ht="15.15" customHeight="1">
      <c r="A79" s="40"/>
      <c r="B79" s="41"/>
      <c r="C79" s="34" t="s">
        <v>29</v>
      </c>
      <c r="D79" s="42"/>
      <c r="E79" s="42"/>
      <c r="F79" s="29" t="str">
        <f>IF(E18="","",E18)</f>
        <v>Vyplň údaj</v>
      </c>
      <c r="G79" s="42"/>
      <c r="H79" s="42"/>
      <c r="I79" s="142" t="s">
        <v>34</v>
      </c>
      <c r="J79" s="38" t="str">
        <f>E24</f>
        <v>Lucie Wojčiková</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155</v>
      </c>
      <c r="D81" s="195" t="s">
        <v>57</v>
      </c>
      <c r="E81" s="195" t="s">
        <v>53</v>
      </c>
      <c r="F81" s="195" t="s">
        <v>54</v>
      </c>
      <c r="G81" s="195" t="s">
        <v>156</v>
      </c>
      <c r="H81" s="195" t="s">
        <v>157</v>
      </c>
      <c r="I81" s="196" t="s">
        <v>158</v>
      </c>
      <c r="J81" s="195" t="s">
        <v>145</v>
      </c>
      <c r="K81" s="197" t="s">
        <v>159</v>
      </c>
      <c r="L81" s="198"/>
      <c r="M81" s="94" t="s">
        <v>19</v>
      </c>
      <c r="N81" s="95" t="s">
        <v>42</v>
      </c>
      <c r="O81" s="95" t="s">
        <v>160</v>
      </c>
      <c r="P81" s="95" t="s">
        <v>161</v>
      </c>
      <c r="Q81" s="95" t="s">
        <v>162</v>
      </c>
      <c r="R81" s="95" t="s">
        <v>163</v>
      </c>
      <c r="S81" s="95" t="s">
        <v>164</v>
      </c>
      <c r="T81" s="96" t="s">
        <v>165</v>
      </c>
      <c r="U81" s="192"/>
      <c r="V81" s="192"/>
      <c r="W81" s="192"/>
      <c r="X81" s="192"/>
      <c r="Y81" s="192"/>
      <c r="Z81" s="192"/>
      <c r="AA81" s="192"/>
      <c r="AB81" s="192"/>
      <c r="AC81" s="192"/>
      <c r="AD81" s="192"/>
      <c r="AE81" s="192"/>
    </row>
    <row r="82" spans="1:63" s="2" customFormat="1" ht="22.8" customHeight="1">
      <c r="A82" s="40"/>
      <c r="B82" s="41"/>
      <c r="C82" s="101" t="s">
        <v>166</v>
      </c>
      <c r="D82" s="42"/>
      <c r="E82" s="42"/>
      <c r="F82" s="42"/>
      <c r="G82" s="42"/>
      <c r="H82" s="42"/>
      <c r="I82" s="138"/>
      <c r="J82" s="199">
        <f>BK82</f>
        <v>0</v>
      </c>
      <c r="K82" s="42"/>
      <c r="L82" s="46"/>
      <c r="M82" s="97"/>
      <c r="N82" s="200"/>
      <c r="O82" s="98"/>
      <c r="P82" s="201">
        <f>P83</f>
        <v>0</v>
      </c>
      <c r="Q82" s="98"/>
      <c r="R82" s="201">
        <f>R83</f>
        <v>0.00055</v>
      </c>
      <c r="S82" s="98"/>
      <c r="T82" s="202">
        <f>T83</f>
        <v>0</v>
      </c>
      <c r="U82" s="40"/>
      <c r="V82" s="40"/>
      <c r="W82" s="40"/>
      <c r="X82" s="40"/>
      <c r="Y82" s="40"/>
      <c r="Z82" s="40"/>
      <c r="AA82" s="40"/>
      <c r="AB82" s="40"/>
      <c r="AC82" s="40"/>
      <c r="AD82" s="40"/>
      <c r="AE82" s="40"/>
      <c r="AT82" s="19" t="s">
        <v>71</v>
      </c>
      <c r="AU82" s="19" t="s">
        <v>146</v>
      </c>
      <c r="BK82" s="203">
        <f>BK83</f>
        <v>0</v>
      </c>
    </row>
    <row r="83" spans="1:63" s="12" customFormat="1" ht="25.9" customHeight="1">
      <c r="A83" s="12"/>
      <c r="B83" s="204"/>
      <c r="C83" s="205"/>
      <c r="D83" s="206" t="s">
        <v>71</v>
      </c>
      <c r="E83" s="207" t="s">
        <v>167</v>
      </c>
      <c r="F83" s="207" t="s">
        <v>168</v>
      </c>
      <c r="G83" s="205"/>
      <c r="H83" s="205"/>
      <c r="I83" s="208"/>
      <c r="J83" s="209">
        <f>BK83</f>
        <v>0</v>
      </c>
      <c r="K83" s="205"/>
      <c r="L83" s="210"/>
      <c r="M83" s="211"/>
      <c r="N83" s="212"/>
      <c r="O83" s="212"/>
      <c r="P83" s="213">
        <f>P84+P124</f>
        <v>0</v>
      </c>
      <c r="Q83" s="212"/>
      <c r="R83" s="213">
        <f>R84+R124</f>
        <v>0.00055</v>
      </c>
      <c r="S83" s="212"/>
      <c r="T83" s="214">
        <f>T84+T124</f>
        <v>0</v>
      </c>
      <c r="U83" s="12"/>
      <c r="V83" s="12"/>
      <c r="W83" s="12"/>
      <c r="X83" s="12"/>
      <c r="Y83" s="12"/>
      <c r="Z83" s="12"/>
      <c r="AA83" s="12"/>
      <c r="AB83" s="12"/>
      <c r="AC83" s="12"/>
      <c r="AD83" s="12"/>
      <c r="AE83" s="12"/>
      <c r="AR83" s="215" t="s">
        <v>80</v>
      </c>
      <c r="AT83" s="216" t="s">
        <v>71</v>
      </c>
      <c r="AU83" s="216" t="s">
        <v>72</v>
      </c>
      <c r="AY83" s="215" t="s">
        <v>169</v>
      </c>
      <c r="BK83" s="217">
        <f>BK84+BK124</f>
        <v>0</v>
      </c>
    </row>
    <row r="84" spans="1:63" s="12" customFormat="1" ht="22.8" customHeight="1">
      <c r="A84" s="12"/>
      <c r="B84" s="204"/>
      <c r="C84" s="205"/>
      <c r="D84" s="206" t="s">
        <v>71</v>
      </c>
      <c r="E84" s="218" t="s">
        <v>80</v>
      </c>
      <c r="F84" s="218" t="s">
        <v>170</v>
      </c>
      <c r="G84" s="205"/>
      <c r="H84" s="205"/>
      <c r="I84" s="208"/>
      <c r="J84" s="219">
        <f>BK84</f>
        <v>0</v>
      </c>
      <c r="K84" s="205"/>
      <c r="L84" s="210"/>
      <c r="M84" s="211"/>
      <c r="N84" s="212"/>
      <c r="O84" s="212"/>
      <c r="P84" s="213">
        <f>SUM(P85:P123)</f>
        <v>0</v>
      </c>
      <c r="Q84" s="212"/>
      <c r="R84" s="213">
        <f>SUM(R85:R123)</f>
        <v>0.00055</v>
      </c>
      <c r="S84" s="212"/>
      <c r="T84" s="214">
        <f>SUM(T85:T123)</f>
        <v>0</v>
      </c>
      <c r="U84" s="12"/>
      <c r="V84" s="12"/>
      <c r="W84" s="12"/>
      <c r="X84" s="12"/>
      <c r="Y84" s="12"/>
      <c r="Z84" s="12"/>
      <c r="AA84" s="12"/>
      <c r="AB84" s="12"/>
      <c r="AC84" s="12"/>
      <c r="AD84" s="12"/>
      <c r="AE84" s="12"/>
      <c r="AR84" s="215" t="s">
        <v>80</v>
      </c>
      <c r="AT84" s="216" t="s">
        <v>71</v>
      </c>
      <c r="AU84" s="216" t="s">
        <v>80</v>
      </c>
      <c r="AY84" s="215" t="s">
        <v>169</v>
      </c>
      <c r="BK84" s="217">
        <f>SUM(BK85:BK123)</f>
        <v>0</v>
      </c>
    </row>
    <row r="85" spans="1:65" s="2" customFormat="1" ht="21.75" customHeight="1">
      <c r="A85" s="40"/>
      <c r="B85" s="41"/>
      <c r="C85" s="220" t="s">
        <v>80</v>
      </c>
      <c r="D85" s="220" t="s">
        <v>171</v>
      </c>
      <c r="E85" s="221" t="s">
        <v>2957</v>
      </c>
      <c r="F85" s="222" t="s">
        <v>2958</v>
      </c>
      <c r="G85" s="223" t="s">
        <v>174</v>
      </c>
      <c r="H85" s="224">
        <v>26.5</v>
      </c>
      <c r="I85" s="225"/>
      <c r="J85" s="226">
        <f>ROUND(I85*H85,2)</f>
        <v>0</v>
      </c>
      <c r="K85" s="222" t="s">
        <v>175</v>
      </c>
      <c r="L85" s="46"/>
      <c r="M85" s="227" t="s">
        <v>19</v>
      </c>
      <c r="N85" s="228"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176</v>
      </c>
      <c r="AT85" s="231" t="s">
        <v>171</v>
      </c>
      <c r="AU85" s="231" t="s">
        <v>82</v>
      </c>
      <c r="AY85" s="19" t="s">
        <v>169</v>
      </c>
      <c r="BE85" s="232">
        <f>IF(N85="základní",J85,0)</f>
        <v>0</v>
      </c>
      <c r="BF85" s="232">
        <f>IF(N85="snížená",J85,0)</f>
        <v>0</v>
      </c>
      <c r="BG85" s="232">
        <f>IF(N85="zákl. přenesená",J85,0)</f>
        <v>0</v>
      </c>
      <c r="BH85" s="232">
        <f>IF(N85="sníž. přenesená",J85,0)</f>
        <v>0</v>
      </c>
      <c r="BI85" s="232">
        <f>IF(N85="nulová",J85,0)</f>
        <v>0</v>
      </c>
      <c r="BJ85" s="19" t="s">
        <v>80</v>
      </c>
      <c r="BK85" s="232">
        <f>ROUND(I85*H85,2)</f>
        <v>0</v>
      </c>
      <c r="BL85" s="19" t="s">
        <v>176</v>
      </c>
      <c r="BM85" s="231" t="s">
        <v>2959</v>
      </c>
    </row>
    <row r="86" spans="1:47" s="2" customFormat="1" ht="12">
      <c r="A86" s="40"/>
      <c r="B86" s="41"/>
      <c r="C86" s="42"/>
      <c r="D86" s="233" t="s">
        <v>178</v>
      </c>
      <c r="E86" s="42"/>
      <c r="F86" s="234" t="s">
        <v>2960</v>
      </c>
      <c r="G86" s="42"/>
      <c r="H86" s="42"/>
      <c r="I86" s="138"/>
      <c r="J86" s="42"/>
      <c r="K86" s="42"/>
      <c r="L86" s="46"/>
      <c r="M86" s="235"/>
      <c r="N86" s="236"/>
      <c r="O86" s="86"/>
      <c r="P86" s="86"/>
      <c r="Q86" s="86"/>
      <c r="R86" s="86"/>
      <c r="S86" s="86"/>
      <c r="T86" s="87"/>
      <c r="U86" s="40"/>
      <c r="V86" s="40"/>
      <c r="W86" s="40"/>
      <c r="X86" s="40"/>
      <c r="Y86" s="40"/>
      <c r="Z86" s="40"/>
      <c r="AA86" s="40"/>
      <c r="AB86" s="40"/>
      <c r="AC86" s="40"/>
      <c r="AD86" s="40"/>
      <c r="AE86" s="40"/>
      <c r="AT86" s="19" t="s">
        <v>178</v>
      </c>
      <c r="AU86" s="19" t="s">
        <v>82</v>
      </c>
    </row>
    <row r="87" spans="1:51" s="13" customFormat="1" ht="12">
      <c r="A87" s="13"/>
      <c r="B87" s="237"/>
      <c r="C87" s="238"/>
      <c r="D87" s="233" t="s">
        <v>180</v>
      </c>
      <c r="E87" s="239" t="s">
        <v>19</v>
      </c>
      <c r="F87" s="240" t="s">
        <v>2961</v>
      </c>
      <c r="G87" s="238"/>
      <c r="H87" s="241">
        <v>26.5</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180</v>
      </c>
      <c r="AU87" s="247" t="s">
        <v>82</v>
      </c>
      <c r="AV87" s="13" t="s">
        <v>82</v>
      </c>
      <c r="AW87" s="13" t="s">
        <v>33</v>
      </c>
      <c r="AX87" s="13" t="s">
        <v>80</v>
      </c>
      <c r="AY87" s="247" t="s">
        <v>169</v>
      </c>
    </row>
    <row r="88" spans="1:65" s="2" customFormat="1" ht="21.75" customHeight="1">
      <c r="A88" s="40"/>
      <c r="B88" s="41"/>
      <c r="C88" s="220" t="s">
        <v>82</v>
      </c>
      <c r="D88" s="220" t="s">
        <v>171</v>
      </c>
      <c r="E88" s="221" t="s">
        <v>2962</v>
      </c>
      <c r="F88" s="222" t="s">
        <v>2963</v>
      </c>
      <c r="G88" s="223" t="s">
        <v>361</v>
      </c>
      <c r="H88" s="224">
        <v>4</v>
      </c>
      <c r="I88" s="225"/>
      <c r="J88" s="226">
        <f>ROUND(I88*H88,2)</f>
        <v>0</v>
      </c>
      <c r="K88" s="222" t="s">
        <v>175</v>
      </c>
      <c r="L88" s="46"/>
      <c r="M88" s="227" t="s">
        <v>19</v>
      </c>
      <c r="N88" s="228" t="s">
        <v>43</v>
      </c>
      <c r="O88" s="86"/>
      <c r="P88" s="229">
        <f>O88*H88</f>
        <v>0</v>
      </c>
      <c r="Q88" s="229">
        <v>0</v>
      </c>
      <c r="R88" s="229">
        <f>Q88*H88</f>
        <v>0</v>
      </c>
      <c r="S88" s="229">
        <v>0</v>
      </c>
      <c r="T88" s="230">
        <f>S88*H88</f>
        <v>0</v>
      </c>
      <c r="U88" s="40"/>
      <c r="V88" s="40"/>
      <c r="W88" s="40"/>
      <c r="X88" s="40"/>
      <c r="Y88" s="40"/>
      <c r="Z88" s="40"/>
      <c r="AA88" s="40"/>
      <c r="AB88" s="40"/>
      <c r="AC88" s="40"/>
      <c r="AD88" s="40"/>
      <c r="AE88" s="40"/>
      <c r="AR88" s="231" t="s">
        <v>176</v>
      </c>
      <c r="AT88" s="231" t="s">
        <v>171</v>
      </c>
      <c r="AU88" s="231" t="s">
        <v>82</v>
      </c>
      <c r="AY88" s="19" t="s">
        <v>169</v>
      </c>
      <c r="BE88" s="232">
        <f>IF(N88="základní",J88,0)</f>
        <v>0</v>
      </c>
      <c r="BF88" s="232">
        <f>IF(N88="snížená",J88,0)</f>
        <v>0</v>
      </c>
      <c r="BG88" s="232">
        <f>IF(N88="zákl. přenesená",J88,0)</f>
        <v>0</v>
      </c>
      <c r="BH88" s="232">
        <f>IF(N88="sníž. přenesená",J88,0)</f>
        <v>0</v>
      </c>
      <c r="BI88" s="232">
        <f>IF(N88="nulová",J88,0)</f>
        <v>0</v>
      </c>
      <c r="BJ88" s="19" t="s">
        <v>80</v>
      </c>
      <c r="BK88" s="232">
        <f>ROUND(I88*H88,2)</f>
        <v>0</v>
      </c>
      <c r="BL88" s="19" t="s">
        <v>176</v>
      </c>
      <c r="BM88" s="231" t="s">
        <v>2964</v>
      </c>
    </row>
    <row r="89" spans="1:47" s="2" customFormat="1" ht="12">
      <c r="A89" s="40"/>
      <c r="B89" s="41"/>
      <c r="C89" s="42"/>
      <c r="D89" s="233" t="s">
        <v>178</v>
      </c>
      <c r="E89" s="42"/>
      <c r="F89" s="234" t="s">
        <v>2965</v>
      </c>
      <c r="G89" s="42"/>
      <c r="H89" s="42"/>
      <c r="I89" s="138"/>
      <c r="J89" s="42"/>
      <c r="K89" s="42"/>
      <c r="L89" s="46"/>
      <c r="M89" s="235"/>
      <c r="N89" s="236"/>
      <c r="O89" s="86"/>
      <c r="P89" s="86"/>
      <c r="Q89" s="86"/>
      <c r="R89" s="86"/>
      <c r="S89" s="86"/>
      <c r="T89" s="87"/>
      <c r="U89" s="40"/>
      <c r="V89" s="40"/>
      <c r="W89" s="40"/>
      <c r="X89" s="40"/>
      <c r="Y89" s="40"/>
      <c r="Z89" s="40"/>
      <c r="AA89" s="40"/>
      <c r="AB89" s="40"/>
      <c r="AC89" s="40"/>
      <c r="AD89" s="40"/>
      <c r="AE89" s="40"/>
      <c r="AT89" s="19" t="s">
        <v>178</v>
      </c>
      <c r="AU89" s="19" t="s">
        <v>82</v>
      </c>
    </row>
    <row r="90" spans="1:65" s="2" customFormat="1" ht="21.75" customHeight="1">
      <c r="A90" s="40"/>
      <c r="B90" s="41"/>
      <c r="C90" s="220" t="s">
        <v>192</v>
      </c>
      <c r="D90" s="220" t="s">
        <v>171</v>
      </c>
      <c r="E90" s="221" t="s">
        <v>2966</v>
      </c>
      <c r="F90" s="222" t="s">
        <v>2967</v>
      </c>
      <c r="G90" s="223" t="s">
        <v>361</v>
      </c>
      <c r="H90" s="224">
        <v>5</v>
      </c>
      <c r="I90" s="225"/>
      <c r="J90" s="226">
        <f>ROUND(I90*H90,2)</f>
        <v>0</v>
      </c>
      <c r="K90" s="222" t="s">
        <v>175</v>
      </c>
      <c r="L90" s="46"/>
      <c r="M90" s="227" t="s">
        <v>19</v>
      </c>
      <c r="N90" s="228" t="s">
        <v>43</v>
      </c>
      <c r="O90" s="86"/>
      <c r="P90" s="229">
        <f>O90*H90</f>
        <v>0</v>
      </c>
      <c r="Q90" s="229">
        <v>0</v>
      </c>
      <c r="R90" s="229">
        <f>Q90*H90</f>
        <v>0</v>
      </c>
      <c r="S90" s="229">
        <v>0</v>
      </c>
      <c r="T90" s="230">
        <f>S90*H90</f>
        <v>0</v>
      </c>
      <c r="U90" s="40"/>
      <c r="V90" s="40"/>
      <c r="W90" s="40"/>
      <c r="X90" s="40"/>
      <c r="Y90" s="40"/>
      <c r="Z90" s="40"/>
      <c r="AA90" s="40"/>
      <c r="AB90" s="40"/>
      <c r="AC90" s="40"/>
      <c r="AD90" s="40"/>
      <c r="AE90" s="40"/>
      <c r="AR90" s="231" t="s">
        <v>176</v>
      </c>
      <c r="AT90" s="231" t="s">
        <v>171</v>
      </c>
      <c r="AU90" s="231" t="s">
        <v>82</v>
      </c>
      <c r="AY90" s="19" t="s">
        <v>169</v>
      </c>
      <c r="BE90" s="232">
        <f>IF(N90="základní",J90,0)</f>
        <v>0</v>
      </c>
      <c r="BF90" s="232">
        <f>IF(N90="snížená",J90,0)</f>
        <v>0</v>
      </c>
      <c r="BG90" s="232">
        <f>IF(N90="zákl. přenesená",J90,0)</f>
        <v>0</v>
      </c>
      <c r="BH90" s="232">
        <f>IF(N90="sníž. přenesená",J90,0)</f>
        <v>0</v>
      </c>
      <c r="BI90" s="232">
        <f>IF(N90="nulová",J90,0)</f>
        <v>0</v>
      </c>
      <c r="BJ90" s="19" t="s">
        <v>80</v>
      </c>
      <c r="BK90" s="232">
        <f>ROUND(I90*H90,2)</f>
        <v>0</v>
      </c>
      <c r="BL90" s="19" t="s">
        <v>176</v>
      </c>
      <c r="BM90" s="231" t="s">
        <v>2968</v>
      </c>
    </row>
    <row r="91" spans="1:47" s="2" customFormat="1" ht="12">
      <c r="A91" s="40"/>
      <c r="B91" s="41"/>
      <c r="C91" s="42"/>
      <c r="D91" s="233" t="s">
        <v>178</v>
      </c>
      <c r="E91" s="42"/>
      <c r="F91" s="234" t="s">
        <v>2965</v>
      </c>
      <c r="G91" s="42"/>
      <c r="H91" s="42"/>
      <c r="I91" s="138"/>
      <c r="J91" s="42"/>
      <c r="K91" s="42"/>
      <c r="L91" s="46"/>
      <c r="M91" s="235"/>
      <c r="N91" s="236"/>
      <c r="O91" s="86"/>
      <c r="P91" s="86"/>
      <c r="Q91" s="86"/>
      <c r="R91" s="86"/>
      <c r="S91" s="86"/>
      <c r="T91" s="87"/>
      <c r="U91" s="40"/>
      <c r="V91" s="40"/>
      <c r="W91" s="40"/>
      <c r="X91" s="40"/>
      <c r="Y91" s="40"/>
      <c r="Z91" s="40"/>
      <c r="AA91" s="40"/>
      <c r="AB91" s="40"/>
      <c r="AC91" s="40"/>
      <c r="AD91" s="40"/>
      <c r="AE91" s="40"/>
      <c r="AT91" s="19" t="s">
        <v>178</v>
      </c>
      <c r="AU91" s="19" t="s">
        <v>82</v>
      </c>
    </row>
    <row r="92" spans="1:51" s="13" customFormat="1" ht="12">
      <c r="A92" s="13"/>
      <c r="B92" s="237"/>
      <c r="C92" s="238"/>
      <c r="D92" s="233" t="s">
        <v>180</v>
      </c>
      <c r="E92" s="239" t="s">
        <v>19</v>
      </c>
      <c r="F92" s="240" t="s">
        <v>2969</v>
      </c>
      <c r="G92" s="238"/>
      <c r="H92" s="241">
        <v>5</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180</v>
      </c>
      <c r="AU92" s="247" t="s">
        <v>82</v>
      </c>
      <c r="AV92" s="13" t="s">
        <v>82</v>
      </c>
      <c r="AW92" s="13" t="s">
        <v>33</v>
      </c>
      <c r="AX92" s="13" t="s">
        <v>80</v>
      </c>
      <c r="AY92" s="247" t="s">
        <v>169</v>
      </c>
    </row>
    <row r="93" spans="1:65" s="2" customFormat="1" ht="21.75" customHeight="1">
      <c r="A93" s="40"/>
      <c r="B93" s="41"/>
      <c r="C93" s="220" t="s">
        <v>176</v>
      </c>
      <c r="D93" s="220" t="s">
        <v>171</v>
      </c>
      <c r="E93" s="221" t="s">
        <v>2970</v>
      </c>
      <c r="F93" s="222" t="s">
        <v>2971</v>
      </c>
      <c r="G93" s="223" t="s">
        <v>361</v>
      </c>
      <c r="H93" s="224">
        <v>1</v>
      </c>
      <c r="I93" s="225"/>
      <c r="J93" s="226">
        <f>ROUND(I93*H93,2)</f>
        <v>0</v>
      </c>
      <c r="K93" s="222" t="s">
        <v>175</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176</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176</v>
      </c>
      <c r="BM93" s="231" t="s">
        <v>2972</v>
      </c>
    </row>
    <row r="94" spans="1:47" s="2" customFormat="1" ht="12">
      <c r="A94" s="40"/>
      <c r="B94" s="41"/>
      <c r="C94" s="42"/>
      <c r="D94" s="233" t="s">
        <v>178</v>
      </c>
      <c r="E94" s="42"/>
      <c r="F94" s="234" t="s">
        <v>2965</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178</v>
      </c>
      <c r="AU94" s="19" t="s">
        <v>82</v>
      </c>
    </row>
    <row r="95" spans="1:65" s="2" customFormat="1" ht="21.75" customHeight="1">
      <c r="A95" s="40"/>
      <c r="B95" s="41"/>
      <c r="C95" s="220" t="s">
        <v>206</v>
      </c>
      <c r="D95" s="220" t="s">
        <v>171</v>
      </c>
      <c r="E95" s="221" t="s">
        <v>2973</v>
      </c>
      <c r="F95" s="222" t="s">
        <v>2974</v>
      </c>
      <c r="G95" s="223" t="s">
        <v>361</v>
      </c>
      <c r="H95" s="224">
        <v>1</v>
      </c>
      <c r="I95" s="225"/>
      <c r="J95" s="226">
        <f>ROUND(I95*H95,2)</f>
        <v>0</v>
      </c>
      <c r="K95" s="222" t="s">
        <v>175</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176</v>
      </c>
      <c r="AT95" s="231" t="s">
        <v>171</v>
      </c>
      <c r="AU95" s="231" t="s">
        <v>82</v>
      </c>
      <c r="AY95" s="19" t="s">
        <v>169</v>
      </c>
      <c r="BE95" s="232">
        <f>IF(N95="základní",J95,0)</f>
        <v>0</v>
      </c>
      <c r="BF95" s="232">
        <f>IF(N95="snížená",J95,0)</f>
        <v>0</v>
      </c>
      <c r="BG95" s="232">
        <f>IF(N95="zákl. přenesená",J95,0)</f>
        <v>0</v>
      </c>
      <c r="BH95" s="232">
        <f>IF(N95="sníž. přenesená",J95,0)</f>
        <v>0</v>
      </c>
      <c r="BI95" s="232">
        <f>IF(N95="nulová",J95,0)</f>
        <v>0</v>
      </c>
      <c r="BJ95" s="19" t="s">
        <v>80</v>
      </c>
      <c r="BK95" s="232">
        <f>ROUND(I95*H95,2)</f>
        <v>0</v>
      </c>
      <c r="BL95" s="19" t="s">
        <v>176</v>
      </c>
      <c r="BM95" s="231" t="s">
        <v>2975</v>
      </c>
    </row>
    <row r="96" spans="1:47" s="2" customFormat="1" ht="12">
      <c r="A96" s="40"/>
      <c r="B96" s="41"/>
      <c r="C96" s="42"/>
      <c r="D96" s="233" t="s">
        <v>178</v>
      </c>
      <c r="E96" s="42"/>
      <c r="F96" s="234" t="s">
        <v>2965</v>
      </c>
      <c r="G96" s="42"/>
      <c r="H96" s="42"/>
      <c r="I96" s="138"/>
      <c r="J96" s="42"/>
      <c r="K96" s="42"/>
      <c r="L96" s="46"/>
      <c r="M96" s="235"/>
      <c r="N96" s="236"/>
      <c r="O96" s="86"/>
      <c r="P96" s="86"/>
      <c r="Q96" s="86"/>
      <c r="R96" s="86"/>
      <c r="S96" s="86"/>
      <c r="T96" s="87"/>
      <c r="U96" s="40"/>
      <c r="V96" s="40"/>
      <c r="W96" s="40"/>
      <c r="X96" s="40"/>
      <c r="Y96" s="40"/>
      <c r="Z96" s="40"/>
      <c r="AA96" s="40"/>
      <c r="AB96" s="40"/>
      <c r="AC96" s="40"/>
      <c r="AD96" s="40"/>
      <c r="AE96" s="40"/>
      <c r="AT96" s="19" t="s">
        <v>178</v>
      </c>
      <c r="AU96" s="19" t="s">
        <v>82</v>
      </c>
    </row>
    <row r="97" spans="1:65" s="2" customFormat="1" ht="21.75" customHeight="1">
      <c r="A97" s="40"/>
      <c r="B97" s="41"/>
      <c r="C97" s="220" t="s">
        <v>210</v>
      </c>
      <c r="D97" s="220" t="s">
        <v>171</v>
      </c>
      <c r="E97" s="221" t="s">
        <v>2976</v>
      </c>
      <c r="F97" s="222" t="s">
        <v>2977</v>
      </c>
      <c r="G97" s="223" t="s">
        <v>361</v>
      </c>
      <c r="H97" s="224">
        <v>9</v>
      </c>
      <c r="I97" s="225"/>
      <c r="J97" s="226">
        <f>ROUND(I97*H97,2)</f>
        <v>0</v>
      </c>
      <c r="K97" s="222" t="s">
        <v>175</v>
      </c>
      <c r="L97" s="46"/>
      <c r="M97" s="227" t="s">
        <v>19</v>
      </c>
      <c r="N97" s="228" t="s">
        <v>43</v>
      </c>
      <c r="O97" s="86"/>
      <c r="P97" s="229">
        <f>O97*H97</f>
        <v>0</v>
      </c>
      <c r="Q97" s="229">
        <v>5E-05</v>
      </c>
      <c r="R97" s="229">
        <f>Q97*H97</f>
        <v>0.00045000000000000004</v>
      </c>
      <c r="S97" s="229">
        <v>0</v>
      </c>
      <c r="T97" s="230">
        <f>S97*H97</f>
        <v>0</v>
      </c>
      <c r="U97" s="40"/>
      <c r="V97" s="40"/>
      <c r="W97" s="40"/>
      <c r="X97" s="40"/>
      <c r="Y97" s="40"/>
      <c r="Z97" s="40"/>
      <c r="AA97" s="40"/>
      <c r="AB97" s="40"/>
      <c r="AC97" s="40"/>
      <c r="AD97" s="40"/>
      <c r="AE97" s="40"/>
      <c r="AR97" s="231" t="s">
        <v>176</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176</v>
      </c>
      <c r="BM97" s="231" t="s">
        <v>2978</v>
      </c>
    </row>
    <row r="98" spans="1:47" s="2" customFormat="1" ht="12">
      <c r="A98" s="40"/>
      <c r="B98" s="41"/>
      <c r="C98" s="42"/>
      <c r="D98" s="233" t="s">
        <v>178</v>
      </c>
      <c r="E98" s="42"/>
      <c r="F98" s="234" t="s">
        <v>2979</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9" t="s">
        <v>178</v>
      </c>
      <c r="AU98" s="19" t="s">
        <v>82</v>
      </c>
    </row>
    <row r="99" spans="1:51" s="13" customFormat="1" ht="12">
      <c r="A99" s="13"/>
      <c r="B99" s="237"/>
      <c r="C99" s="238"/>
      <c r="D99" s="233" t="s">
        <v>180</v>
      </c>
      <c r="E99" s="239" t="s">
        <v>19</v>
      </c>
      <c r="F99" s="240" t="s">
        <v>2980</v>
      </c>
      <c r="G99" s="238"/>
      <c r="H99" s="241">
        <v>9</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80</v>
      </c>
      <c r="AY99" s="247" t="s">
        <v>169</v>
      </c>
    </row>
    <row r="100" spans="1:65" s="2" customFormat="1" ht="21.75" customHeight="1">
      <c r="A100" s="40"/>
      <c r="B100" s="41"/>
      <c r="C100" s="220" t="s">
        <v>219</v>
      </c>
      <c r="D100" s="220" t="s">
        <v>171</v>
      </c>
      <c r="E100" s="221" t="s">
        <v>2981</v>
      </c>
      <c r="F100" s="222" t="s">
        <v>2982</v>
      </c>
      <c r="G100" s="223" t="s">
        <v>361</v>
      </c>
      <c r="H100" s="224">
        <v>2</v>
      </c>
      <c r="I100" s="225"/>
      <c r="J100" s="226">
        <f>ROUND(I100*H100,2)</f>
        <v>0</v>
      </c>
      <c r="K100" s="222" t="s">
        <v>175</v>
      </c>
      <c r="L100" s="46"/>
      <c r="M100" s="227" t="s">
        <v>19</v>
      </c>
      <c r="N100" s="228" t="s">
        <v>43</v>
      </c>
      <c r="O100" s="86"/>
      <c r="P100" s="229">
        <f>O100*H100</f>
        <v>0</v>
      </c>
      <c r="Q100" s="229">
        <v>5E-05</v>
      </c>
      <c r="R100" s="229">
        <f>Q100*H100</f>
        <v>0.0001</v>
      </c>
      <c r="S100" s="229">
        <v>0</v>
      </c>
      <c r="T100" s="230">
        <f>S100*H100</f>
        <v>0</v>
      </c>
      <c r="U100" s="40"/>
      <c r="V100" s="40"/>
      <c r="W100" s="40"/>
      <c r="X100" s="40"/>
      <c r="Y100" s="40"/>
      <c r="Z100" s="40"/>
      <c r="AA100" s="40"/>
      <c r="AB100" s="40"/>
      <c r="AC100" s="40"/>
      <c r="AD100" s="40"/>
      <c r="AE100" s="40"/>
      <c r="AR100" s="231" t="s">
        <v>176</v>
      </c>
      <c r="AT100" s="231" t="s">
        <v>171</v>
      </c>
      <c r="AU100" s="231" t="s">
        <v>82</v>
      </c>
      <c r="AY100" s="19" t="s">
        <v>169</v>
      </c>
      <c r="BE100" s="232">
        <f>IF(N100="základní",J100,0)</f>
        <v>0</v>
      </c>
      <c r="BF100" s="232">
        <f>IF(N100="snížená",J100,0)</f>
        <v>0</v>
      </c>
      <c r="BG100" s="232">
        <f>IF(N100="zákl. přenesená",J100,0)</f>
        <v>0</v>
      </c>
      <c r="BH100" s="232">
        <f>IF(N100="sníž. přenesená",J100,0)</f>
        <v>0</v>
      </c>
      <c r="BI100" s="232">
        <f>IF(N100="nulová",J100,0)</f>
        <v>0</v>
      </c>
      <c r="BJ100" s="19" t="s">
        <v>80</v>
      </c>
      <c r="BK100" s="232">
        <f>ROUND(I100*H100,2)</f>
        <v>0</v>
      </c>
      <c r="BL100" s="19" t="s">
        <v>176</v>
      </c>
      <c r="BM100" s="231" t="s">
        <v>2983</v>
      </c>
    </row>
    <row r="101" spans="1:47" s="2" customFormat="1" ht="12">
      <c r="A101" s="40"/>
      <c r="B101" s="41"/>
      <c r="C101" s="42"/>
      <c r="D101" s="233" t="s">
        <v>178</v>
      </c>
      <c r="E101" s="42"/>
      <c r="F101" s="234" t="s">
        <v>2979</v>
      </c>
      <c r="G101" s="42"/>
      <c r="H101" s="42"/>
      <c r="I101" s="138"/>
      <c r="J101" s="42"/>
      <c r="K101" s="42"/>
      <c r="L101" s="46"/>
      <c r="M101" s="235"/>
      <c r="N101" s="236"/>
      <c r="O101" s="86"/>
      <c r="P101" s="86"/>
      <c r="Q101" s="86"/>
      <c r="R101" s="86"/>
      <c r="S101" s="86"/>
      <c r="T101" s="87"/>
      <c r="U101" s="40"/>
      <c r="V101" s="40"/>
      <c r="W101" s="40"/>
      <c r="X101" s="40"/>
      <c r="Y101" s="40"/>
      <c r="Z101" s="40"/>
      <c r="AA101" s="40"/>
      <c r="AB101" s="40"/>
      <c r="AC101" s="40"/>
      <c r="AD101" s="40"/>
      <c r="AE101" s="40"/>
      <c r="AT101" s="19" t="s">
        <v>178</v>
      </c>
      <c r="AU101" s="19" t="s">
        <v>82</v>
      </c>
    </row>
    <row r="102" spans="1:51" s="13" customFormat="1" ht="12">
      <c r="A102" s="13"/>
      <c r="B102" s="237"/>
      <c r="C102" s="238"/>
      <c r="D102" s="233" t="s">
        <v>180</v>
      </c>
      <c r="E102" s="239" t="s">
        <v>19</v>
      </c>
      <c r="F102" s="240" t="s">
        <v>2984</v>
      </c>
      <c r="G102" s="238"/>
      <c r="H102" s="241">
        <v>2</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80</v>
      </c>
      <c r="AY102" s="247" t="s">
        <v>169</v>
      </c>
    </row>
    <row r="103" spans="1:65" s="2" customFormat="1" ht="21.75" customHeight="1">
      <c r="A103" s="40"/>
      <c r="B103" s="41"/>
      <c r="C103" s="220" t="s">
        <v>227</v>
      </c>
      <c r="D103" s="220" t="s">
        <v>171</v>
      </c>
      <c r="E103" s="221" t="s">
        <v>2985</v>
      </c>
      <c r="F103" s="222" t="s">
        <v>2986</v>
      </c>
      <c r="G103" s="223" t="s">
        <v>361</v>
      </c>
      <c r="H103" s="224">
        <v>6</v>
      </c>
      <c r="I103" s="225"/>
      <c r="J103" s="226">
        <f>ROUND(I103*H103,2)</f>
        <v>0</v>
      </c>
      <c r="K103" s="222" t="s">
        <v>175</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176</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176</v>
      </c>
      <c r="BM103" s="231" t="s">
        <v>2987</v>
      </c>
    </row>
    <row r="104" spans="1:47" s="2" customFormat="1" ht="12">
      <c r="A104" s="40"/>
      <c r="B104" s="41"/>
      <c r="C104" s="42"/>
      <c r="D104" s="233" t="s">
        <v>178</v>
      </c>
      <c r="E104" s="42"/>
      <c r="F104" s="234" t="s">
        <v>2988</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9" t="s">
        <v>178</v>
      </c>
      <c r="AU104" s="19" t="s">
        <v>82</v>
      </c>
    </row>
    <row r="105" spans="1:51" s="13" customFormat="1" ht="12">
      <c r="A105" s="13"/>
      <c r="B105" s="237"/>
      <c r="C105" s="238"/>
      <c r="D105" s="233" t="s">
        <v>180</v>
      </c>
      <c r="E105" s="239" t="s">
        <v>19</v>
      </c>
      <c r="F105" s="240" t="s">
        <v>2989</v>
      </c>
      <c r="G105" s="238"/>
      <c r="H105" s="241">
        <v>6</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80</v>
      </c>
      <c r="AY105" s="247" t="s">
        <v>169</v>
      </c>
    </row>
    <row r="106" spans="1:65" s="2" customFormat="1" ht="21.75" customHeight="1">
      <c r="A106" s="40"/>
      <c r="B106" s="41"/>
      <c r="C106" s="220" t="s">
        <v>236</v>
      </c>
      <c r="D106" s="220" t="s">
        <v>171</v>
      </c>
      <c r="E106" s="221" t="s">
        <v>2990</v>
      </c>
      <c r="F106" s="222" t="s">
        <v>2991</v>
      </c>
      <c r="G106" s="223" t="s">
        <v>361</v>
      </c>
      <c r="H106" s="224">
        <v>2</v>
      </c>
      <c r="I106" s="225"/>
      <c r="J106" s="226">
        <f>ROUND(I106*H106,2)</f>
        <v>0</v>
      </c>
      <c r="K106" s="222" t="s">
        <v>175</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176</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176</v>
      </c>
      <c r="BM106" s="231" t="s">
        <v>2992</v>
      </c>
    </row>
    <row r="107" spans="1:47" s="2" customFormat="1" ht="12">
      <c r="A107" s="40"/>
      <c r="B107" s="41"/>
      <c r="C107" s="42"/>
      <c r="D107" s="233" t="s">
        <v>178</v>
      </c>
      <c r="E107" s="42"/>
      <c r="F107" s="234" t="s">
        <v>2988</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9" t="s">
        <v>178</v>
      </c>
      <c r="AU107" s="19" t="s">
        <v>82</v>
      </c>
    </row>
    <row r="108" spans="1:51" s="13" customFormat="1" ht="12">
      <c r="A108" s="13"/>
      <c r="B108" s="237"/>
      <c r="C108" s="238"/>
      <c r="D108" s="233" t="s">
        <v>180</v>
      </c>
      <c r="E108" s="239" t="s">
        <v>19</v>
      </c>
      <c r="F108" s="240" t="s">
        <v>2984</v>
      </c>
      <c r="G108" s="238"/>
      <c r="H108" s="241">
        <v>2</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80</v>
      </c>
      <c r="AY108" s="247" t="s">
        <v>169</v>
      </c>
    </row>
    <row r="109" spans="1:65" s="2" customFormat="1" ht="21.75" customHeight="1">
      <c r="A109" s="40"/>
      <c r="B109" s="41"/>
      <c r="C109" s="220" t="s">
        <v>244</v>
      </c>
      <c r="D109" s="220" t="s">
        <v>171</v>
      </c>
      <c r="E109" s="221" t="s">
        <v>2993</v>
      </c>
      <c r="F109" s="222" t="s">
        <v>2994</v>
      </c>
      <c r="G109" s="223" t="s">
        <v>361</v>
      </c>
      <c r="H109" s="224">
        <v>3</v>
      </c>
      <c r="I109" s="225"/>
      <c r="J109" s="226">
        <f>ROUND(I109*H109,2)</f>
        <v>0</v>
      </c>
      <c r="K109" s="222" t="s">
        <v>175</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176</v>
      </c>
      <c r="AT109" s="231" t="s">
        <v>171</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176</v>
      </c>
      <c r="BM109" s="231" t="s">
        <v>2995</v>
      </c>
    </row>
    <row r="110" spans="1:47" s="2" customFormat="1" ht="12">
      <c r="A110" s="40"/>
      <c r="B110" s="41"/>
      <c r="C110" s="42"/>
      <c r="D110" s="233" t="s">
        <v>178</v>
      </c>
      <c r="E110" s="42"/>
      <c r="F110" s="234" t="s">
        <v>2988</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9" t="s">
        <v>178</v>
      </c>
      <c r="AU110" s="19" t="s">
        <v>82</v>
      </c>
    </row>
    <row r="111" spans="1:65" s="2" customFormat="1" ht="21.75" customHeight="1">
      <c r="A111" s="40"/>
      <c r="B111" s="41"/>
      <c r="C111" s="220" t="s">
        <v>249</v>
      </c>
      <c r="D111" s="220" t="s">
        <v>171</v>
      </c>
      <c r="E111" s="221" t="s">
        <v>2996</v>
      </c>
      <c r="F111" s="222" t="s">
        <v>2997</v>
      </c>
      <c r="G111" s="223" t="s">
        <v>361</v>
      </c>
      <c r="H111" s="224">
        <v>6</v>
      </c>
      <c r="I111" s="225"/>
      <c r="J111" s="226">
        <f>ROUND(I111*H111,2)</f>
        <v>0</v>
      </c>
      <c r="K111" s="222" t="s">
        <v>175</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176</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176</v>
      </c>
      <c r="BM111" s="231" t="s">
        <v>2998</v>
      </c>
    </row>
    <row r="112" spans="1:47" s="2" customFormat="1" ht="12">
      <c r="A112" s="40"/>
      <c r="B112" s="41"/>
      <c r="C112" s="42"/>
      <c r="D112" s="233" t="s">
        <v>178</v>
      </c>
      <c r="E112" s="42"/>
      <c r="F112" s="234" t="s">
        <v>2988</v>
      </c>
      <c r="G112" s="42"/>
      <c r="H112" s="42"/>
      <c r="I112" s="138"/>
      <c r="J112" s="42"/>
      <c r="K112" s="42"/>
      <c r="L112" s="46"/>
      <c r="M112" s="235"/>
      <c r="N112" s="236"/>
      <c r="O112" s="86"/>
      <c r="P112" s="86"/>
      <c r="Q112" s="86"/>
      <c r="R112" s="86"/>
      <c r="S112" s="86"/>
      <c r="T112" s="87"/>
      <c r="U112" s="40"/>
      <c r="V112" s="40"/>
      <c r="W112" s="40"/>
      <c r="X112" s="40"/>
      <c r="Y112" s="40"/>
      <c r="Z112" s="40"/>
      <c r="AA112" s="40"/>
      <c r="AB112" s="40"/>
      <c r="AC112" s="40"/>
      <c r="AD112" s="40"/>
      <c r="AE112" s="40"/>
      <c r="AT112" s="19" t="s">
        <v>178</v>
      </c>
      <c r="AU112" s="19" t="s">
        <v>82</v>
      </c>
    </row>
    <row r="113" spans="1:65" s="2" customFormat="1" ht="21.75" customHeight="1">
      <c r="A113" s="40"/>
      <c r="B113" s="41"/>
      <c r="C113" s="220" t="s">
        <v>254</v>
      </c>
      <c r="D113" s="220" t="s">
        <v>171</v>
      </c>
      <c r="E113" s="221" t="s">
        <v>2999</v>
      </c>
      <c r="F113" s="222" t="s">
        <v>3000</v>
      </c>
      <c r="G113" s="223" t="s">
        <v>361</v>
      </c>
      <c r="H113" s="224">
        <v>2</v>
      </c>
      <c r="I113" s="225"/>
      <c r="J113" s="226">
        <f>ROUND(I113*H113,2)</f>
        <v>0</v>
      </c>
      <c r="K113" s="222" t="s">
        <v>175</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3001</v>
      </c>
    </row>
    <row r="114" spans="1:47" s="2" customFormat="1" ht="12">
      <c r="A114" s="40"/>
      <c r="B114" s="41"/>
      <c r="C114" s="42"/>
      <c r="D114" s="233" t="s">
        <v>178</v>
      </c>
      <c r="E114" s="42"/>
      <c r="F114" s="234" t="s">
        <v>2988</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9" t="s">
        <v>178</v>
      </c>
      <c r="AU114" s="19" t="s">
        <v>82</v>
      </c>
    </row>
    <row r="115" spans="1:65" s="2" customFormat="1" ht="21.75" customHeight="1">
      <c r="A115" s="40"/>
      <c r="B115" s="41"/>
      <c r="C115" s="220" t="s">
        <v>259</v>
      </c>
      <c r="D115" s="220" t="s">
        <v>171</v>
      </c>
      <c r="E115" s="221" t="s">
        <v>3002</v>
      </c>
      <c r="F115" s="222" t="s">
        <v>3003</v>
      </c>
      <c r="G115" s="223" t="s">
        <v>361</v>
      </c>
      <c r="H115" s="224">
        <v>3</v>
      </c>
      <c r="I115" s="225"/>
      <c r="J115" s="226">
        <f>ROUND(I115*H115,2)</f>
        <v>0</v>
      </c>
      <c r="K115" s="222" t="s">
        <v>175</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176</v>
      </c>
      <c r="AT115" s="231" t="s">
        <v>171</v>
      </c>
      <c r="AU115" s="231" t="s">
        <v>82</v>
      </c>
      <c r="AY115" s="19" t="s">
        <v>169</v>
      </c>
      <c r="BE115" s="232">
        <f>IF(N115="základní",J115,0)</f>
        <v>0</v>
      </c>
      <c r="BF115" s="232">
        <f>IF(N115="snížená",J115,0)</f>
        <v>0</v>
      </c>
      <c r="BG115" s="232">
        <f>IF(N115="zákl. přenesená",J115,0)</f>
        <v>0</v>
      </c>
      <c r="BH115" s="232">
        <f>IF(N115="sníž. přenesená",J115,0)</f>
        <v>0</v>
      </c>
      <c r="BI115" s="232">
        <f>IF(N115="nulová",J115,0)</f>
        <v>0</v>
      </c>
      <c r="BJ115" s="19" t="s">
        <v>80</v>
      </c>
      <c r="BK115" s="232">
        <f>ROUND(I115*H115,2)</f>
        <v>0</v>
      </c>
      <c r="BL115" s="19" t="s">
        <v>176</v>
      </c>
      <c r="BM115" s="231" t="s">
        <v>3004</v>
      </c>
    </row>
    <row r="116" spans="1:47" s="2" customFormat="1" ht="12">
      <c r="A116" s="40"/>
      <c r="B116" s="41"/>
      <c r="C116" s="42"/>
      <c r="D116" s="233" t="s">
        <v>178</v>
      </c>
      <c r="E116" s="42"/>
      <c r="F116" s="234" t="s">
        <v>2988</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9" t="s">
        <v>178</v>
      </c>
      <c r="AU116" s="19" t="s">
        <v>82</v>
      </c>
    </row>
    <row r="117" spans="1:65" s="2" customFormat="1" ht="21.75" customHeight="1">
      <c r="A117" s="40"/>
      <c r="B117" s="41"/>
      <c r="C117" s="220" t="s">
        <v>267</v>
      </c>
      <c r="D117" s="220" t="s">
        <v>171</v>
      </c>
      <c r="E117" s="221" t="s">
        <v>3005</v>
      </c>
      <c r="F117" s="222" t="s">
        <v>3006</v>
      </c>
      <c r="G117" s="223" t="s">
        <v>361</v>
      </c>
      <c r="H117" s="224">
        <v>9</v>
      </c>
      <c r="I117" s="225"/>
      <c r="J117" s="226">
        <f>ROUND(I117*H117,2)</f>
        <v>0</v>
      </c>
      <c r="K117" s="222" t="s">
        <v>175</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176</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176</v>
      </c>
      <c r="BM117" s="231" t="s">
        <v>3007</v>
      </c>
    </row>
    <row r="118" spans="1:47" s="2" customFormat="1" ht="12">
      <c r="A118" s="40"/>
      <c r="B118" s="41"/>
      <c r="C118" s="42"/>
      <c r="D118" s="233" t="s">
        <v>178</v>
      </c>
      <c r="E118" s="42"/>
      <c r="F118" s="234" t="s">
        <v>2988</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178</v>
      </c>
      <c r="AU118" s="19" t="s">
        <v>82</v>
      </c>
    </row>
    <row r="119" spans="1:51" s="13" customFormat="1" ht="12">
      <c r="A119" s="13"/>
      <c r="B119" s="237"/>
      <c r="C119" s="238"/>
      <c r="D119" s="233" t="s">
        <v>180</v>
      </c>
      <c r="E119" s="239" t="s">
        <v>19</v>
      </c>
      <c r="F119" s="240" t="s">
        <v>3008</v>
      </c>
      <c r="G119" s="238"/>
      <c r="H119" s="241">
        <v>9</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80</v>
      </c>
      <c r="AY119" s="247" t="s">
        <v>169</v>
      </c>
    </row>
    <row r="120" spans="1:65" s="2" customFormat="1" ht="21.75" customHeight="1">
      <c r="A120" s="40"/>
      <c r="B120" s="41"/>
      <c r="C120" s="220" t="s">
        <v>8</v>
      </c>
      <c r="D120" s="220" t="s">
        <v>171</v>
      </c>
      <c r="E120" s="221" t="s">
        <v>3009</v>
      </c>
      <c r="F120" s="222" t="s">
        <v>3010</v>
      </c>
      <c r="G120" s="223" t="s">
        <v>361</v>
      </c>
      <c r="H120" s="224">
        <v>2</v>
      </c>
      <c r="I120" s="225"/>
      <c r="J120" s="226">
        <f>ROUND(I120*H120,2)</f>
        <v>0</v>
      </c>
      <c r="K120" s="222" t="s">
        <v>175</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176</v>
      </c>
      <c r="AT120" s="231" t="s">
        <v>171</v>
      </c>
      <c r="AU120" s="231" t="s">
        <v>82</v>
      </c>
      <c r="AY120" s="19" t="s">
        <v>169</v>
      </c>
      <c r="BE120" s="232">
        <f>IF(N120="základní",J120,0)</f>
        <v>0</v>
      </c>
      <c r="BF120" s="232">
        <f>IF(N120="snížená",J120,0)</f>
        <v>0</v>
      </c>
      <c r="BG120" s="232">
        <f>IF(N120="zákl. přenesená",J120,0)</f>
        <v>0</v>
      </c>
      <c r="BH120" s="232">
        <f>IF(N120="sníž. přenesená",J120,0)</f>
        <v>0</v>
      </c>
      <c r="BI120" s="232">
        <f>IF(N120="nulová",J120,0)</f>
        <v>0</v>
      </c>
      <c r="BJ120" s="19" t="s">
        <v>80</v>
      </c>
      <c r="BK120" s="232">
        <f>ROUND(I120*H120,2)</f>
        <v>0</v>
      </c>
      <c r="BL120" s="19" t="s">
        <v>176</v>
      </c>
      <c r="BM120" s="231" t="s">
        <v>3011</v>
      </c>
    </row>
    <row r="121" spans="1:47" s="2" customFormat="1" ht="12">
      <c r="A121" s="40"/>
      <c r="B121" s="41"/>
      <c r="C121" s="42"/>
      <c r="D121" s="233" t="s">
        <v>178</v>
      </c>
      <c r="E121" s="42"/>
      <c r="F121" s="234" t="s">
        <v>2988</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9" t="s">
        <v>178</v>
      </c>
      <c r="AU121" s="19" t="s">
        <v>82</v>
      </c>
    </row>
    <row r="122" spans="1:65" s="2" customFormat="1" ht="16.5" customHeight="1">
      <c r="A122" s="40"/>
      <c r="B122" s="41"/>
      <c r="C122" s="220" t="s">
        <v>279</v>
      </c>
      <c r="D122" s="220" t="s">
        <v>171</v>
      </c>
      <c r="E122" s="221" t="s">
        <v>3012</v>
      </c>
      <c r="F122" s="222" t="s">
        <v>3013</v>
      </c>
      <c r="G122" s="223" t="s">
        <v>174</v>
      </c>
      <c r="H122" s="224">
        <v>26.5</v>
      </c>
      <c r="I122" s="225"/>
      <c r="J122" s="226">
        <f>ROUND(I122*H122,2)</f>
        <v>0</v>
      </c>
      <c r="K122" s="222" t="s">
        <v>175</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176</v>
      </c>
      <c r="AT122" s="231" t="s">
        <v>171</v>
      </c>
      <c r="AU122" s="231" t="s">
        <v>82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176</v>
      </c>
      <c r="BM122" s="231" t="s">
        <v>3014</v>
      </c>
    </row>
    <row r="123" spans="1:47" s="2" customFormat="1" ht="12">
      <c r="A123" s="40"/>
      <c r="B123" s="41"/>
      <c r="C123" s="42"/>
      <c r="D123" s="233" t="s">
        <v>178</v>
      </c>
      <c r="E123" s="42"/>
      <c r="F123" s="234" t="s">
        <v>3015</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178</v>
      </c>
      <c r="AU123" s="19" t="s">
        <v>82</v>
      </c>
    </row>
    <row r="124" spans="1:63" s="12" customFormat="1" ht="22.8" customHeight="1">
      <c r="A124" s="12"/>
      <c r="B124" s="204"/>
      <c r="C124" s="205"/>
      <c r="D124" s="206" t="s">
        <v>71</v>
      </c>
      <c r="E124" s="218" t="s">
        <v>526</v>
      </c>
      <c r="F124" s="218" t="s">
        <v>527</v>
      </c>
      <c r="G124" s="205"/>
      <c r="H124" s="205"/>
      <c r="I124" s="208"/>
      <c r="J124" s="219">
        <f>BK124</f>
        <v>0</v>
      </c>
      <c r="K124" s="205"/>
      <c r="L124" s="210"/>
      <c r="M124" s="211"/>
      <c r="N124" s="212"/>
      <c r="O124" s="212"/>
      <c r="P124" s="213">
        <f>SUM(P125:P126)</f>
        <v>0</v>
      </c>
      <c r="Q124" s="212"/>
      <c r="R124" s="213">
        <f>SUM(R125:R126)</f>
        <v>0</v>
      </c>
      <c r="S124" s="212"/>
      <c r="T124" s="214">
        <f>SUM(T125:T126)</f>
        <v>0</v>
      </c>
      <c r="U124" s="12"/>
      <c r="V124" s="12"/>
      <c r="W124" s="12"/>
      <c r="X124" s="12"/>
      <c r="Y124" s="12"/>
      <c r="Z124" s="12"/>
      <c r="AA124" s="12"/>
      <c r="AB124" s="12"/>
      <c r="AC124" s="12"/>
      <c r="AD124" s="12"/>
      <c r="AE124" s="12"/>
      <c r="AR124" s="215" t="s">
        <v>80</v>
      </c>
      <c r="AT124" s="216" t="s">
        <v>71</v>
      </c>
      <c r="AU124" s="216" t="s">
        <v>80</v>
      </c>
      <c r="AY124" s="215" t="s">
        <v>169</v>
      </c>
      <c r="BK124" s="217">
        <f>SUM(BK125:BK126)</f>
        <v>0</v>
      </c>
    </row>
    <row r="125" spans="1:65" s="2" customFormat="1" ht="21.75" customHeight="1">
      <c r="A125" s="40"/>
      <c r="B125" s="41"/>
      <c r="C125" s="220" t="s">
        <v>286</v>
      </c>
      <c r="D125" s="220" t="s">
        <v>171</v>
      </c>
      <c r="E125" s="221" t="s">
        <v>3016</v>
      </c>
      <c r="F125" s="222" t="s">
        <v>3017</v>
      </c>
      <c r="G125" s="223" t="s">
        <v>297</v>
      </c>
      <c r="H125" s="224">
        <v>10.73</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176</v>
      </c>
      <c r="AT125" s="231" t="s">
        <v>171</v>
      </c>
      <c r="AU125" s="231" t="s">
        <v>82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176</v>
      </c>
      <c r="BM125" s="231" t="s">
        <v>3018</v>
      </c>
    </row>
    <row r="126" spans="1:51" s="13" customFormat="1" ht="12">
      <c r="A126" s="13"/>
      <c r="B126" s="237"/>
      <c r="C126" s="238"/>
      <c r="D126" s="233" t="s">
        <v>180</v>
      </c>
      <c r="E126" s="239" t="s">
        <v>19</v>
      </c>
      <c r="F126" s="240" t="s">
        <v>3019</v>
      </c>
      <c r="G126" s="238"/>
      <c r="H126" s="241">
        <v>10.73</v>
      </c>
      <c r="I126" s="242"/>
      <c r="J126" s="238"/>
      <c r="K126" s="238"/>
      <c r="L126" s="243"/>
      <c r="M126" s="301"/>
      <c r="N126" s="302"/>
      <c r="O126" s="302"/>
      <c r="P126" s="302"/>
      <c r="Q126" s="302"/>
      <c r="R126" s="302"/>
      <c r="S126" s="302"/>
      <c r="T126" s="303"/>
      <c r="U126" s="13"/>
      <c r="V126" s="13"/>
      <c r="W126" s="13"/>
      <c r="X126" s="13"/>
      <c r="Y126" s="13"/>
      <c r="Z126" s="13"/>
      <c r="AA126" s="13"/>
      <c r="AB126" s="13"/>
      <c r="AC126" s="13"/>
      <c r="AD126" s="13"/>
      <c r="AE126" s="13"/>
      <c r="AT126" s="247" t="s">
        <v>180</v>
      </c>
      <c r="AU126" s="247" t="s">
        <v>82</v>
      </c>
      <c r="AV126" s="13" t="s">
        <v>82</v>
      </c>
      <c r="AW126" s="13" t="s">
        <v>33</v>
      </c>
      <c r="AX126" s="13" t="s">
        <v>80</v>
      </c>
      <c r="AY126" s="247" t="s">
        <v>169</v>
      </c>
    </row>
    <row r="127" spans="1:31" s="2" customFormat="1" ht="6.95" customHeight="1">
      <c r="A127" s="40"/>
      <c r="B127" s="61"/>
      <c r="C127" s="62"/>
      <c r="D127" s="62"/>
      <c r="E127" s="62"/>
      <c r="F127" s="62"/>
      <c r="G127" s="62"/>
      <c r="H127" s="62"/>
      <c r="I127" s="168"/>
      <c r="J127" s="62"/>
      <c r="K127" s="62"/>
      <c r="L127" s="46"/>
      <c r="M127" s="40"/>
      <c r="O127" s="40"/>
      <c r="P127" s="40"/>
      <c r="Q127" s="40"/>
      <c r="R127" s="40"/>
      <c r="S127" s="40"/>
      <c r="T127" s="40"/>
      <c r="U127" s="40"/>
      <c r="V127" s="40"/>
      <c r="W127" s="40"/>
      <c r="X127" s="40"/>
      <c r="Y127" s="40"/>
      <c r="Z127" s="40"/>
      <c r="AA127" s="40"/>
      <c r="AB127" s="40"/>
      <c r="AC127" s="40"/>
      <c r="AD127" s="40"/>
      <c r="AE127" s="40"/>
    </row>
  </sheetData>
  <sheetProtection password="CC35" sheet="1" objects="1" scenarios="1" formatColumns="0" formatRows="0" autoFilter="0"/>
  <autoFilter ref="C81:K12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81</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142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ROUND((SUM(BE86:BE351)),2)</f>
        <v>0</v>
      </c>
      <c r="G33" s="40"/>
      <c r="H33" s="40"/>
      <c r="I33" s="157">
        <v>0.21</v>
      </c>
      <c r="J33" s="156">
        <f>ROUND(((SUM(BE86:BE351))*I33),2)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ROUND((SUM(BF86:BF351)),2)</f>
        <v>0</v>
      </c>
      <c r="G34" s="40"/>
      <c r="H34" s="40"/>
      <c r="I34" s="157">
        <v>0.15</v>
      </c>
      <c r="J34" s="156">
        <f>ROUND(((SUM(BF86:BF351))*I34),2)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ROUND((SUM(BG86:BG351)),2)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ROUND((SUM(BH86:BH351)),2)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ROUND((SUM(BI86:BI351)),2)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101.1 - Rekonstrukce komunikace 01 - ulice Za Sadem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149</v>
      </c>
      <c r="E62" s="188"/>
      <c r="F62" s="188"/>
      <c r="G62" s="188"/>
      <c r="H62" s="188"/>
      <c r="I62" s="189"/>
      <c r="J62" s="190">
        <f>J212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J217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151</v>
      </c>
      <c r="E64" s="188"/>
      <c r="F64" s="188"/>
      <c r="G64" s="188"/>
      <c r="H64" s="188"/>
      <c r="I64" s="189"/>
      <c r="J64" s="190">
        <f>J255</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152</v>
      </c>
      <c r="E65" s="188"/>
      <c r="F65" s="188"/>
      <c r="G65" s="188"/>
      <c r="H65" s="188"/>
      <c r="I65" s="189"/>
      <c r="J65" s="190">
        <f>J319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153</v>
      </c>
      <c r="E66" s="188"/>
      <c r="F66" s="188"/>
      <c r="G66" s="188"/>
      <c r="H66" s="188"/>
      <c r="I66" s="189"/>
      <c r="J66" s="190">
        <f>J349</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5" t="s">
        <v>154</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Revitalizace veřejného prostranství panelového sídliště Březiny IV. etapa</v>
      </c>
      <c r="F76" s="34"/>
      <c r="G76" s="34"/>
      <c r="H76" s="34"/>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141</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SO 101.1 - Rekonstrukce komunikace 01 - ulice Za Sadem</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Březiny</v>
      </c>
      <c r="G80" s="42"/>
      <c r="H80" s="42"/>
      <c r="I80" s="142" t="s">
        <v>23</v>
      </c>
      <c r="J80" s="74" t="str">
        <f>IF(J12="","",J12)</f>
        <v>15. 4. 2019</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Statutární město Děčín</v>
      </c>
      <c r="G82" s="42"/>
      <c r="H82" s="42"/>
      <c r="I82" s="142" t="s">
        <v>31</v>
      </c>
      <c r="J82" s="38" t="str">
        <f>E21</f>
        <v>AZ Consult spol. s r.o.</v>
      </c>
      <c r="K82" s="42"/>
      <c r="L82" s="139"/>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142" t="s">
        <v>34</v>
      </c>
      <c r="J83" s="38" t="str">
        <f>E24</f>
        <v>Lucie Wojčiková</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155</v>
      </c>
      <c r="D85" s="195" t="s">
        <v>57</v>
      </c>
      <c r="E85" s="195" t="s">
        <v>53</v>
      </c>
      <c r="F85" s="195" t="s">
        <v>54</v>
      </c>
      <c r="G85" s="195" t="s">
        <v>156</v>
      </c>
      <c r="H85" s="195" t="s">
        <v>157</v>
      </c>
      <c r="I85" s="196" t="s">
        <v>158</v>
      </c>
      <c r="J85" s="195" t="s">
        <v>145</v>
      </c>
      <c r="K85" s="197" t="s">
        <v>159</v>
      </c>
      <c r="L85" s="198"/>
      <c r="M85" s="94" t="s">
        <v>19</v>
      </c>
      <c r="N85" s="95" t="s">
        <v>42</v>
      </c>
      <c r="O85" s="95" t="s">
        <v>160</v>
      </c>
      <c r="P85" s="95" t="s">
        <v>161</v>
      </c>
      <c r="Q85" s="95" t="s">
        <v>162</v>
      </c>
      <c r="R85" s="95" t="s">
        <v>163</v>
      </c>
      <c r="S85" s="95" t="s">
        <v>164</v>
      </c>
      <c r="T85" s="96" t="s">
        <v>165</v>
      </c>
      <c r="U85" s="192"/>
      <c r="V85" s="192"/>
      <c r="W85" s="192"/>
      <c r="X85" s="192"/>
      <c r="Y85" s="192"/>
      <c r="Z85" s="192"/>
      <c r="AA85" s="192"/>
      <c r="AB85" s="192"/>
      <c r="AC85" s="192"/>
      <c r="AD85" s="192"/>
      <c r="AE85" s="192"/>
    </row>
    <row r="86" spans="1:63" s="2" customFormat="1" ht="22.8" customHeight="1">
      <c r="A86" s="40"/>
      <c r="B86" s="41"/>
      <c r="C86" s="101" t="s">
        <v>166</v>
      </c>
      <c r="D86" s="42"/>
      <c r="E86" s="42"/>
      <c r="F86" s="42"/>
      <c r="G86" s="42"/>
      <c r="H86" s="42"/>
      <c r="I86" s="138"/>
      <c r="J86" s="199">
        <f>BK86</f>
        <v>0</v>
      </c>
      <c r="K86" s="42"/>
      <c r="L86" s="46"/>
      <c r="M86" s="97"/>
      <c r="N86" s="200"/>
      <c r="O86" s="98"/>
      <c r="P86" s="201">
        <f>P87</f>
        <v>0</v>
      </c>
      <c r="Q86" s="98"/>
      <c r="R86" s="201">
        <f>R87</f>
        <v>1260.8248780999998</v>
      </c>
      <c r="S86" s="98"/>
      <c r="T86" s="202">
        <f>T87</f>
        <v>1874.28699</v>
      </c>
      <c r="U86" s="40"/>
      <c r="V86" s="40"/>
      <c r="W86" s="40"/>
      <c r="X86" s="40"/>
      <c r="Y86" s="40"/>
      <c r="Z86" s="40"/>
      <c r="AA86" s="40"/>
      <c r="AB86" s="40"/>
      <c r="AC86" s="40"/>
      <c r="AD86" s="40"/>
      <c r="AE86" s="40"/>
      <c r="AT86" s="19" t="s">
        <v>71</v>
      </c>
      <c r="AU86" s="19" t="s">
        <v>146</v>
      </c>
      <c r="BK86" s="203">
        <f>BK87</f>
        <v>0</v>
      </c>
    </row>
    <row r="87" spans="1:63" s="12" customFormat="1" ht="25.9" customHeight="1">
      <c r="A87" s="12"/>
      <c r="B87" s="204"/>
      <c r="C87" s="205"/>
      <c r="D87" s="206" t="s">
        <v>71</v>
      </c>
      <c r="E87" s="207" t="s">
        <v>167</v>
      </c>
      <c r="F87" s="207" t="s">
        <v>168</v>
      </c>
      <c r="G87" s="205"/>
      <c r="H87" s="205"/>
      <c r="I87" s="208"/>
      <c r="J87" s="209">
        <f>BK87</f>
        <v>0</v>
      </c>
      <c r="K87" s="205"/>
      <c r="L87" s="210"/>
      <c r="M87" s="211"/>
      <c r="N87" s="212"/>
      <c r="O87" s="212"/>
      <c r="P87" s="213">
        <f>P88+P212+P217+P255+P319+P349</f>
        <v>0</v>
      </c>
      <c r="Q87" s="212"/>
      <c r="R87" s="213">
        <f>R88+R212+R217+R255+R319+R349</f>
        <v>1260.8248780999998</v>
      </c>
      <c r="S87" s="212"/>
      <c r="T87" s="214">
        <f>T88+T212+T217+T255+T319+T349</f>
        <v>1874.28699</v>
      </c>
      <c r="U87" s="12"/>
      <c r="V87" s="12"/>
      <c r="W87" s="12"/>
      <c r="X87" s="12"/>
      <c r="Y87" s="12"/>
      <c r="Z87" s="12"/>
      <c r="AA87" s="12"/>
      <c r="AB87" s="12"/>
      <c r="AC87" s="12"/>
      <c r="AD87" s="12"/>
      <c r="AE87" s="12"/>
      <c r="AR87" s="215" t="s">
        <v>80</v>
      </c>
      <c r="AT87" s="216" t="s">
        <v>71</v>
      </c>
      <c r="AU87" s="216" t="s">
        <v>72</v>
      </c>
      <c r="AY87" s="215" t="s">
        <v>169</v>
      </c>
      <c r="BK87" s="217">
        <f>BK88+BK212+BK217+BK255+BK319+BK349</f>
        <v>0</v>
      </c>
    </row>
    <row r="88" spans="1:63" s="12" customFormat="1" ht="22.8" customHeight="1">
      <c r="A88" s="12"/>
      <c r="B88" s="204"/>
      <c r="C88" s="205"/>
      <c r="D88" s="206" t="s">
        <v>71</v>
      </c>
      <c r="E88" s="218" t="s">
        <v>80</v>
      </c>
      <c r="F88" s="218" t="s">
        <v>170</v>
      </c>
      <c r="G88" s="205"/>
      <c r="H88" s="205"/>
      <c r="I88" s="208"/>
      <c r="J88" s="219">
        <f>BK88</f>
        <v>0</v>
      </c>
      <c r="K88" s="205"/>
      <c r="L88" s="210"/>
      <c r="M88" s="211"/>
      <c r="N88" s="212"/>
      <c r="O88" s="212"/>
      <c r="P88" s="213">
        <f>SUM(P89:P211)</f>
        <v>0</v>
      </c>
      <c r="Q88" s="212"/>
      <c r="R88" s="213">
        <f>SUM(R89:R211)</f>
        <v>1208.5806638</v>
      </c>
      <c r="S88" s="212"/>
      <c r="T88" s="214">
        <f>SUM(T89:T211)</f>
        <v>1874.20499</v>
      </c>
      <c r="U88" s="12"/>
      <c r="V88" s="12"/>
      <c r="W88" s="12"/>
      <c r="X88" s="12"/>
      <c r="Y88" s="12"/>
      <c r="Z88" s="12"/>
      <c r="AA88" s="12"/>
      <c r="AB88" s="12"/>
      <c r="AC88" s="12"/>
      <c r="AD88" s="12"/>
      <c r="AE88" s="12"/>
      <c r="AR88" s="215" t="s">
        <v>80</v>
      </c>
      <c r="AT88" s="216" t="s">
        <v>71</v>
      </c>
      <c r="AU88" s="216" t="s">
        <v>80</v>
      </c>
      <c r="AY88" s="215" t="s">
        <v>169</v>
      </c>
      <c r="BK88" s="217">
        <f>SUM(BK89:BK211)</f>
        <v>0</v>
      </c>
    </row>
    <row r="89" spans="1:65" s="2" customFormat="1" ht="33" customHeight="1">
      <c r="A89" s="40"/>
      <c r="B89" s="41"/>
      <c r="C89" s="220" t="s">
        <v>80</v>
      </c>
      <c r="D89" s="220" t="s">
        <v>171</v>
      </c>
      <c r="E89" s="221" t="s">
        <v>172</v>
      </c>
      <c r="F89" s="222" t="s">
        <v>173</v>
      </c>
      <c r="G89" s="223" t="s">
        <v>174</v>
      </c>
      <c r="H89" s="224">
        <v>8.5</v>
      </c>
      <c r="I89" s="225"/>
      <c r="J89" s="226">
        <f>ROUND(I89*H89,2)</f>
        <v>0</v>
      </c>
      <c r="K89" s="222" t="s">
        <v>175</v>
      </c>
      <c r="L89" s="46"/>
      <c r="M89" s="227" t="s">
        <v>19</v>
      </c>
      <c r="N89" s="228" t="s">
        <v>43</v>
      </c>
      <c r="O89" s="86"/>
      <c r="P89" s="229">
        <f>O89*H89</f>
        <v>0</v>
      </c>
      <c r="Q89" s="229">
        <v>0</v>
      </c>
      <c r="R89" s="229">
        <f>Q89*H89</f>
        <v>0</v>
      </c>
      <c r="S89" s="229">
        <v>0.295</v>
      </c>
      <c r="T89" s="230">
        <f>S89*H89</f>
        <v>2.5075</v>
      </c>
      <c r="U89" s="40"/>
      <c r="V89" s="40"/>
      <c r="W89" s="40"/>
      <c r="X89" s="40"/>
      <c r="Y89" s="40"/>
      <c r="Z89" s="40"/>
      <c r="AA89" s="40"/>
      <c r="AB89" s="40"/>
      <c r="AC89" s="40"/>
      <c r="AD89" s="40"/>
      <c r="AE89" s="40"/>
      <c r="AR89" s="231" t="s">
        <v>176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176</v>
      </c>
      <c r="BM89" s="231" t="s">
        <v>177</v>
      </c>
    </row>
    <row r="90" spans="1:47" s="2" customFormat="1" ht="12">
      <c r="A90" s="40"/>
      <c r="B90" s="41"/>
      <c r="C90" s="42"/>
      <c r="D90" s="233" t="s">
        <v>178</v>
      </c>
      <c r="E90" s="42"/>
      <c r="F90" s="234" t="s">
        <v>179</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178</v>
      </c>
      <c r="AU90" s="19" t="s">
        <v>82</v>
      </c>
    </row>
    <row r="91" spans="1:51" s="13" customFormat="1" ht="12">
      <c r="A91" s="13"/>
      <c r="B91" s="237"/>
      <c r="C91" s="238"/>
      <c r="D91" s="233" t="s">
        <v>180</v>
      </c>
      <c r="E91" s="239" t="s">
        <v>19</v>
      </c>
      <c r="F91" s="240" t="s">
        <v>181</v>
      </c>
      <c r="G91" s="238"/>
      <c r="H91" s="241">
        <v>8.5</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80</v>
      </c>
      <c r="AY91" s="247" t="s">
        <v>169</v>
      </c>
    </row>
    <row r="92" spans="1:65" s="2" customFormat="1" ht="33" customHeight="1">
      <c r="A92" s="40"/>
      <c r="B92" s="41"/>
      <c r="C92" s="220" t="s">
        <v>82</v>
      </c>
      <c r="D92" s="220" t="s">
        <v>171</v>
      </c>
      <c r="E92" s="221" t="s">
        <v>182</v>
      </c>
      <c r="F92" s="222" t="s">
        <v>183</v>
      </c>
      <c r="G92" s="223" t="s">
        <v>174</v>
      </c>
      <c r="H92" s="224">
        <v>3136.669</v>
      </c>
      <c r="I92" s="225"/>
      <c r="J92" s="226">
        <f>ROUND(I92*H92,2)</f>
        <v>0</v>
      </c>
      <c r="K92" s="222" t="s">
        <v>175</v>
      </c>
      <c r="L92" s="46"/>
      <c r="M92" s="227" t="s">
        <v>19</v>
      </c>
      <c r="N92" s="228" t="s">
        <v>43</v>
      </c>
      <c r="O92" s="86"/>
      <c r="P92" s="229">
        <f>O92*H92</f>
        <v>0</v>
      </c>
      <c r="Q92" s="229">
        <v>0</v>
      </c>
      <c r="R92" s="229">
        <f>Q92*H92</f>
        <v>0</v>
      </c>
      <c r="S92" s="229">
        <v>0.29</v>
      </c>
      <c r="T92" s="230">
        <f>S92*H92</f>
        <v>909.6340099999999</v>
      </c>
      <c r="U92" s="40"/>
      <c r="V92" s="40"/>
      <c r="W92" s="40"/>
      <c r="X92" s="40"/>
      <c r="Y92" s="40"/>
      <c r="Z92" s="40"/>
      <c r="AA92" s="40"/>
      <c r="AB92" s="40"/>
      <c r="AC92" s="40"/>
      <c r="AD92" s="40"/>
      <c r="AE92" s="40"/>
      <c r="AR92" s="231" t="s">
        <v>176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176</v>
      </c>
      <c r="BM92" s="231" t="s">
        <v>184</v>
      </c>
    </row>
    <row r="93" spans="1:47" s="2" customFormat="1" ht="12">
      <c r="A93" s="40"/>
      <c r="B93" s="41"/>
      <c r="C93" s="42"/>
      <c r="D93" s="233" t="s">
        <v>178</v>
      </c>
      <c r="E93" s="42"/>
      <c r="F93" s="234" t="s">
        <v>185</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178</v>
      </c>
      <c r="AU93" s="19" t="s">
        <v>82</v>
      </c>
    </row>
    <row r="94" spans="1:51" s="14" customFormat="1" ht="12">
      <c r="A94" s="14"/>
      <c r="B94" s="248"/>
      <c r="C94" s="249"/>
      <c r="D94" s="233" t="s">
        <v>180</v>
      </c>
      <c r="E94" s="250" t="s">
        <v>19</v>
      </c>
      <c r="F94" s="251" t="s">
        <v>186</v>
      </c>
      <c r="G94" s="249"/>
      <c r="H94" s="250" t="s">
        <v>19</v>
      </c>
      <c r="I94" s="252"/>
      <c r="J94" s="249"/>
      <c r="K94" s="249"/>
      <c r="L94" s="253"/>
      <c r="M94" s="254"/>
      <c r="N94" s="255"/>
      <c r="O94" s="255"/>
      <c r="P94" s="255"/>
      <c r="Q94" s="255"/>
      <c r="R94" s="255"/>
      <c r="S94" s="255"/>
      <c r="T94" s="256"/>
      <c r="U94" s="14"/>
      <c r="V94" s="14"/>
      <c r="W94" s="14"/>
      <c r="X94" s="14"/>
      <c r="Y94" s="14"/>
      <c r="Z94" s="14"/>
      <c r="AA94" s="14"/>
      <c r="AB94" s="14"/>
      <c r="AC94" s="14"/>
      <c r="AD94" s="14"/>
      <c r="AE94" s="14"/>
      <c r="AT94" s="257" t="s">
        <v>180</v>
      </c>
      <c r="AU94" s="257" t="s">
        <v>82</v>
      </c>
      <c r="AV94" s="14" t="s">
        <v>80</v>
      </c>
      <c r="AW94" s="14" t="s">
        <v>33</v>
      </c>
      <c r="AX94" s="14" t="s">
        <v>72</v>
      </c>
      <c r="AY94" s="257" t="s">
        <v>169</v>
      </c>
    </row>
    <row r="95" spans="1:51" s="13" customFormat="1" ht="12">
      <c r="A95" s="13"/>
      <c r="B95" s="237"/>
      <c r="C95" s="238"/>
      <c r="D95" s="233" t="s">
        <v>180</v>
      </c>
      <c r="E95" s="239" t="s">
        <v>19</v>
      </c>
      <c r="F95" s="240" t="s">
        <v>187</v>
      </c>
      <c r="G95" s="238"/>
      <c r="H95" s="241">
        <v>1010.36</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72</v>
      </c>
      <c r="AY95" s="247" t="s">
        <v>169</v>
      </c>
    </row>
    <row r="96" spans="1:51" s="13" customFormat="1" ht="12">
      <c r="A96" s="13"/>
      <c r="B96" s="237"/>
      <c r="C96" s="238"/>
      <c r="D96" s="233" t="s">
        <v>180</v>
      </c>
      <c r="E96" s="239" t="s">
        <v>19</v>
      </c>
      <c r="F96" s="240" t="s">
        <v>188</v>
      </c>
      <c r="G96" s="238"/>
      <c r="H96" s="241">
        <v>547.79</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3" customFormat="1" ht="12">
      <c r="A97" s="13"/>
      <c r="B97" s="237"/>
      <c r="C97" s="238"/>
      <c r="D97" s="233" t="s">
        <v>180</v>
      </c>
      <c r="E97" s="239" t="s">
        <v>19</v>
      </c>
      <c r="F97" s="240" t="s">
        <v>189</v>
      </c>
      <c r="G97" s="238"/>
      <c r="H97" s="241">
        <v>1022.629</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180</v>
      </c>
      <c r="AU97" s="247" t="s">
        <v>82</v>
      </c>
      <c r="AV97" s="13" t="s">
        <v>82</v>
      </c>
      <c r="AW97" s="13" t="s">
        <v>33</v>
      </c>
      <c r="AX97" s="13" t="s">
        <v>72</v>
      </c>
      <c r="AY97" s="247" t="s">
        <v>169</v>
      </c>
    </row>
    <row r="98" spans="1:51" s="13" customFormat="1" ht="12">
      <c r="A98" s="13"/>
      <c r="B98" s="237"/>
      <c r="C98" s="238"/>
      <c r="D98" s="233" t="s">
        <v>180</v>
      </c>
      <c r="E98" s="239" t="s">
        <v>19</v>
      </c>
      <c r="F98" s="240" t="s">
        <v>188</v>
      </c>
      <c r="G98" s="238"/>
      <c r="H98" s="241">
        <v>547.79</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180</v>
      </c>
      <c r="AU98" s="247" t="s">
        <v>82</v>
      </c>
      <c r="AV98" s="13" t="s">
        <v>82</v>
      </c>
      <c r="AW98" s="13" t="s">
        <v>33</v>
      </c>
      <c r="AX98" s="13" t="s">
        <v>72</v>
      </c>
      <c r="AY98" s="247" t="s">
        <v>169</v>
      </c>
    </row>
    <row r="99" spans="1:51" s="13" customFormat="1" ht="12">
      <c r="A99" s="13"/>
      <c r="B99" s="237"/>
      <c r="C99" s="238"/>
      <c r="D99" s="233" t="s">
        <v>180</v>
      </c>
      <c r="E99" s="239" t="s">
        <v>19</v>
      </c>
      <c r="F99" s="240" t="s">
        <v>190</v>
      </c>
      <c r="G99" s="238"/>
      <c r="H99" s="241">
        <v>8.1</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5" customFormat="1" ht="12">
      <c r="A100" s="15"/>
      <c r="B100" s="258"/>
      <c r="C100" s="259"/>
      <c r="D100" s="233" t="s">
        <v>180</v>
      </c>
      <c r="E100" s="260" t="s">
        <v>19</v>
      </c>
      <c r="F100" s="261" t="s">
        <v>191</v>
      </c>
      <c r="G100" s="259"/>
      <c r="H100" s="262">
        <v>3136.669</v>
      </c>
      <c r="I100" s="263"/>
      <c r="J100" s="259"/>
      <c r="K100" s="259"/>
      <c r="L100" s="264"/>
      <c r="M100" s="265"/>
      <c r="N100" s="266"/>
      <c r="O100" s="266"/>
      <c r="P100" s="266"/>
      <c r="Q100" s="266"/>
      <c r="R100" s="266"/>
      <c r="S100" s="266"/>
      <c r="T100" s="267"/>
      <c r="U100" s="15"/>
      <c r="V100" s="15"/>
      <c r="W100" s="15"/>
      <c r="X100" s="15"/>
      <c r="Y100" s="15"/>
      <c r="Z100" s="15"/>
      <c r="AA100" s="15"/>
      <c r="AB100" s="15"/>
      <c r="AC100" s="15"/>
      <c r="AD100" s="15"/>
      <c r="AE100" s="15"/>
      <c r="AT100" s="268" t="s">
        <v>180</v>
      </c>
      <c r="AU100" s="268" t="s">
        <v>82</v>
      </c>
      <c r="AV100" s="15" t="s">
        <v>176</v>
      </c>
      <c r="AW100" s="15" t="s">
        <v>33</v>
      </c>
      <c r="AX100" s="15" t="s">
        <v>80</v>
      </c>
      <c r="AY100" s="268" t="s">
        <v>169</v>
      </c>
    </row>
    <row r="101" spans="1:65" s="2" customFormat="1" ht="21.75" customHeight="1">
      <c r="A101" s="40"/>
      <c r="B101" s="41"/>
      <c r="C101" s="220" t="s">
        <v>192</v>
      </c>
      <c r="D101" s="220" t="s">
        <v>171</v>
      </c>
      <c r="E101" s="221" t="s">
        <v>193</v>
      </c>
      <c r="F101" s="222" t="s">
        <v>194</v>
      </c>
      <c r="G101" s="223" t="s">
        <v>174</v>
      </c>
      <c r="H101" s="224">
        <v>1409.281</v>
      </c>
      <c r="I101" s="225"/>
      <c r="J101" s="226">
        <f>ROUND(I101*H101,2)</f>
        <v>0</v>
      </c>
      <c r="K101" s="222" t="s">
        <v>175</v>
      </c>
      <c r="L101" s="46"/>
      <c r="M101" s="227" t="s">
        <v>19</v>
      </c>
      <c r="N101" s="228" t="s">
        <v>43</v>
      </c>
      <c r="O101" s="86"/>
      <c r="P101" s="229">
        <f>O101*H101</f>
        <v>0</v>
      </c>
      <c r="Q101" s="229">
        <v>0</v>
      </c>
      <c r="R101" s="229">
        <f>Q101*H101</f>
        <v>0</v>
      </c>
      <c r="S101" s="229">
        <v>0.22</v>
      </c>
      <c r="T101" s="230">
        <f>S101*H101</f>
        <v>310.04182</v>
      </c>
      <c r="U101" s="40"/>
      <c r="V101" s="40"/>
      <c r="W101" s="40"/>
      <c r="X101" s="40"/>
      <c r="Y101" s="40"/>
      <c r="Z101" s="40"/>
      <c r="AA101" s="40"/>
      <c r="AB101" s="40"/>
      <c r="AC101" s="40"/>
      <c r="AD101" s="40"/>
      <c r="AE101" s="40"/>
      <c r="AR101" s="231" t="s">
        <v>176</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195</v>
      </c>
    </row>
    <row r="102" spans="1:47" s="2" customFormat="1" ht="12">
      <c r="A102" s="40"/>
      <c r="B102" s="41"/>
      <c r="C102" s="42"/>
      <c r="D102" s="233" t="s">
        <v>178</v>
      </c>
      <c r="E102" s="42"/>
      <c r="F102" s="234" t="s">
        <v>185</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178</v>
      </c>
      <c r="AU102" s="19" t="s">
        <v>82</v>
      </c>
    </row>
    <row r="103" spans="1:51" s="14" customFormat="1" ht="12">
      <c r="A103" s="14"/>
      <c r="B103" s="248"/>
      <c r="C103" s="249"/>
      <c r="D103" s="233" t="s">
        <v>180</v>
      </c>
      <c r="E103" s="250" t="s">
        <v>19</v>
      </c>
      <c r="F103" s="251" t="s">
        <v>196</v>
      </c>
      <c r="G103" s="249"/>
      <c r="H103" s="250" t="s">
        <v>19</v>
      </c>
      <c r="I103" s="252"/>
      <c r="J103" s="249"/>
      <c r="K103" s="249"/>
      <c r="L103" s="253"/>
      <c r="M103" s="254"/>
      <c r="N103" s="255"/>
      <c r="O103" s="255"/>
      <c r="P103" s="255"/>
      <c r="Q103" s="255"/>
      <c r="R103" s="255"/>
      <c r="S103" s="255"/>
      <c r="T103" s="256"/>
      <c r="U103" s="14"/>
      <c r="V103" s="14"/>
      <c r="W103" s="14"/>
      <c r="X103" s="14"/>
      <c r="Y103" s="14"/>
      <c r="Z103" s="14"/>
      <c r="AA103" s="14"/>
      <c r="AB103" s="14"/>
      <c r="AC103" s="14"/>
      <c r="AD103" s="14"/>
      <c r="AE103" s="14"/>
      <c r="AT103" s="257" t="s">
        <v>180</v>
      </c>
      <c r="AU103" s="257" t="s">
        <v>82</v>
      </c>
      <c r="AV103" s="14" t="s">
        <v>80</v>
      </c>
      <c r="AW103" s="14" t="s">
        <v>33</v>
      </c>
      <c r="AX103" s="14" t="s">
        <v>72</v>
      </c>
      <c r="AY103" s="257" t="s">
        <v>169</v>
      </c>
    </row>
    <row r="104" spans="1:51" s="14" customFormat="1" ht="12">
      <c r="A104" s="14"/>
      <c r="B104" s="248"/>
      <c r="C104" s="249"/>
      <c r="D104" s="233" t="s">
        <v>180</v>
      </c>
      <c r="E104" s="250" t="s">
        <v>19</v>
      </c>
      <c r="F104" s="251" t="s">
        <v>197</v>
      </c>
      <c r="G104" s="249"/>
      <c r="H104" s="250" t="s">
        <v>19</v>
      </c>
      <c r="I104" s="252"/>
      <c r="J104" s="249"/>
      <c r="K104" s="249"/>
      <c r="L104" s="253"/>
      <c r="M104" s="254"/>
      <c r="N104" s="255"/>
      <c r="O104" s="255"/>
      <c r="P104" s="255"/>
      <c r="Q104" s="255"/>
      <c r="R104" s="255"/>
      <c r="S104" s="255"/>
      <c r="T104" s="256"/>
      <c r="U104" s="14"/>
      <c r="V104" s="14"/>
      <c r="W104" s="14"/>
      <c r="X104" s="14"/>
      <c r="Y104" s="14"/>
      <c r="Z104" s="14"/>
      <c r="AA104" s="14"/>
      <c r="AB104" s="14"/>
      <c r="AC104" s="14"/>
      <c r="AD104" s="14"/>
      <c r="AE104" s="14"/>
      <c r="AT104" s="257" t="s">
        <v>180</v>
      </c>
      <c r="AU104" s="257" t="s">
        <v>82</v>
      </c>
      <c r="AV104" s="14" t="s">
        <v>80</v>
      </c>
      <c r="AW104" s="14" t="s">
        <v>33</v>
      </c>
      <c r="AX104" s="14" t="s">
        <v>72</v>
      </c>
      <c r="AY104" s="257" t="s">
        <v>169</v>
      </c>
    </row>
    <row r="105" spans="1:51" s="13" customFormat="1" ht="12">
      <c r="A105" s="13"/>
      <c r="B105" s="237"/>
      <c r="C105" s="238"/>
      <c r="D105" s="233" t="s">
        <v>180</v>
      </c>
      <c r="E105" s="239" t="s">
        <v>19</v>
      </c>
      <c r="F105" s="240" t="s">
        <v>198</v>
      </c>
      <c r="G105" s="238"/>
      <c r="H105" s="241">
        <v>838.596</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72</v>
      </c>
      <c r="AY105" s="247" t="s">
        <v>169</v>
      </c>
    </row>
    <row r="106" spans="1:51" s="13" customFormat="1" ht="12">
      <c r="A106" s="13"/>
      <c r="B106" s="237"/>
      <c r="C106" s="238"/>
      <c r="D106" s="233" t="s">
        <v>180</v>
      </c>
      <c r="E106" s="239" t="s">
        <v>19</v>
      </c>
      <c r="F106" s="240" t="s">
        <v>188</v>
      </c>
      <c r="G106" s="238"/>
      <c r="H106" s="241">
        <v>547.79</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72</v>
      </c>
      <c r="AY106" s="247" t="s">
        <v>169</v>
      </c>
    </row>
    <row r="107" spans="1:51" s="14" customFormat="1" ht="12">
      <c r="A107" s="14"/>
      <c r="B107" s="248"/>
      <c r="C107" s="249"/>
      <c r="D107" s="233" t="s">
        <v>180</v>
      </c>
      <c r="E107" s="250" t="s">
        <v>19</v>
      </c>
      <c r="F107" s="251" t="s">
        <v>199</v>
      </c>
      <c r="G107" s="249"/>
      <c r="H107" s="250" t="s">
        <v>19</v>
      </c>
      <c r="I107" s="252"/>
      <c r="J107" s="249"/>
      <c r="K107" s="249"/>
      <c r="L107" s="253"/>
      <c r="M107" s="254"/>
      <c r="N107" s="255"/>
      <c r="O107" s="255"/>
      <c r="P107" s="255"/>
      <c r="Q107" s="255"/>
      <c r="R107" s="255"/>
      <c r="S107" s="255"/>
      <c r="T107" s="256"/>
      <c r="U107" s="14"/>
      <c r="V107" s="14"/>
      <c r="W107" s="14"/>
      <c r="X107" s="14"/>
      <c r="Y107" s="14"/>
      <c r="Z107" s="14"/>
      <c r="AA107" s="14"/>
      <c r="AB107" s="14"/>
      <c r="AC107" s="14"/>
      <c r="AD107" s="14"/>
      <c r="AE107" s="14"/>
      <c r="AT107" s="257" t="s">
        <v>180</v>
      </c>
      <c r="AU107" s="257" t="s">
        <v>82</v>
      </c>
      <c r="AV107" s="14" t="s">
        <v>80</v>
      </c>
      <c r="AW107" s="14" t="s">
        <v>33</v>
      </c>
      <c r="AX107" s="14" t="s">
        <v>72</v>
      </c>
      <c r="AY107" s="257" t="s">
        <v>169</v>
      </c>
    </row>
    <row r="108" spans="1:51" s="13" customFormat="1" ht="12">
      <c r="A108" s="13"/>
      <c r="B108" s="237"/>
      <c r="C108" s="238"/>
      <c r="D108" s="233" t="s">
        <v>180</v>
      </c>
      <c r="E108" s="239" t="s">
        <v>19</v>
      </c>
      <c r="F108" s="240" t="s">
        <v>200</v>
      </c>
      <c r="G108" s="238"/>
      <c r="H108" s="241">
        <v>18.845</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72</v>
      </c>
      <c r="AY108" s="247" t="s">
        <v>169</v>
      </c>
    </row>
    <row r="109" spans="1:51" s="13" customFormat="1" ht="12">
      <c r="A109" s="13"/>
      <c r="B109" s="237"/>
      <c r="C109" s="238"/>
      <c r="D109" s="233" t="s">
        <v>180</v>
      </c>
      <c r="E109" s="239" t="s">
        <v>19</v>
      </c>
      <c r="F109" s="240" t="s">
        <v>201</v>
      </c>
      <c r="G109" s="238"/>
      <c r="H109" s="241">
        <v>4.05</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180</v>
      </c>
      <c r="AU109" s="247" t="s">
        <v>82</v>
      </c>
      <c r="AV109" s="13" t="s">
        <v>82</v>
      </c>
      <c r="AW109" s="13" t="s">
        <v>33</v>
      </c>
      <c r="AX109" s="13" t="s">
        <v>72</v>
      </c>
      <c r="AY109" s="247" t="s">
        <v>169</v>
      </c>
    </row>
    <row r="110" spans="1:51" s="15" customFormat="1" ht="12">
      <c r="A110" s="15"/>
      <c r="B110" s="258"/>
      <c r="C110" s="259"/>
      <c r="D110" s="233" t="s">
        <v>180</v>
      </c>
      <c r="E110" s="260" t="s">
        <v>19</v>
      </c>
      <c r="F110" s="261" t="s">
        <v>191</v>
      </c>
      <c r="G110" s="259"/>
      <c r="H110" s="262">
        <v>1409.281</v>
      </c>
      <c r="I110" s="263"/>
      <c r="J110" s="259"/>
      <c r="K110" s="259"/>
      <c r="L110" s="264"/>
      <c r="M110" s="265"/>
      <c r="N110" s="266"/>
      <c r="O110" s="266"/>
      <c r="P110" s="266"/>
      <c r="Q110" s="266"/>
      <c r="R110" s="266"/>
      <c r="S110" s="266"/>
      <c r="T110" s="267"/>
      <c r="U110" s="15"/>
      <c r="V110" s="15"/>
      <c r="W110" s="15"/>
      <c r="X110" s="15"/>
      <c r="Y110" s="15"/>
      <c r="Z110" s="15"/>
      <c r="AA110" s="15"/>
      <c r="AB110" s="15"/>
      <c r="AC110" s="15"/>
      <c r="AD110" s="15"/>
      <c r="AE110" s="15"/>
      <c r="AT110" s="268" t="s">
        <v>180</v>
      </c>
      <c r="AU110" s="268" t="s">
        <v>82</v>
      </c>
      <c r="AV110" s="15" t="s">
        <v>176</v>
      </c>
      <c r="AW110" s="15" t="s">
        <v>33</v>
      </c>
      <c r="AX110" s="15" t="s">
        <v>80</v>
      </c>
      <c r="AY110" s="268" t="s">
        <v>169</v>
      </c>
    </row>
    <row r="111" spans="1:65" s="2" customFormat="1" ht="21.75" customHeight="1">
      <c r="A111" s="40"/>
      <c r="B111" s="41"/>
      <c r="C111" s="220" t="s">
        <v>176</v>
      </c>
      <c r="D111" s="220" t="s">
        <v>171</v>
      </c>
      <c r="E111" s="221" t="s">
        <v>202</v>
      </c>
      <c r="F111" s="222" t="s">
        <v>203</v>
      </c>
      <c r="G111" s="223" t="s">
        <v>174</v>
      </c>
      <c r="H111" s="224">
        <v>1643.37</v>
      </c>
      <c r="I111" s="225"/>
      <c r="J111" s="226">
        <f>ROUND(I111*H111,2)</f>
        <v>0</v>
      </c>
      <c r="K111" s="222" t="s">
        <v>175</v>
      </c>
      <c r="L111" s="46"/>
      <c r="M111" s="227" t="s">
        <v>19</v>
      </c>
      <c r="N111" s="228" t="s">
        <v>43</v>
      </c>
      <c r="O111" s="86"/>
      <c r="P111" s="229">
        <f>O111*H111</f>
        <v>0</v>
      </c>
      <c r="Q111" s="229">
        <v>0</v>
      </c>
      <c r="R111" s="229">
        <f>Q111*H111</f>
        <v>0</v>
      </c>
      <c r="S111" s="229">
        <v>0.316</v>
      </c>
      <c r="T111" s="230">
        <f>S111*H111</f>
        <v>519.3049199999999</v>
      </c>
      <c r="U111" s="40"/>
      <c r="V111" s="40"/>
      <c r="W111" s="40"/>
      <c r="X111" s="40"/>
      <c r="Y111" s="40"/>
      <c r="Z111" s="40"/>
      <c r="AA111" s="40"/>
      <c r="AB111" s="40"/>
      <c r="AC111" s="40"/>
      <c r="AD111" s="40"/>
      <c r="AE111" s="40"/>
      <c r="AR111" s="231" t="s">
        <v>176</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176</v>
      </c>
      <c r="BM111" s="231" t="s">
        <v>204</v>
      </c>
    </row>
    <row r="112" spans="1:47" s="2" customFormat="1" ht="12">
      <c r="A112" s="40"/>
      <c r="B112" s="41"/>
      <c r="C112" s="42"/>
      <c r="D112" s="233" t="s">
        <v>178</v>
      </c>
      <c r="E112" s="42"/>
      <c r="F112" s="234" t="s">
        <v>185</v>
      </c>
      <c r="G112" s="42"/>
      <c r="H112" s="42"/>
      <c r="I112" s="138"/>
      <c r="J112" s="42"/>
      <c r="K112" s="42"/>
      <c r="L112" s="46"/>
      <c r="M112" s="235"/>
      <c r="N112" s="236"/>
      <c r="O112" s="86"/>
      <c r="P112" s="86"/>
      <c r="Q112" s="86"/>
      <c r="R112" s="86"/>
      <c r="S112" s="86"/>
      <c r="T112" s="87"/>
      <c r="U112" s="40"/>
      <c r="V112" s="40"/>
      <c r="W112" s="40"/>
      <c r="X112" s="40"/>
      <c r="Y112" s="40"/>
      <c r="Z112" s="40"/>
      <c r="AA112" s="40"/>
      <c r="AB112" s="40"/>
      <c r="AC112" s="40"/>
      <c r="AD112" s="40"/>
      <c r="AE112" s="40"/>
      <c r="AT112" s="19" t="s">
        <v>178</v>
      </c>
      <c r="AU112" s="19" t="s">
        <v>82</v>
      </c>
    </row>
    <row r="113" spans="1:51" s="13" customFormat="1" ht="12">
      <c r="A113" s="13"/>
      <c r="B113" s="237"/>
      <c r="C113" s="238"/>
      <c r="D113" s="233" t="s">
        <v>180</v>
      </c>
      <c r="E113" s="239" t="s">
        <v>19</v>
      </c>
      <c r="F113" s="240" t="s">
        <v>205</v>
      </c>
      <c r="G113" s="238"/>
      <c r="H113" s="241">
        <v>1643.37</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180</v>
      </c>
      <c r="AU113" s="247" t="s">
        <v>82</v>
      </c>
      <c r="AV113" s="13" t="s">
        <v>82</v>
      </c>
      <c r="AW113" s="13" t="s">
        <v>33</v>
      </c>
      <c r="AX113" s="13" t="s">
        <v>80</v>
      </c>
      <c r="AY113" s="247" t="s">
        <v>169</v>
      </c>
    </row>
    <row r="114" spans="1:65" s="2" customFormat="1" ht="33" customHeight="1">
      <c r="A114" s="40"/>
      <c r="B114" s="41"/>
      <c r="C114" s="220" t="s">
        <v>206</v>
      </c>
      <c r="D114" s="220" t="s">
        <v>171</v>
      </c>
      <c r="E114" s="221" t="s">
        <v>207</v>
      </c>
      <c r="F114" s="222" t="s">
        <v>208</v>
      </c>
      <c r="G114" s="223" t="s">
        <v>174</v>
      </c>
      <c r="H114" s="224">
        <v>8.5</v>
      </c>
      <c r="I114" s="225"/>
      <c r="J114" s="226">
        <f>ROUND(I114*H114,2)</f>
        <v>0</v>
      </c>
      <c r="K114" s="222" t="s">
        <v>175</v>
      </c>
      <c r="L114" s="46"/>
      <c r="M114" s="227" t="s">
        <v>19</v>
      </c>
      <c r="N114" s="228" t="s">
        <v>43</v>
      </c>
      <c r="O114" s="86"/>
      <c r="P114" s="229">
        <f>O114*H114</f>
        <v>0</v>
      </c>
      <c r="Q114" s="229">
        <v>0</v>
      </c>
      <c r="R114" s="229">
        <f>Q114*H114</f>
        <v>0</v>
      </c>
      <c r="S114" s="229">
        <v>0.29</v>
      </c>
      <c r="T114" s="230">
        <f>S114*H114</f>
        <v>2.465</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209</v>
      </c>
    </row>
    <row r="115" spans="1:47" s="2" customFormat="1" ht="12">
      <c r="A115" s="40"/>
      <c r="B115" s="41"/>
      <c r="C115" s="42"/>
      <c r="D115" s="233" t="s">
        <v>178</v>
      </c>
      <c r="E115" s="42"/>
      <c r="F115" s="234" t="s">
        <v>185</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51" s="13" customFormat="1" ht="12">
      <c r="A116" s="13"/>
      <c r="B116" s="237"/>
      <c r="C116" s="238"/>
      <c r="D116" s="233" t="s">
        <v>180</v>
      </c>
      <c r="E116" s="239" t="s">
        <v>19</v>
      </c>
      <c r="F116" s="240" t="s">
        <v>181</v>
      </c>
      <c r="G116" s="238"/>
      <c r="H116" s="241">
        <v>8.5</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180</v>
      </c>
      <c r="AU116" s="247" t="s">
        <v>82</v>
      </c>
      <c r="AV116" s="13" t="s">
        <v>82</v>
      </c>
      <c r="AW116" s="13" t="s">
        <v>33</v>
      </c>
      <c r="AX116" s="13" t="s">
        <v>80</v>
      </c>
      <c r="AY116" s="247" t="s">
        <v>169</v>
      </c>
    </row>
    <row r="117" spans="1:65" s="2" customFormat="1" ht="21.75" customHeight="1">
      <c r="A117" s="40"/>
      <c r="B117" s="41"/>
      <c r="C117" s="220" t="s">
        <v>210</v>
      </c>
      <c r="D117" s="220" t="s">
        <v>171</v>
      </c>
      <c r="E117" s="221" t="s">
        <v>211</v>
      </c>
      <c r="F117" s="222" t="s">
        <v>212</v>
      </c>
      <c r="G117" s="223" t="s">
        <v>174</v>
      </c>
      <c r="H117" s="224">
        <v>1264.58</v>
      </c>
      <c r="I117" s="225"/>
      <c r="J117" s="226">
        <f>ROUND(I117*H117,2)</f>
        <v>0</v>
      </c>
      <c r="K117" s="222" t="s">
        <v>175</v>
      </c>
      <c r="L117" s="46"/>
      <c r="M117" s="227" t="s">
        <v>19</v>
      </c>
      <c r="N117" s="228" t="s">
        <v>43</v>
      </c>
      <c r="O117" s="86"/>
      <c r="P117" s="229">
        <f>O117*H117</f>
        <v>0</v>
      </c>
      <c r="Q117" s="229">
        <v>6E-05</v>
      </c>
      <c r="R117" s="229">
        <f>Q117*H117</f>
        <v>0.07587479999999999</v>
      </c>
      <c r="S117" s="229">
        <v>0.103</v>
      </c>
      <c r="T117" s="230">
        <f>S117*H117</f>
        <v>130.25173999999998</v>
      </c>
      <c r="U117" s="40"/>
      <c r="V117" s="40"/>
      <c r="W117" s="40"/>
      <c r="X117" s="40"/>
      <c r="Y117" s="40"/>
      <c r="Z117" s="40"/>
      <c r="AA117" s="40"/>
      <c r="AB117" s="40"/>
      <c r="AC117" s="40"/>
      <c r="AD117" s="40"/>
      <c r="AE117" s="40"/>
      <c r="AR117" s="231" t="s">
        <v>176</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176</v>
      </c>
      <c r="BM117" s="231" t="s">
        <v>213</v>
      </c>
    </row>
    <row r="118" spans="1:47" s="2" customFormat="1" ht="12">
      <c r="A118" s="40"/>
      <c r="B118" s="41"/>
      <c r="C118" s="42"/>
      <c r="D118" s="233" t="s">
        <v>178</v>
      </c>
      <c r="E118" s="42"/>
      <c r="F118" s="234" t="s">
        <v>214</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178</v>
      </c>
      <c r="AU118" s="19" t="s">
        <v>82</v>
      </c>
    </row>
    <row r="119" spans="1:51" s="14" customFormat="1" ht="12">
      <c r="A119" s="14"/>
      <c r="B119" s="248"/>
      <c r="C119" s="249"/>
      <c r="D119" s="233" t="s">
        <v>180</v>
      </c>
      <c r="E119" s="250" t="s">
        <v>19</v>
      </c>
      <c r="F119" s="251" t="s">
        <v>215</v>
      </c>
      <c r="G119" s="249"/>
      <c r="H119" s="250" t="s">
        <v>19</v>
      </c>
      <c r="I119" s="252"/>
      <c r="J119" s="249"/>
      <c r="K119" s="249"/>
      <c r="L119" s="253"/>
      <c r="M119" s="254"/>
      <c r="N119" s="255"/>
      <c r="O119" s="255"/>
      <c r="P119" s="255"/>
      <c r="Q119" s="255"/>
      <c r="R119" s="255"/>
      <c r="S119" s="255"/>
      <c r="T119" s="256"/>
      <c r="U119" s="14"/>
      <c r="V119" s="14"/>
      <c r="W119" s="14"/>
      <c r="X119" s="14"/>
      <c r="Y119" s="14"/>
      <c r="Z119" s="14"/>
      <c r="AA119" s="14"/>
      <c r="AB119" s="14"/>
      <c r="AC119" s="14"/>
      <c r="AD119" s="14"/>
      <c r="AE119" s="14"/>
      <c r="AT119" s="257" t="s">
        <v>180</v>
      </c>
      <c r="AU119" s="257" t="s">
        <v>82</v>
      </c>
      <c r="AV119" s="14" t="s">
        <v>80</v>
      </c>
      <c r="AW119" s="14" t="s">
        <v>33</v>
      </c>
      <c r="AX119" s="14" t="s">
        <v>72</v>
      </c>
      <c r="AY119" s="257" t="s">
        <v>169</v>
      </c>
    </row>
    <row r="120" spans="1:51" s="14" customFormat="1" ht="12">
      <c r="A120" s="14"/>
      <c r="B120" s="248"/>
      <c r="C120" s="249"/>
      <c r="D120" s="233" t="s">
        <v>180</v>
      </c>
      <c r="E120" s="250" t="s">
        <v>19</v>
      </c>
      <c r="F120" s="251" t="s">
        <v>216</v>
      </c>
      <c r="G120" s="249"/>
      <c r="H120" s="250" t="s">
        <v>19</v>
      </c>
      <c r="I120" s="252"/>
      <c r="J120" s="249"/>
      <c r="K120" s="249"/>
      <c r="L120" s="253"/>
      <c r="M120" s="254"/>
      <c r="N120" s="255"/>
      <c r="O120" s="255"/>
      <c r="P120" s="255"/>
      <c r="Q120" s="255"/>
      <c r="R120" s="255"/>
      <c r="S120" s="255"/>
      <c r="T120" s="256"/>
      <c r="U120" s="14"/>
      <c r="V120" s="14"/>
      <c r="W120" s="14"/>
      <c r="X120" s="14"/>
      <c r="Y120" s="14"/>
      <c r="Z120" s="14"/>
      <c r="AA120" s="14"/>
      <c r="AB120" s="14"/>
      <c r="AC120" s="14"/>
      <c r="AD120" s="14"/>
      <c r="AE120" s="14"/>
      <c r="AT120" s="257" t="s">
        <v>180</v>
      </c>
      <c r="AU120" s="257" t="s">
        <v>82</v>
      </c>
      <c r="AV120" s="14" t="s">
        <v>80</v>
      </c>
      <c r="AW120" s="14" t="s">
        <v>33</v>
      </c>
      <c r="AX120" s="14" t="s">
        <v>72</v>
      </c>
      <c r="AY120" s="257" t="s">
        <v>169</v>
      </c>
    </row>
    <row r="121" spans="1:51" s="13" customFormat="1" ht="12">
      <c r="A121" s="13"/>
      <c r="B121" s="237"/>
      <c r="C121" s="238"/>
      <c r="D121" s="233" t="s">
        <v>180</v>
      </c>
      <c r="E121" s="239" t="s">
        <v>19</v>
      </c>
      <c r="F121" s="240" t="s">
        <v>217</v>
      </c>
      <c r="G121" s="238"/>
      <c r="H121" s="241">
        <v>679.1</v>
      </c>
      <c r="I121" s="242"/>
      <c r="J121" s="238"/>
      <c r="K121" s="238"/>
      <c r="L121" s="243"/>
      <c r="M121" s="244"/>
      <c r="N121" s="245"/>
      <c r="O121" s="245"/>
      <c r="P121" s="245"/>
      <c r="Q121" s="245"/>
      <c r="R121" s="245"/>
      <c r="S121" s="245"/>
      <c r="T121" s="246"/>
      <c r="U121" s="13"/>
      <c r="V121" s="13"/>
      <c r="W121" s="13"/>
      <c r="X121" s="13"/>
      <c r="Y121" s="13"/>
      <c r="Z121" s="13"/>
      <c r="AA121" s="13"/>
      <c r="AB121" s="13"/>
      <c r="AC121" s="13"/>
      <c r="AD121" s="13"/>
      <c r="AE121" s="13"/>
      <c r="AT121" s="247" t="s">
        <v>180</v>
      </c>
      <c r="AU121" s="247" t="s">
        <v>82</v>
      </c>
      <c r="AV121" s="13" t="s">
        <v>82</v>
      </c>
      <c r="AW121" s="13" t="s">
        <v>33</v>
      </c>
      <c r="AX121" s="13" t="s">
        <v>72</v>
      </c>
      <c r="AY121" s="247" t="s">
        <v>169</v>
      </c>
    </row>
    <row r="122" spans="1:51" s="13" customFormat="1" ht="12">
      <c r="A122" s="13"/>
      <c r="B122" s="237"/>
      <c r="C122" s="238"/>
      <c r="D122" s="233" t="s">
        <v>180</v>
      </c>
      <c r="E122" s="239" t="s">
        <v>19</v>
      </c>
      <c r="F122" s="240" t="s">
        <v>188</v>
      </c>
      <c r="G122" s="238"/>
      <c r="H122" s="241">
        <v>547.79</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180</v>
      </c>
      <c r="AU122" s="247" t="s">
        <v>82</v>
      </c>
      <c r="AV122" s="13" t="s">
        <v>82</v>
      </c>
      <c r="AW122" s="13" t="s">
        <v>33</v>
      </c>
      <c r="AX122" s="13" t="s">
        <v>72</v>
      </c>
      <c r="AY122" s="247" t="s">
        <v>169</v>
      </c>
    </row>
    <row r="123" spans="1:51" s="14" customFormat="1" ht="12">
      <c r="A123" s="14"/>
      <c r="B123" s="248"/>
      <c r="C123" s="249"/>
      <c r="D123" s="233" t="s">
        <v>180</v>
      </c>
      <c r="E123" s="250" t="s">
        <v>19</v>
      </c>
      <c r="F123" s="251" t="s">
        <v>199</v>
      </c>
      <c r="G123" s="249"/>
      <c r="H123" s="250" t="s">
        <v>19</v>
      </c>
      <c r="I123" s="252"/>
      <c r="J123" s="249"/>
      <c r="K123" s="249"/>
      <c r="L123" s="253"/>
      <c r="M123" s="254"/>
      <c r="N123" s="255"/>
      <c r="O123" s="255"/>
      <c r="P123" s="255"/>
      <c r="Q123" s="255"/>
      <c r="R123" s="255"/>
      <c r="S123" s="255"/>
      <c r="T123" s="256"/>
      <c r="U123" s="14"/>
      <c r="V123" s="14"/>
      <c r="W123" s="14"/>
      <c r="X123" s="14"/>
      <c r="Y123" s="14"/>
      <c r="Z123" s="14"/>
      <c r="AA123" s="14"/>
      <c r="AB123" s="14"/>
      <c r="AC123" s="14"/>
      <c r="AD123" s="14"/>
      <c r="AE123" s="14"/>
      <c r="AT123" s="257" t="s">
        <v>180</v>
      </c>
      <c r="AU123" s="257" t="s">
        <v>82</v>
      </c>
      <c r="AV123" s="14" t="s">
        <v>80</v>
      </c>
      <c r="AW123" s="14" t="s">
        <v>33</v>
      </c>
      <c r="AX123" s="14" t="s">
        <v>72</v>
      </c>
      <c r="AY123" s="257" t="s">
        <v>169</v>
      </c>
    </row>
    <row r="124" spans="1:51" s="13" customFormat="1" ht="12">
      <c r="A124" s="13"/>
      <c r="B124" s="237"/>
      <c r="C124" s="238"/>
      <c r="D124" s="233" t="s">
        <v>180</v>
      </c>
      <c r="E124" s="239" t="s">
        <v>19</v>
      </c>
      <c r="F124" s="240" t="s">
        <v>218</v>
      </c>
      <c r="G124" s="238"/>
      <c r="H124" s="241">
        <v>37.69</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72</v>
      </c>
      <c r="AY124" s="247" t="s">
        <v>169</v>
      </c>
    </row>
    <row r="125" spans="1:51" s="15" customFormat="1" ht="12">
      <c r="A125" s="15"/>
      <c r="B125" s="258"/>
      <c r="C125" s="259"/>
      <c r="D125" s="233" t="s">
        <v>180</v>
      </c>
      <c r="E125" s="260" t="s">
        <v>19</v>
      </c>
      <c r="F125" s="261" t="s">
        <v>191</v>
      </c>
      <c r="G125" s="259"/>
      <c r="H125" s="262">
        <v>1264.58</v>
      </c>
      <c r="I125" s="263"/>
      <c r="J125" s="259"/>
      <c r="K125" s="259"/>
      <c r="L125" s="264"/>
      <c r="M125" s="265"/>
      <c r="N125" s="266"/>
      <c r="O125" s="266"/>
      <c r="P125" s="266"/>
      <c r="Q125" s="266"/>
      <c r="R125" s="266"/>
      <c r="S125" s="266"/>
      <c r="T125" s="267"/>
      <c r="U125" s="15"/>
      <c r="V125" s="15"/>
      <c r="W125" s="15"/>
      <c r="X125" s="15"/>
      <c r="Y125" s="15"/>
      <c r="Z125" s="15"/>
      <c r="AA125" s="15"/>
      <c r="AB125" s="15"/>
      <c r="AC125" s="15"/>
      <c r="AD125" s="15"/>
      <c r="AE125" s="15"/>
      <c r="AT125" s="268" t="s">
        <v>180</v>
      </c>
      <c r="AU125" s="268" t="s">
        <v>82</v>
      </c>
      <c r="AV125" s="15" t="s">
        <v>176</v>
      </c>
      <c r="AW125" s="15" t="s">
        <v>33</v>
      </c>
      <c r="AX125" s="15" t="s">
        <v>80</v>
      </c>
      <c r="AY125" s="268" t="s">
        <v>169</v>
      </c>
    </row>
    <row r="126" spans="1:65" s="2" customFormat="1" ht="21.75" customHeight="1">
      <c r="A126" s="40"/>
      <c r="B126" s="41"/>
      <c r="C126" s="220" t="s">
        <v>219</v>
      </c>
      <c r="D126" s="220" t="s">
        <v>171</v>
      </c>
      <c r="E126" s="221" t="s">
        <v>220</v>
      </c>
      <c r="F126" s="222" t="s">
        <v>221</v>
      </c>
      <c r="G126" s="223" t="s">
        <v>222</v>
      </c>
      <c r="H126" s="224">
        <v>45.411</v>
      </c>
      <c r="I126" s="225"/>
      <c r="J126" s="226">
        <f>ROUND(I126*H126,2)</f>
        <v>0</v>
      </c>
      <c r="K126" s="222" t="s">
        <v>175</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176</v>
      </c>
      <c r="AT126" s="231" t="s">
        <v>171</v>
      </c>
      <c r="AU126" s="231" t="s">
        <v>82</v>
      </c>
      <c r="AY126" s="19" t="s">
        <v>169</v>
      </c>
      <c r="BE126" s="232">
        <f>IF(N126="základní",J126,0)</f>
        <v>0</v>
      </c>
      <c r="BF126" s="232">
        <f>IF(N126="snížená",J126,0)</f>
        <v>0</v>
      </c>
      <c r="BG126" s="232">
        <f>IF(N126="zákl. přenesená",J126,0)</f>
        <v>0</v>
      </c>
      <c r="BH126" s="232">
        <f>IF(N126="sníž. přenesená",J126,0)</f>
        <v>0</v>
      </c>
      <c r="BI126" s="232">
        <f>IF(N126="nulová",J126,0)</f>
        <v>0</v>
      </c>
      <c r="BJ126" s="19" t="s">
        <v>80</v>
      </c>
      <c r="BK126" s="232">
        <f>ROUND(I126*H126,2)</f>
        <v>0</v>
      </c>
      <c r="BL126" s="19" t="s">
        <v>176</v>
      </c>
      <c r="BM126" s="231" t="s">
        <v>223</v>
      </c>
    </row>
    <row r="127" spans="1:47" s="2" customFormat="1" ht="12">
      <c r="A127" s="40"/>
      <c r="B127" s="41"/>
      <c r="C127" s="42"/>
      <c r="D127" s="233" t="s">
        <v>178</v>
      </c>
      <c r="E127" s="42"/>
      <c r="F127" s="234" t="s">
        <v>224</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9" t="s">
        <v>178</v>
      </c>
      <c r="AU127" s="19" t="s">
        <v>82</v>
      </c>
    </row>
    <row r="128" spans="1:51" s="14" customFormat="1" ht="12">
      <c r="A128" s="14"/>
      <c r="B128" s="248"/>
      <c r="C128" s="249"/>
      <c r="D128" s="233" t="s">
        <v>180</v>
      </c>
      <c r="E128" s="250" t="s">
        <v>19</v>
      </c>
      <c r="F128" s="251" t="s">
        <v>225</v>
      </c>
      <c r="G128" s="249"/>
      <c r="H128" s="250" t="s">
        <v>19</v>
      </c>
      <c r="I128" s="252"/>
      <c r="J128" s="249"/>
      <c r="K128" s="249"/>
      <c r="L128" s="253"/>
      <c r="M128" s="254"/>
      <c r="N128" s="255"/>
      <c r="O128" s="255"/>
      <c r="P128" s="255"/>
      <c r="Q128" s="255"/>
      <c r="R128" s="255"/>
      <c r="S128" s="255"/>
      <c r="T128" s="256"/>
      <c r="U128" s="14"/>
      <c r="V128" s="14"/>
      <c r="W128" s="14"/>
      <c r="X128" s="14"/>
      <c r="Y128" s="14"/>
      <c r="Z128" s="14"/>
      <c r="AA128" s="14"/>
      <c r="AB128" s="14"/>
      <c r="AC128" s="14"/>
      <c r="AD128" s="14"/>
      <c r="AE128" s="14"/>
      <c r="AT128" s="257" t="s">
        <v>180</v>
      </c>
      <c r="AU128" s="257" t="s">
        <v>82</v>
      </c>
      <c r="AV128" s="14" t="s">
        <v>80</v>
      </c>
      <c r="AW128" s="14" t="s">
        <v>33</v>
      </c>
      <c r="AX128" s="14" t="s">
        <v>72</v>
      </c>
      <c r="AY128" s="257" t="s">
        <v>169</v>
      </c>
    </row>
    <row r="129" spans="1:51" s="13" customFormat="1" ht="12">
      <c r="A129" s="13"/>
      <c r="B129" s="237"/>
      <c r="C129" s="238"/>
      <c r="D129" s="233" t="s">
        <v>180</v>
      </c>
      <c r="E129" s="239" t="s">
        <v>19</v>
      </c>
      <c r="F129" s="240" t="s">
        <v>226</v>
      </c>
      <c r="G129" s="238"/>
      <c r="H129" s="241">
        <v>45.411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180</v>
      </c>
      <c r="AU129" s="247" t="s">
        <v>82</v>
      </c>
      <c r="AV129" s="13" t="s">
        <v>82</v>
      </c>
      <c r="AW129" s="13" t="s">
        <v>33</v>
      </c>
      <c r="AX129" s="13" t="s">
        <v>80</v>
      </c>
      <c r="AY129" s="247" t="s">
        <v>169</v>
      </c>
    </row>
    <row r="130" spans="1:65" s="2" customFormat="1" ht="21.75" customHeight="1">
      <c r="A130" s="40"/>
      <c r="B130" s="41"/>
      <c r="C130" s="220" t="s">
        <v>227</v>
      </c>
      <c r="D130" s="220" t="s">
        <v>171</v>
      </c>
      <c r="E130" s="221" t="s">
        <v>228</v>
      </c>
      <c r="F130" s="222" t="s">
        <v>229</v>
      </c>
      <c r="G130" s="223" t="s">
        <v>222</v>
      </c>
      <c r="H130" s="224">
        <v>221.387</v>
      </c>
      <c r="I130" s="225"/>
      <c r="J130" s="226">
        <f>ROUND(I130*H130,2)</f>
        <v>0</v>
      </c>
      <c r="K130" s="222" t="s">
        <v>175</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230</v>
      </c>
    </row>
    <row r="131" spans="1:47" s="2" customFormat="1" ht="12">
      <c r="A131" s="40"/>
      <c r="B131" s="41"/>
      <c r="C131" s="42"/>
      <c r="D131" s="233" t="s">
        <v>178</v>
      </c>
      <c r="E131" s="42"/>
      <c r="F131" s="234" t="s">
        <v>231</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4" customFormat="1" ht="12">
      <c r="A132" s="14"/>
      <c r="B132" s="248"/>
      <c r="C132" s="249"/>
      <c r="D132" s="233" t="s">
        <v>180</v>
      </c>
      <c r="E132" s="250" t="s">
        <v>19</v>
      </c>
      <c r="F132" s="251" t="s">
        <v>232</v>
      </c>
      <c r="G132" s="249"/>
      <c r="H132" s="250" t="s">
        <v>19</v>
      </c>
      <c r="I132" s="252"/>
      <c r="J132" s="249"/>
      <c r="K132" s="249"/>
      <c r="L132" s="253"/>
      <c r="M132" s="254"/>
      <c r="N132" s="255"/>
      <c r="O132" s="255"/>
      <c r="P132" s="255"/>
      <c r="Q132" s="255"/>
      <c r="R132" s="255"/>
      <c r="S132" s="255"/>
      <c r="T132" s="256"/>
      <c r="U132" s="14"/>
      <c r="V132" s="14"/>
      <c r="W132" s="14"/>
      <c r="X132" s="14"/>
      <c r="Y132" s="14"/>
      <c r="Z132" s="14"/>
      <c r="AA132" s="14"/>
      <c r="AB132" s="14"/>
      <c r="AC132" s="14"/>
      <c r="AD132" s="14"/>
      <c r="AE132" s="14"/>
      <c r="AT132" s="257" t="s">
        <v>180</v>
      </c>
      <c r="AU132" s="257" t="s">
        <v>82</v>
      </c>
      <c r="AV132" s="14" t="s">
        <v>80</v>
      </c>
      <c r="AW132" s="14" t="s">
        <v>33</v>
      </c>
      <c r="AX132" s="14" t="s">
        <v>72</v>
      </c>
      <c r="AY132" s="257" t="s">
        <v>169</v>
      </c>
    </row>
    <row r="133" spans="1:51" s="13" customFormat="1" ht="12">
      <c r="A133" s="13"/>
      <c r="B133" s="237"/>
      <c r="C133" s="238"/>
      <c r="D133" s="233" t="s">
        <v>180</v>
      </c>
      <c r="E133" s="239" t="s">
        <v>19</v>
      </c>
      <c r="F133" s="240" t="s">
        <v>233</v>
      </c>
      <c r="G133" s="238"/>
      <c r="H133" s="241">
        <v>196.916</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180</v>
      </c>
      <c r="AU133" s="247" t="s">
        <v>82</v>
      </c>
      <c r="AV133" s="13" t="s">
        <v>82</v>
      </c>
      <c r="AW133" s="13" t="s">
        <v>33</v>
      </c>
      <c r="AX133" s="13" t="s">
        <v>72</v>
      </c>
      <c r="AY133" s="247" t="s">
        <v>169</v>
      </c>
    </row>
    <row r="134" spans="1:51" s="13" customFormat="1" ht="12">
      <c r="A134" s="13"/>
      <c r="B134" s="237"/>
      <c r="C134" s="238"/>
      <c r="D134" s="233" t="s">
        <v>180</v>
      </c>
      <c r="E134" s="239" t="s">
        <v>19</v>
      </c>
      <c r="F134" s="240" t="s">
        <v>234</v>
      </c>
      <c r="G134" s="238"/>
      <c r="H134" s="241">
        <v>4.5</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180</v>
      </c>
      <c r="AU134" s="247" t="s">
        <v>82</v>
      </c>
      <c r="AV134" s="13" t="s">
        <v>82</v>
      </c>
      <c r="AW134" s="13" t="s">
        <v>33</v>
      </c>
      <c r="AX134" s="13" t="s">
        <v>72</v>
      </c>
      <c r="AY134" s="247" t="s">
        <v>169</v>
      </c>
    </row>
    <row r="135" spans="1:51" s="13" customFormat="1" ht="12">
      <c r="A135" s="13"/>
      <c r="B135" s="237"/>
      <c r="C135" s="238"/>
      <c r="D135" s="233" t="s">
        <v>180</v>
      </c>
      <c r="E135" s="239" t="s">
        <v>19</v>
      </c>
      <c r="F135" s="240" t="s">
        <v>235</v>
      </c>
      <c r="G135" s="238"/>
      <c r="H135" s="241">
        <v>19.971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33</v>
      </c>
      <c r="AX135" s="13" t="s">
        <v>72</v>
      </c>
      <c r="AY135" s="247" t="s">
        <v>169</v>
      </c>
    </row>
    <row r="136" spans="1:51" s="15" customFormat="1" ht="12">
      <c r="A136" s="15"/>
      <c r="B136" s="258"/>
      <c r="C136" s="259"/>
      <c r="D136" s="233" t="s">
        <v>180</v>
      </c>
      <c r="E136" s="260" t="s">
        <v>19</v>
      </c>
      <c r="F136" s="261" t="s">
        <v>191</v>
      </c>
      <c r="G136" s="259"/>
      <c r="H136" s="262">
        <v>221.387</v>
      </c>
      <c r="I136" s="263"/>
      <c r="J136" s="259"/>
      <c r="K136" s="259"/>
      <c r="L136" s="264"/>
      <c r="M136" s="265"/>
      <c r="N136" s="266"/>
      <c r="O136" s="266"/>
      <c r="P136" s="266"/>
      <c r="Q136" s="266"/>
      <c r="R136" s="266"/>
      <c r="S136" s="266"/>
      <c r="T136" s="267"/>
      <c r="U136" s="15"/>
      <c r="V136" s="15"/>
      <c r="W136" s="15"/>
      <c r="X136" s="15"/>
      <c r="Y136" s="15"/>
      <c r="Z136" s="15"/>
      <c r="AA136" s="15"/>
      <c r="AB136" s="15"/>
      <c r="AC136" s="15"/>
      <c r="AD136" s="15"/>
      <c r="AE136" s="15"/>
      <c r="AT136" s="268" t="s">
        <v>180</v>
      </c>
      <c r="AU136" s="268" t="s">
        <v>82</v>
      </c>
      <c r="AV136" s="15" t="s">
        <v>176</v>
      </c>
      <c r="AW136" s="15" t="s">
        <v>33</v>
      </c>
      <c r="AX136" s="15" t="s">
        <v>80</v>
      </c>
      <c r="AY136" s="268" t="s">
        <v>169</v>
      </c>
    </row>
    <row r="137" spans="1:65" s="2" customFormat="1" ht="21.75" customHeight="1">
      <c r="A137" s="40"/>
      <c r="B137" s="41"/>
      <c r="C137" s="220" t="s">
        <v>236</v>
      </c>
      <c r="D137" s="220" t="s">
        <v>171</v>
      </c>
      <c r="E137" s="221" t="s">
        <v>237</v>
      </c>
      <c r="F137" s="222" t="s">
        <v>238</v>
      </c>
      <c r="G137" s="223" t="s">
        <v>222</v>
      </c>
      <c r="H137" s="224">
        <v>295.182</v>
      </c>
      <c r="I137" s="225"/>
      <c r="J137" s="226">
        <f>ROUND(I137*H137,2)</f>
        <v>0</v>
      </c>
      <c r="K137" s="222" t="s">
        <v>175</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176</v>
      </c>
      <c r="AT137" s="231" t="s">
        <v>171</v>
      </c>
      <c r="AU137" s="231" t="s">
        <v>82</v>
      </c>
      <c r="AY137" s="19" t="s">
        <v>169</v>
      </c>
      <c r="BE137" s="232">
        <f>IF(N137="základní",J137,0)</f>
        <v>0</v>
      </c>
      <c r="BF137" s="232">
        <f>IF(N137="snížená",J137,0)</f>
        <v>0</v>
      </c>
      <c r="BG137" s="232">
        <f>IF(N137="zákl. přenesená",J137,0)</f>
        <v>0</v>
      </c>
      <c r="BH137" s="232">
        <f>IF(N137="sníž. přenesená",J137,0)</f>
        <v>0</v>
      </c>
      <c r="BI137" s="232">
        <f>IF(N137="nulová",J137,0)</f>
        <v>0</v>
      </c>
      <c r="BJ137" s="19" t="s">
        <v>80</v>
      </c>
      <c r="BK137" s="232">
        <f>ROUND(I137*H137,2)</f>
        <v>0</v>
      </c>
      <c r="BL137" s="19" t="s">
        <v>176</v>
      </c>
      <c r="BM137" s="231" t="s">
        <v>239</v>
      </c>
    </row>
    <row r="138" spans="1:47" s="2" customFormat="1" ht="12">
      <c r="A138" s="40"/>
      <c r="B138" s="41"/>
      <c r="C138" s="42"/>
      <c r="D138" s="233" t="s">
        <v>178</v>
      </c>
      <c r="E138" s="42"/>
      <c r="F138" s="234" t="s">
        <v>231</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9" t="s">
        <v>178</v>
      </c>
      <c r="AU138" s="19" t="s">
        <v>82</v>
      </c>
    </row>
    <row r="139" spans="1:51" s="14" customFormat="1" ht="12">
      <c r="A139" s="14"/>
      <c r="B139" s="248"/>
      <c r="C139" s="249"/>
      <c r="D139" s="233" t="s">
        <v>180</v>
      </c>
      <c r="E139" s="250" t="s">
        <v>19</v>
      </c>
      <c r="F139" s="251" t="s">
        <v>240</v>
      </c>
      <c r="G139" s="249"/>
      <c r="H139" s="250" t="s">
        <v>19</v>
      </c>
      <c r="I139" s="252"/>
      <c r="J139" s="249"/>
      <c r="K139" s="249"/>
      <c r="L139" s="253"/>
      <c r="M139" s="254"/>
      <c r="N139" s="255"/>
      <c r="O139" s="255"/>
      <c r="P139" s="255"/>
      <c r="Q139" s="255"/>
      <c r="R139" s="255"/>
      <c r="S139" s="255"/>
      <c r="T139" s="256"/>
      <c r="U139" s="14"/>
      <c r="V139" s="14"/>
      <c r="W139" s="14"/>
      <c r="X139" s="14"/>
      <c r="Y139" s="14"/>
      <c r="Z139" s="14"/>
      <c r="AA139" s="14"/>
      <c r="AB139" s="14"/>
      <c r="AC139" s="14"/>
      <c r="AD139" s="14"/>
      <c r="AE139" s="14"/>
      <c r="AT139" s="257" t="s">
        <v>180</v>
      </c>
      <c r="AU139" s="257" t="s">
        <v>82</v>
      </c>
      <c r="AV139" s="14" t="s">
        <v>80</v>
      </c>
      <c r="AW139" s="14" t="s">
        <v>33</v>
      </c>
      <c r="AX139" s="14" t="s">
        <v>72</v>
      </c>
      <c r="AY139" s="257" t="s">
        <v>169</v>
      </c>
    </row>
    <row r="140" spans="1:51" s="13" customFormat="1" ht="12">
      <c r="A140" s="13"/>
      <c r="B140" s="237"/>
      <c r="C140" s="238"/>
      <c r="D140" s="233" t="s">
        <v>180</v>
      </c>
      <c r="E140" s="239" t="s">
        <v>19</v>
      </c>
      <c r="F140" s="240" t="s">
        <v>241</v>
      </c>
      <c r="G140" s="238"/>
      <c r="H140" s="241">
        <v>262.554</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180</v>
      </c>
      <c r="AU140" s="247" t="s">
        <v>82</v>
      </c>
      <c r="AV140" s="13" t="s">
        <v>82</v>
      </c>
      <c r="AW140" s="13" t="s">
        <v>33</v>
      </c>
      <c r="AX140" s="13" t="s">
        <v>72</v>
      </c>
      <c r="AY140" s="247" t="s">
        <v>169</v>
      </c>
    </row>
    <row r="141" spans="1:51" s="13" customFormat="1" ht="12">
      <c r="A141" s="13"/>
      <c r="B141" s="237"/>
      <c r="C141" s="238"/>
      <c r="D141" s="233" t="s">
        <v>180</v>
      </c>
      <c r="E141" s="239" t="s">
        <v>19</v>
      </c>
      <c r="F141" s="240" t="s">
        <v>242</v>
      </c>
      <c r="G141" s="238"/>
      <c r="H141" s="241">
        <v>6</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72</v>
      </c>
      <c r="AY141" s="247" t="s">
        <v>169</v>
      </c>
    </row>
    <row r="142" spans="1:51" s="13" customFormat="1" ht="12">
      <c r="A142" s="13"/>
      <c r="B142" s="237"/>
      <c r="C142" s="238"/>
      <c r="D142" s="233" t="s">
        <v>180</v>
      </c>
      <c r="E142" s="239" t="s">
        <v>19</v>
      </c>
      <c r="F142" s="240" t="s">
        <v>243</v>
      </c>
      <c r="G142" s="238"/>
      <c r="H142" s="241">
        <v>26.628</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180</v>
      </c>
      <c r="AU142" s="247" t="s">
        <v>82</v>
      </c>
      <c r="AV142" s="13" t="s">
        <v>82</v>
      </c>
      <c r="AW142" s="13" t="s">
        <v>33</v>
      </c>
      <c r="AX142" s="13" t="s">
        <v>72</v>
      </c>
      <c r="AY142" s="247" t="s">
        <v>169</v>
      </c>
    </row>
    <row r="143" spans="1:51" s="15" customFormat="1" ht="12">
      <c r="A143" s="15"/>
      <c r="B143" s="258"/>
      <c r="C143" s="259"/>
      <c r="D143" s="233" t="s">
        <v>180</v>
      </c>
      <c r="E143" s="260" t="s">
        <v>19</v>
      </c>
      <c r="F143" s="261" t="s">
        <v>191</v>
      </c>
      <c r="G143" s="259"/>
      <c r="H143" s="262">
        <v>295.182</v>
      </c>
      <c r="I143" s="263"/>
      <c r="J143" s="259"/>
      <c r="K143" s="259"/>
      <c r="L143" s="264"/>
      <c r="M143" s="265"/>
      <c r="N143" s="266"/>
      <c r="O143" s="266"/>
      <c r="P143" s="266"/>
      <c r="Q143" s="266"/>
      <c r="R143" s="266"/>
      <c r="S143" s="266"/>
      <c r="T143" s="267"/>
      <c r="U143" s="15"/>
      <c r="V143" s="15"/>
      <c r="W143" s="15"/>
      <c r="X143" s="15"/>
      <c r="Y143" s="15"/>
      <c r="Z143" s="15"/>
      <c r="AA143" s="15"/>
      <c r="AB143" s="15"/>
      <c r="AC143" s="15"/>
      <c r="AD143" s="15"/>
      <c r="AE143" s="15"/>
      <c r="AT143" s="268" t="s">
        <v>180</v>
      </c>
      <c r="AU143" s="268" t="s">
        <v>82</v>
      </c>
      <c r="AV143" s="15" t="s">
        <v>176</v>
      </c>
      <c r="AW143" s="15" t="s">
        <v>33</v>
      </c>
      <c r="AX143" s="15" t="s">
        <v>80</v>
      </c>
      <c r="AY143" s="268" t="s">
        <v>169</v>
      </c>
    </row>
    <row r="144" spans="1:65" s="2" customFormat="1" ht="21.75" customHeight="1">
      <c r="A144" s="40"/>
      <c r="B144" s="41"/>
      <c r="C144" s="220" t="s">
        <v>244</v>
      </c>
      <c r="D144" s="220" t="s">
        <v>171</v>
      </c>
      <c r="E144" s="221" t="s">
        <v>245</v>
      </c>
      <c r="F144" s="222" t="s">
        <v>246</v>
      </c>
      <c r="G144" s="223" t="s">
        <v>222</v>
      </c>
      <c r="H144" s="224">
        <v>59.036</v>
      </c>
      <c r="I144" s="225"/>
      <c r="J144" s="226">
        <f>ROUND(I144*H144,2)</f>
        <v>0</v>
      </c>
      <c r="K144" s="222" t="s">
        <v>175</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176</v>
      </c>
      <c r="AT144" s="231" t="s">
        <v>171</v>
      </c>
      <c r="AU144" s="231" t="s">
        <v>82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176</v>
      </c>
      <c r="BM144" s="231" t="s">
        <v>247</v>
      </c>
    </row>
    <row r="145" spans="1:47" s="2" customFormat="1" ht="12">
      <c r="A145" s="40"/>
      <c r="B145" s="41"/>
      <c r="C145" s="42"/>
      <c r="D145" s="233" t="s">
        <v>178</v>
      </c>
      <c r="E145" s="42"/>
      <c r="F145" s="234" t="s">
        <v>231</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9" t="s">
        <v>178</v>
      </c>
      <c r="AU145" s="19" t="s">
        <v>82</v>
      </c>
    </row>
    <row r="146" spans="1:51" s="13" customFormat="1" ht="12">
      <c r="A146" s="13"/>
      <c r="B146" s="237"/>
      <c r="C146" s="238"/>
      <c r="D146" s="233" t="s">
        <v>180</v>
      </c>
      <c r="E146" s="238"/>
      <c r="F146" s="240" t="s">
        <v>248</v>
      </c>
      <c r="G146" s="238"/>
      <c r="H146" s="241">
        <v>59.036</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180</v>
      </c>
      <c r="AU146" s="247" t="s">
        <v>82</v>
      </c>
      <c r="AV146" s="13" t="s">
        <v>82</v>
      </c>
      <c r="AW146" s="13" t="s">
        <v>4</v>
      </c>
      <c r="AX146" s="13" t="s">
        <v>80</v>
      </c>
      <c r="AY146" s="247" t="s">
        <v>169</v>
      </c>
    </row>
    <row r="147" spans="1:65" s="2" customFormat="1" ht="21.75" customHeight="1">
      <c r="A147" s="40"/>
      <c r="B147" s="41"/>
      <c r="C147" s="220" t="s">
        <v>249</v>
      </c>
      <c r="D147" s="220" t="s">
        <v>171</v>
      </c>
      <c r="E147" s="221" t="s">
        <v>250</v>
      </c>
      <c r="F147" s="222" t="s">
        <v>251</v>
      </c>
      <c r="G147" s="223" t="s">
        <v>222</v>
      </c>
      <c r="H147" s="224">
        <v>221.387</v>
      </c>
      <c r="I147" s="225"/>
      <c r="J147" s="226">
        <f>ROUND(I147*H147,2)</f>
        <v>0</v>
      </c>
      <c r="K147" s="222" t="s">
        <v>175</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176</v>
      </c>
      <c r="AT147" s="231" t="s">
        <v>171</v>
      </c>
      <c r="AU147" s="231" t="s">
        <v>82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176</v>
      </c>
      <c r="BM147" s="231" t="s">
        <v>252</v>
      </c>
    </row>
    <row r="148" spans="1:47" s="2" customFormat="1" ht="12">
      <c r="A148" s="40"/>
      <c r="B148" s="41"/>
      <c r="C148" s="42"/>
      <c r="D148" s="233" t="s">
        <v>178</v>
      </c>
      <c r="E148" s="42"/>
      <c r="F148" s="234" t="s">
        <v>231</v>
      </c>
      <c r="G148" s="42"/>
      <c r="H148" s="42"/>
      <c r="I148" s="138"/>
      <c r="J148" s="42"/>
      <c r="K148" s="42"/>
      <c r="L148" s="46"/>
      <c r="M148" s="235"/>
      <c r="N148" s="236"/>
      <c r="O148" s="86"/>
      <c r="P148" s="86"/>
      <c r="Q148" s="86"/>
      <c r="R148" s="86"/>
      <c r="S148" s="86"/>
      <c r="T148" s="87"/>
      <c r="U148" s="40"/>
      <c r="V148" s="40"/>
      <c r="W148" s="40"/>
      <c r="X148" s="40"/>
      <c r="Y148" s="40"/>
      <c r="Z148" s="40"/>
      <c r="AA148" s="40"/>
      <c r="AB148" s="40"/>
      <c r="AC148" s="40"/>
      <c r="AD148" s="40"/>
      <c r="AE148" s="40"/>
      <c r="AT148" s="19" t="s">
        <v>178</v>
      </c>
      <c r="AU148" s="19" t="s">
        <v>82</v>
      </c>
    </row>
    <row r="149" spans="1:51" s="14" customFormat="1" ht="12">
      <c r="A149" s="14"/>
      <c r="B149" s="248"/>
      <c r="C149" s="249"/>
      <c r="D149" s="233" t="s">
        <v>180</v>
      </c>
      <c r="E149" s="250" t="s">
        <v>19</v>
      </c>
      <c r="F149" s="251" t="s">
        <v>253</v>
      </c>
      <c r="G149" s="249"/>
      <c r="H149" s="250" t="s">
        <v>19</v>
      </c>
      <c r="I149" s="252"/>
      <c r="J149" s="249"/>
      <c r="K149" s="249"/>
      <c r="L149" s="253"/>
      <c r="M149" s="254"/>
      <c r="N149" s="255"/>
      <c r="O149" s="255"/>
      <c r="P149" s="255"/>
      <c r="Q149" s="255"/>
      <c r="R149" s="255"/>
      <c r="S149" s="255"/>
      <c r="T149" s="256"/>
      <c r="U149" s="14"/>
      <c r="V149" s="14"/>
      <c r="W149" s="14"/>
      <c r="X149" s="14"/>
      <c r="Y149" s="14"/>
      <c r="Z149" s="14"/>
      <c r="AA149" s="14"/>
      <c r="AB149" s="14"/>
      <c r="AC149" s="14"/>
      <c r="AD149" s="14"/>
      <c r="AE149" s="14"/>
      <c r="AT149" s="257" t="s">
        <v>180</v>
      </c>
      <c r="AU149" s="257" t="s">
        <v>82</v>
      </c>
      <c r="AV149" s="14" t="s">
        <v>80</v>
      </c>
      <c r="AW149" s="14" t="s">
        <v>33</v>
      </c>
      <c r="AX149" s="14" t="s">
        <v>72</v>
      </c>
      <c r="AY149" s="257" t="s">
        <v>169</v>
      </c>
    </row>
    <row r="150" spans="1:51" s="13" customFormat="1" ht="12">
      <c r="A150" s="13"/>
      <c r="B150" s="237"/>
      <c r="C150" s="238"/>
      <c r="D150" s="233" t="s">
        <v>180</v>
      </c>
      <c r="E150" s="239" t="s">
        <v>19</v>
      </c>
      <c r="F150" s="240" t="s">
        <v>233</v>
      </c>
      <c r="G150" s="238"/>
      <c r="H150" s="241">
        <v>196.916</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180</v>
      </c>
      <c r="AU150" s="247" t="s">
        <v>82</v>
      </c>
      <c r="AV150" s="13" t="s">
        <v>82</v>
      </c>
      <c r="AW150" s="13" t="s">
        <v>33</v>
      </c>
      <c r="AX150" s="13" t="s">
        <v>72</v>
      </c>
      <c r="AY150" s="247" t="s">
        <v>169</v>
      </c>
    </row>
    <row r="151" spans="1:51" s="13" customFormat="1" ht="12">
      <c r="A151" s="13"/>
      <c r="B151" s="237"/>
      <c r="C151" s="238"/>
      <c r="D151" s="233" t="s">
        <v>180</v>
      </c>
      <c r="E151" s="239" t="s">
        <v>19</v>
      </c>
      <c r="F151" s="240" t="s">
        <v>234</v>
      </c>
      <c r="G151" s="238"/>
      <c r="H151" s="241">
        <v>4.5</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180</v>
      </c>
      <c r="AU151" s="247" t="s">
        <v>82</v>
      </c>
      <c r="AV151" s="13" t="s">
        <v>82</v>
      </c>
      <c r="AW151" s="13" t="s">
        <v>33</v>
      </c>
      <c r="AX151" s="13" t="s">
        <v>72</v>
      </c>
      <c r="AY151" s="247" t="s">
        <v>169</v>
      </c>
    </row>
    <row r="152" spans="1:51" s="13" customFormat="1" ht="12">
      <c r="A152" s="13"/>
      <c r="B152" s="237"/>
      <c r="C152" s="238"/>
      <c r="D152" s="233" t="s">
        <v>180</v>
      </c>
      <c r="E152" s="239" t="s">
        <v>19</v>
      </c>
      <c r="F152" s="240" t="s">
        <v>235</v>
      </c>
      <c r="G152" s="238"/>
      <c r="H152" s="241">
        <v>19.971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5" customFormat="1" ht="12">
      <c r="A153" s="15"/>
      <c r="B153" s="258"/>
      <c r="C153" s="259"/>
      <c r="D153" s="233" t="s">
        <v>180</v>
      </c>
      <c r="E153" s="260" t="s">
        <v>19</v>
      </c>
      <c r="F153" s="261" t="s">
        <v>191</v>
      </c>
      <c r="G153" s="259"/>
      <c r="H153" s="262">
        <v>221.387</v>
      </c>
      <c r="I153" s="263"/>
      <c r="J153" s="259"/>
      <c r="K153" s="259"/>
      <c r="L153" s="264"/>
      <c r="M153" s="265"/>
      <c r="N153" s="266"/>
      <c r="O153" s="266"/>
      <c r="P153" s="266"/>
      <c r="Q153" s="266"/>
      <c r="R153" s="266"/>
      <c r="S153" s="266"/>
      <c r="T153" s="267"/>
      <c r="U153" s="15"/>
      <c r="V153" s="15"/>
      <c r="W153" s="15"/>
      <c r="X153" s="15"/>
      <c r="Y153" s="15"/>
      <c r="Z153" s="15"/>
      <c r="AA153" s="15"/>
      <c r="AB153" s="15"/>
      <c r="AC153" s="15"/>
      <c r="AD153" s="15"/>
      <c r="AE153" s="15"/>
      <c r="AT153" s="268" t="s">
        <v>180</v>
      </c>
      <c r="AU153" s="268" t="s">
        <v>82</v>
      </c>
      <c r="AV153" s="15" t="s">
        <v>176</v>
      </c>
      <c r="AW153" s="15" t="s">
        <v>33</v>
      </c>
      <c r="AX153" s="15" t="s">
        <v>80</v>
      </c>
      <c r="AY153" s="268" t="s">
        <v>169</v>
      </c>
    </row>
    <row r="154" spans="1:65" s="2" customFormat="1" ht="21.75" customHeight="1">
      <c r="A154" s="40"/>
      <c r="B154" s="41"/>
      <c r="C154" s="220" t="s">
        <v>254</v>
      </c>
      <c r="D154" s="220" t="s">
        <v>171</v>
      </c>
      <c r="E154" s="221" t="s">
        <v>255</v>
      </c>
      <c r="F154" s="222" t="s">
        <v>256</v>
      </c>
      <c r="G154" s="223" t="s">
        <v>222</v>
      </c>
      <c r="H154" s="224">
        <v>22.139</v>
      </c>
      <c r="I154" s="225"/>
      <c r="J154" s="226">
        <f>ROUND(I154*H154,2)</f>
        <v>0</v>
      </c>
      <c r="K154" s="222" t="s">
        <v>175</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176</v>
      </c>
      <c r="AT154" s="231" t="s">
        <v>171</v>
      </c>
      <c r="AU154" s="231" t="s">
        <v>82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176</v>
      </c>
      <c r="BM154" s="231" t="s">
        <v>257</v>
      </c>
    </row>
    <row r="155" spans="1:47" s="2" customFormat="1" ht="12">
      <c r="A155" s="40"/>
      <c r="B155" s="41"/>
      <c r="C155" s="42"/>
      <c r="D155" s="233" t="s">
        <v>178</v>
      </c>
      <c r="E155" s="42"/>
      <c r="F155" s="234" t="s">
        <v>231</v>
      </c>
      <c r="G155" s="42"/>
      <c r="H155" s="42"/>
      <c r="I155" s="138"/>
      <c r="J155" s="42"/>
      <c r="K155" s="42"/>
      <c r="L155" s="46"/>
      <c r="M155" s="235"/>
      <c r="N155" s="236"/>
      <c r="O155" s="86"/>
      <c r="P155" s="86"/>
      <c r="Q155" s="86"/>
      <c r="R155" s="86"/>
      <c r="S155" s="86"/>
      <c r="T155" s="87"/>
      <c r="U155" s="40"/>
      <c r="V155" s="40"/>
      <c r="W155" s="40"/>
      <c r="X155" s="40"/>
      <c r="Y155" s="40"/>
      <c r="Z155" s="40"/>
      <c r="AA155" s="40"/>
      <c r="AB155" s="40"/>
      <c r="AC155" s="40"/>
      <c r="AD155" s="40"/>
      <c r="AE155" s="40"/>
      <c r="AT155" s="19" t="s">
        <v>178</v>
      </c>
      <c r="AU155" s="19" t="s">
        <v>82</v>
      </c>
    </row>
    <row r="156" spans="1:51" s="13" customFormat="1" ht="12">
      <c r="A156" s="13"/>
      <c r="B156" s="237"/>
      <c r="C156" s="238"/>
      <c r="D156" s="233" t="s">
        <v>180</v>
      </c>
      <c r="E156" s="238"/>
      <c r="F156" s="240" t="s">
        <v>258</v>
      </c>
      <c r="G156" s="238"/>
      <c r="H156" s="241">
        <v>22.139</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180</v>
      </c>
      <c r="AU156" s="247" t="s">
        <v>82</v>
      </c>
      <c r="AV156" s="13" t="s">
        <v>82</v>
      </c>
      <c r="AW156" s="13" t="s">
        <v>4</v>
      </c>
      <c r="AX156" s="13" t="s">
        <v>80</v>
      </c>
      <c r="AY156" s="247" t="s">
        <v>169</v>
      </c>
    </row>
    <row r="157" spans="1:65" s="2" customFormat="1" ht="21.75" customHeight="1">
      <c r="A157" s="40"/>
      <c r="B157" s="41"/>
      <c r="C157" s="220" t="s">
        <v>259</v>
      </c>
      <c r="D157" s="220" t="s">
        <v>171</v>
      </c>
      <c r="E157" s="221" t="s">
        <v>260</v>
      </c>
      <c r="F157" s="222" t="s">
        <v>261</v>
      </c>
      <c r="G157" s="223" t="s">
        <v>222</v>
      </c>
      <c r="H157" s="224">
        <v>219.664</v>
      </c>
      <c r="I157" s="225"/>
      <c r="J157" s="226">
        <f>ROUND(I157*H157,2)</f>
        <v>0</v>
      </c>
      <c r="K157" s="222" t="s">
        <v>175</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176</v>
      </c>
      <c r="AT157" s="231" t="s">
        <v>171</v>
      </c>
      <c r="AU157" s="231" t="s">
        <v>82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176</v>
      </c>
      <c r="BM157" s="231" t="s">
        <v>262</v>
      </c>
    </row>
    <row r="158" spans="1:47" s="2" customFormat="1" ht="12">
      <c r="A158" s="40"/>
      <c r="B158" s="41"/>
      <c r="C158" s="42"/>
      <c r="D158" s="233" t="s">
        <v>178</v>
      </c>
      <c r="E158" s="42"/>
      <c r="F158" s="234" t="s">
        <v>263</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9" t="s">
        <v>178</v>
      </c>
      <c r="AU158" s="19" t="s">
        <v>82</v>
      </c>
    </row>
    <row r="159" spans="1:51" s="14" customFormat="1" ht="12">
      <c r="A159" s="14"/>
      <c r="B159" s="248"/>
      <c r="C159" s="249"/>
      <c r="D159" s="233" t="s">
        <v>180</v>
      </c>
      <c r="E159" s="250" t="s">
        <v>19</v>
      </c>
      <c r="F159" s="251" t="s">
        <v>264</v>
      </c>
      <c r="G159" s="249"/>
      <c r="H159" s="250" t="s">
        <v>19</v>
      </c>
      <c r="I159" s="252"/>
      <c r="J159" s="249"/>
      <c r="K159" s="249"/>
      <c r="L159" s="253"/>
      <c r="M159" s="254"/>
      <c r="N159" s="255"/>
      <c r="O159" s="255"/>
      <c r="P159" s="255"/>
      <c r="Q159" s="255"/>
      <c r="R159" s="255"/>
      <c r="S159" s="255"/>
      <c r="T159" s="256"/>
      <c r="U159" s="14"/>
      <c r="V159" s="14"/>
      <c r="W159" s="14"/>
      <c r="X159" s="14"/>
      <c r="Y159" s="14"/>
      <c r="Z159" s="14"/>
      <c r="AA159" s="14"/>
      <c r="AB159" s="14"/>
      <c r="AC159" s="14"/>
      <c r="AD159" s="14"/>
      <c r="AE159" s="14"/>
      <c r="AT159" s="257" t="s">
        <v>180</v>
      </c>
      <c r="AU159" s="257" t="s">
        <v>82</v>
      </c>
      <c r="AV159" s="14" t="s">
        <v>80</v>
      </c>
      <c r="AW159" s="14" t="s">
        <v>33</v>
      </c>
      <c r="AX159" s="14" t="s">
        <v>72</v>
      </c>
      <c r="AY159" s="257" t="s">
        <v>169</v>
      </c>
    </row>
    <row r="160" spans="1:51" s="13" customFormat="1" ht="12">
      <c r="A160" s="13"/>
      <c r="B160" s="237"/>
      <c r="C160" s="238"/>
      <c r="D160" s="233" t="s">
        <v>180</v>
      </c>
      <c r="E160" s="239" t="s">
        <v>19</v>
      </c>
      <c r="F160" s="240" t="s">
        <v>265</v>
      </c>
      <c r="G160" s="238"/>
      <c r="H160" s="241">
        <v>86.524</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3" customFormat="1" ht="12">
      <c r="A161" s="13"/>
      <c r="B161" s="237"/>
      <c r="C161" s="238"/>
      <c r="D161" s="233" t="s">
        <v>180</v>
      </c>
      <c r="E161" s="239" t="s">
        <v>19</v>
      </c>
      <c r="F161" s="240" t="s">
        <v>266</v>
      </c>
      <c r="G161" s="238"/>
      <c r="H161" s="241">
        <v>133.14</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180</v>
      </c>
      <c r="AU161" s="247" t="s">
        <v>82</v>
      </c>
      <c r="AV161" s="13" t="s">
        <v>82</v>
      </c>
      <c r="AW161" s="13" t="s">
        <v>33</v>
      </c>
      <c r="AX161" s="13" t="s">
        <v>72</v>
      </c>
      <c r="AY161" s="247" t="s">
        <v>169</v>
      </c>
    </row>
    <row r="162" spans="1:51" s="15" customFormat="1" ht="12">
      <c r="A162" s="15"/>
      <c r="B162" s="258"/>
      <c r="C162" s="259"/>
      <c r="D162" s="233" t="s">
        <v>180</v>
      </c>
      <c r="E162" s="260" t="s">
        <v>19</v>
      </c>
      <c r="F162" s="261" t="s">
        <v>191</v>
      </c>
      <c r="G162" s="259"/>
      <c r="H162" s="262">
        <v>219.664</v>
      </c>
      <c r="I162" s="263"/>
      <c r="J162" s="259"/>
      <c r="K162" s="259"/>
      <c r="L162" s="264"/>
      <c r="M162" s="265"/>
      <c r="N162" s="266"/>
      <c r="O162" s="266"/>
      <c r="P162" s="266"/>
      <c r="Q162" s="266"/>
      <c r="R162" s="266"/>
      <c r="S162" s="266"/>
      <c r="T162" s="267"/>
      <c r="U162" s="15"/>
      <c r="V162" s="15"/>
      <c r="W162" s="15"/>
      <c r="X162" s="15"/>
      <c r="Y162" s="15"/>
      <c r="Z162" s="15"/>
      <c r="AA162" s="15"/>
      <c r="AB162" s="15"/>
      <c r="AC162" s="15"/>
      <c r="AD162" s="15"/>
      <c r="AE162" s="15"/>
      <c r="AT162" s="268" t="s">
        <v>180</v>
      </c>
      <c r="AU162" s="268" t="s">
        <v>82</v>
      </c>
      <c r="AV162" s="15" t="s">
        <v>176</v>
      </c>
      <c r="AW162" s="15" t="s">
        <v>33</v>
      </c>
      <c r="AX162" s="15" t="s">
        <v>80</v>
      </c>
      <c r="AY162" s="268" t="s">
        <v>169</v>
      </c>
    </row>
    <row r="163" spans="1:65" s="2" customFormat="1" ht="21.75" customHeight="1">
      <c r="A163" s="40"/>
      <c r="B163" s="41"/>
      <c r="C163" s="220" t="s">
        <v>267</v>
      </c>
      <c r="D163" s="220" t="s">
        <v>171</v>
      </c>
      <c r="E163" s="221" t="s">
        <v>268</v>
      </c>
      <c r="F163" s="222" t="s">
        <v>269</v>
      </c>
      <c r="G163" s="223" t="s">
        <v>222</v>
      </c>
      <c r="H163" s="224">
        <v>673.539</v>
      </c>
      <c r="I163" s="225"/>
      <c r="J163" s="226">
        <f>ROUND(I163*H163,2)</f>
        <v>0</v>
      </c>
      <c r="K163" s="222" t="s">
        <v>175</v>
      </c>
      <c r="L163" s="46"/>
      <c r="M163" s="227" t="s">
        <v>19</v>
      </c>
      <c r="N163" s="228" t="s">
        <v>43</v>
      </c>
      <c r="O163" s="86"/>
      <c r="P163" s="229">
        <f>O163*H163</f>
        <v>0</v>
      </c>
      <c r="Q163" s="229">
        <v>0</v>
      </c>
      <c r="R163" s="229">
        <f>Q163*H163</f>
        <v>0</v>
      </c>
      <c r="S163" s="229">
        <v>0</v>
      </c>
      <c r="T163" s="230">
        <f>S163*H163</f>
        <v>0</v>
      </c>
      <c r="U163" s="40"/>
      <c r="V163" s="40"/>
      <c r="W163" s="40"/>
      <c r="X163" s="40"/>
      <c r="Y163" s="40"/>
      <c r="Z163" s="40"/>
      <c r="AA163" s="40"/>
      <c r="AB163" s="40"/>
      <c r="AC163" s="40"/>
      <c r="AD163" s="40"/>
      <c r="AE163" s="40"/>
      <c r="AR163" s="231" t="s">
        <v>176</v>
      </c>
      <c r="AT163" s="231" t="s">
        <v>171</v>
      </c>
      <c r="AU163" s="231" t="s">
        <v>82</v>
      </c>
      <c r="AY163" s="19" t="s">
        <v>169</v>
      </c>
      <c r="BE163" s="232">
        <f>IF(N163="základní",J163,0)</f>
        <v>0</v>
      </c>
      <c r="BF163" s="232">
        <f>IF(N163="snížená",J163,0)</f>
        <v>0</v>
      </c>
      <c r="BG163" s="232">
        <f>IF(N163="zákl. přenesená",J163,0)</f>
        <v>0</v>
      </c>
      <c r="BH163" s="232">
        <f>IF(N163="sníž. přenesená",J163,0)</f>
        <v>0</v>
      </c>
      <c r="BI163" s="232">
        <f>IF(N163="nulová",J163,0)</f>
        <v>0</v>
      </c>
      <c r="BJ163" s="19" t="s">
        <v>80</v>
      </c>
      <c r="BK163" s="232">
        <f>ROUND(I163*H163,2)</f>
        <v>0</v>
      </c>
      <c r="BL163" s="19" t="s">
        <v>176</v>
      </c>
      <c r="BM163" s="231" t="s">
        <v>270</v>
      </c>
    </row>
    <row r="164" spans="1:47" s="2" customFormat="1" ht="12">
      <c r="A164" s="40"/>
      <c r="B164" s="41"/>
      <c r="C164" s="42"/>
      <c r="D164" s="233" t="s">
        <v>178</v>
      </c>
      <c r="E164" s="42"/>
      <c r="F164" s="234" t="s">
        <v>263</v>
      </c>
      <c r="G164" s="42"/>
      <c r="H164" s="42"/>
      <c r="I164" s="138"/>
      <c r="J164" s="42"/>
      <c r="K164" s="42"/>
      <c r="L164" s="46"/>
      <c r="M164" s="235"/>
      <c r="N164" s="236"/>
      <c r="O164" s="86"/>
      <c r="P164" s="86"/>
      <c r="Q164" s="86"/>
      <c r="R164" s="86"/>
      <c r="S164" s="86"/>
      <c r="T164" s="87"/>
      <c r="U164" s="40"/>
      <c r="V164" s="40"/>
      <c r="W164" s="40"/>
      <c r="X164" s="40"/>
      <c r="Y164" s="40"/>
      <c r="Z164" s="40"/>
      <c r="AA164" s="40"/>
      <c r="AB164" s="40"/>
      <c r="AC164" s="40"/>
      <c r="AD164" s="40"/>
      <c r="AE164" s="40"/>
      <c r="AT164" s="19" t="s">
        <v>178</v>
      </c>
      <c r="AU164" s="19" t="s">
        <v>82</v>
      </c>
    </row>
    <row r="165" spans="1:51" s="14" customFormat="1" ht="12">
      <c r="A165" s="14"/>
      <c r="B165" s="248"/>
      <c r="C165" s="249"/>
      <c r="D165" s="233" t="s">
        <v>180</v>
      </c>
      <c r="E165" s="250" t="s">
        <v>19</v>
      </c>
      <c r="F165" s="251" t="s">
        <v>271</v>
      </c>
      <c r="G165" s="249"/>
      <c r="H165" s="250" t="s">
        <v>19</v>
      </c>
      <c r="I165" s="252"/>
      <c r="J165" s="249"/>
      <c r="K165" s="249"/>
      <c r="L165" s="253"/>
      <c r="M165" s="254"/>
      <c r="N165" s="255"/>
      <c r="O165" s="255"/>
      <c r="P165" s="255"/>
      <c r="Q165" s="255"/>
      <c r="R165" s="255"/>
      <c r="S165" s="255"/>
      <c r="T165" s="256"/>
      <c r="U165" s="14"/>
      <c r="V165" s="14"/>
      <c r="W165" s="14"/>
      <c r="X165" s="14"/>
      <c r="Y165" s="14"/>
      <c r="Z165" s="14"/>
      <c r="AA165" s="14"/>
      <c r="AB165" s="14"/>
      <c r="AC165" s="14"/>
      <c r="AD165" s="14"/>
      <c r="AE165" s="14"/>
      <c r="AT165" s="257" t="s">
        <v>180</v>
      </c>
      <c r="AU165" s="257" t="s">
        <v>82</v>
      </c>
      <c r="AV165" s="14" t="s">
        <v>80</v>
      </c>
      <c r="AW165" s="14" t="s">
        <v>33</v>
      </c>
      <c r="AX165" s="14" t="s">
        <v>72</v>
      </c>
      <c r="AY165" s="257" t="s">
        <v>169</v>
      </c>
    </row>
    <row r="166" spans="1:51" s="13" customFormat="1" ht="12">
      <c r="A166" s="13"/>
      <c r="B166" s="237"/>
      <c r="C166" s="238"/>
      <c r="D166" s="233" t="s">
        <v>180</v>
      </c>
      <c r="E166" s="239" t="s">
        <v>19</v>
      </c>
      <c r="F166" s="240" t="s">
        <v>272</v>
      </c>
      <c r="G166" s="238"/>
      <c r="H166" s="241">
        <v>2.149</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180</v>
      </c>
      <c r="AU166" s="247" t="s">
        <v>82</v>
      </c>
      <c r="AV166" s="13" t="s">
        <v>82</v>
      </c>
      <c r="AW166" s="13" t="s">
        <v>33</v>
      </c>
      <c r="AX166" s="13" t="s">
        <v>72</v>
      </c>
      <c r="AY166" s="247" t="s">
        <v>169</v>
      </c>
    </row>
    <row r="167" spans="1:51" s="14" customFormat="1" ht="12">
      <c r="A167" s="14"/>
      <c r="B167" s="248"/>
      <c r="C167" s="249"/>
      <c r="D167" s="233" t="s">
        <v>180</v>
      </c>
      <c r="E167" s="250" t="s">
        <v>19</v>
      </c>
      <c r="F167" s="251" t="s">
        <v>273</v>
      </c>
      <c r="G167" s="249"/>
      <c r="H167" s="250" t="s">
        <v>19</v>
      </c>
      <c r="I167" s="252"/>
      <c r="J167" s="249"/>
      <c r="K167" s="249"/>
      <c r="L167" s="253"/>
      <c r="M167" s="254"/>
      <c r="N167" s="255"/>
      <c r="O167" s="255"/>
      <c r="P167" s="255"/>
      <c r="Q167" s="255"/>
      <c r="R167" s="255"/>
      <c r="S167" s="255"/>
      <c r="T167" s="256"/>
      <c r="U167" s="14"/>
      <c r="V167" s="14"/>
      <c r="W167" s="14"/>
      <c r="X167" s="14"/>
      <c r="Y167" s="14"/>
      <c r="Z167" s="14"/>
      <c r="AA167" s="14"/>
      <c r="AB167" s="14"/>
      <c r="AC167" s="14"/>
      <c r="AD167" s="14"/>
      <c r="AE167" s="14"/>
      <c r="AT167" s="257" t="s">
        <v>180</v>
      </c>
      <c r="AU167" s="257" t="s">
        <v>82</v>
      </c>
      <c r="AV167" s="14" t="s">
        <v>80</v>
      </c>
      <c r="AW167" s="14" t="s">
        <v>33</v>
      </c>
      <c r="AX167" s="14" t="s">
        <v>72</v>
      </c>
      <c r="AY167" s="257" t="s">
        <v>169</v>
      </c>
    </row>
    <row r="168" spans="1:51" s="13" customFormat="1" ht="12">
      <c r="A168" s="13"/>
      <c r="B168" s="237"/>
      <c r="C168" s="238"/>
      <c r="D168" s="233" t="s">
        <v>180</v>
      </c>
      <c r="E168" s="239" t="s">
        <v>19</v>
      </c>
      <c r="F168" s="240" t="s">
        <v>274</v>
      </c>
      <c r="G168" s="238"/>
      <c r="H168" s="241">
        <v>671.39</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180</v>
      </c>
      <c r="AU168" s="247" t="s">
        <v>82</v>
      </c>
      <c r="AV168" s="13" t="s">
        <v>82</v>
      </c>
      <c r="AW168" s="13" t="s">
        <v>33</v>
      </c>
      <c r="AX168" s="13" t="s">
        <v>72</v>
      </c>
      <c r="AY168" s="247" t="s">
        <v>169</v>
      </c>
    </row>
    <row r="169" spans="1:51" s="15" customFormat="1" ht="12">
      <c r="A169" s="15"/>
      <c r="B169" s="258"/>
      <c r="C169" s="259"/>
      <c r="D169" s="233" t="s">
        <v>180</v>
      </c>
      <c r="E169" s="260" t="s">
        <v>19</v>
      </c>
      <c r="F169" s="261" t="s">
        <v>191</v>
      </c>
      <c r="G169" s="259"/>
      <c r="H169" s="262">
        <v>673.539</v>
      </c>
      <c r="I169" s="263"/>
      <c r="J169" s="259"/>
      <c r="K169" s="259"/>
      <c r="L169" s="264"/>
      <c r="M169" s="265"/>
      <c r="N169" s="266"/>
      <c r="O169" s="266"/>
      <c r="P169" s="266"/>
      <c r="Q169" s="266"/>
      <c r="R169" s="266"/>
      <c r="S169" s="266"/>
      <c r="T169" s="267"/>
      <c r="U169" s="15"/>
      <c r="V169" s="15"/>
      <c r="W169" s="15"/>
      <c r="X169" s="15"/>
      <c r="Y169" s="15"/>
      <c r="Z169" s="15"/>
      <c r="AA169" s="15"/>
      <c r="AB169" s="15"/>
      <c r="AC169" s="15"/>
      <c r="AD169" s="15"/>
      <c r="AE169" s="15"/>
      <c r="AT169" s="268" t="s">
        <v>180</v>
      </c>
      <c r="AU169" s="268" t="s">
        <v>82</v>
      </c>
      <c r="AV169" s="15" t="s">
        <v>176</v>
      </c>
      <c r="AW169" s="15" t="s">
        <v>33</v>
      </c>
      <c r="AX169" s="15" t="s">
        <v>80</v>
      </c>
      <c r="AY169" s="268" t="s">
        <v>169</v>
      </c>
    </row>
    <row r="170" spans="1:65" s="2" customFormat="1" ht="33" customHeight="1">
      <c r="A170" s="40"/>
      <c r="B170" s="41"/>
      <c r="C170" s="220" t="s">
        <v>8</v>
      </c>
      <c r="D170" s="220" t="s">
        <v>171</v>
      </c>
      <c r="E170" s="221" t="s">
        <v>275</v>
      </c>
      <c r="F170" s="222" t="s">
        <v>276</v>
      </c>
      <c r="G170" s="223" t="s">
        <v>222</v>
      </c>
      <c r="H170" s="224">
        <v>2020.617</v>
      </c>
      <c r="I170" s="225"/>
      <c r="J170" s="226">
        <f>ROUND(I170*H170,2)</f>
        <v>0</v>
      </c>
      <c r="K170" s="222" t="s">
        <v>175</v>
      </c>
      <c r="L170" s="46"/>
      <c r="M170" s="227" t="s">
        <v>19</v>
      </c>
      <c r="N170" s="228" t="s">
        <v>43</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176</v>
      </c>
      <c r="AT170" s="231" t="s">
        <v>171</v>
      </c>
      <c r="AU170" s="231" t="s">
        <v>82</v>
      </c>
      <c r="AY170" s="19" t="s">
        <v>169</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176</v>
      </c>
      <c r="BM170" s="231" t="s">
        <v>277</v>
      </c>
    </row>
    <row r="171" spans="1:47" s="2" customFormat="1" ht="12">
      <c r="A171" s="40"/>
      <c r="B171" s="41"/>
      <c r="C171" s="42"/>
      <c r="D171" s="233" t="s">
        <v>178</v>
      </c>
      <c r="E171" s="42"/>
      <c r="F171" s="234" t="s">
        <v>263</v>
      </c>
      <c r="G171" s="42"/>
      <c r="H171" s="42"/>
      <c r="I171" s="138"/>
      <c r="J171" s="42"/>
      <c r="K171" s="42"/>
      <c r="L171" s="46"/>
      <c r="M171" s="235"/>
      <c r="N171" s="236"/>
      <c r="O171" s="86"/>
      <c r="P171" s="86"/>
      <c r="Q171" s="86"/>
      <c r="R171" s="86"/>
      <c r="S171" s="86"/>
      <c r="T171" s="87"/>
      <c r="U171" s="40"/>
      <c r="V171" s="40"/>
      <c r="W171" s="40"/>
      <c r="X171" s="40"/>
      <c r="Y171" s="40"/>
      <c r="Z171" s="40"/>
      <c r="AA171" s="40"/>
      <c r="AB171" s="40"/>
      <c r="AC171" s="40"/>
      <c r="AD171" s="40"/>
      <c r="AE171" s="40"/>
      <c r="AT171" s="19" t="s">
        <v>178</v>
      </c>
      <c r="AU171" s="19" t="s">
        <v>82</v>
      </c>
    </row>
    <row r="172" spans="1:51" s="13" customFormat="1" ht="12">
      <c r="A172" s="13"/>
      <c r="B172" s="237"/>
      <c r="C172" s="238"/>
      <c r="D172" s="233" t="s">
        <v>180</v>
      </c>
      <c r="E172" s="238"/>
      <c r="F172" s="240" t="s">
        <v>278</v>
      </c>
      <c r="G172" s="238"/>
      <c r="H172" s="241">
        <v>2020.617</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4</v>
      </c>
      <c r="AX172" s="13" t="s">
        <v>80</v>
      </c>
      <c r="AY172" s="247" t="s">
        <v>169</v>
      </c>
    </row>
    <row r="173" spans="1:65" s="2" customFormat="1" ht="21.75" customHeight="1">
      <c r="A173" s="40"/>
      <c r="B173" s="41"/>
      <c r="C173" s="220" t="s">
        <v>279</v>
      </c>
      <c r="D173" s="220" t="s">
        <v>171</v>
      </c>
      <c r="E173" s="221" t="s">
        <v>280</v>
      </c>
      <c r="F173" s="222" t="s">
        <v>281</v>
      </c>
      <c r="G173" s="223" t="s">
        <v>222</v>
      </c>
      <c r="H173" s="224">
        <v>109.832</v>
      </c>
      <c r="I173" s="225"/>
      <c r="J173" s="226">
        <f>ROUND(I173*H173,2)</f>
        <v>0</v>
      </c>
      <c r="K173" s="222" t="s">
        <v>175</v>
      </c>
      <c r="L173" s="46"/>
      <c r="M173" s="227" t="s">
        <v>19</v>
      </c>
      <c r="N173" s="228" t="s">
        <v>43</v>
      </c>
      <c r="O173" s="86"/>
      <c r="P173" s="229">
        <f>O173*H173</f>
        <v>0</v>
      </c>
      <c r="Q173" s="229">
        <v>0</v>
      </c>
      <c r="R173" s="229">
        <f>Q173*H173</f>
        <v>0</v>
      </c>
      <c r="S173" s="229">
        <v>0</v>
      </c>
      <c r="T173" s="230">
        <f>S173*H173</f>
        <v>0</v>
      </c>
      <c r="U173" s="40"/>
      <c r="V173" s="40"/>
      <c r="W173" s="40"/>
      <c r="X173" s="40"/>
      <c r="Y173" s="40"/>
      <c r="Z173" s="40"/>
      <c r="AA173" s="40"/>
      <c r="AB173" s="40"/>
      <c r="AC173" s="40"/>
      <c r="AD173" s="40"/>
      <c r="AE173" s="40"/>
      <c r="AR173" s="231" t="s">
        <v>176</v>
      </c>
      <c r="AT173" s="231" t="s">
        <v>171</v>
      </c>
      <c r="AU173" s="231" t="s">
        <v>82</v>
      </c>
      <c r="AY173" s="19" t="s">
        <v>169</v>
      </c>
      <c r="BE173" s="232">
        <f>IF(N173="základní",J173,0)</f>
        <v>0</v>
      </c>
      <c r="BF173" s="232">
        <f>IF(N173="snížená",J173,0)</f>
        <v>0</v>
      </c>
      <c r="BG173" s="232">
        <f>IF(N173="zákl. přenesená",J173,0)</f>
        <v>0</v>
      </c>
      <c r="BH173" s="232">
        <f>IF(N173="sníž. přenesená",J173,0)</f>
        <v>0</v>
      </c>
      <c r="BI173" s="232">
        <f>IF(N173="nulová",J173,0)</f>
        <v>0</v>
      </c>
      <c r="BJ173" s="19" t="s">
        <v>80</v>
      </c>
      <c r="BK173" s="232">
        <f>ROUND(I173*H173,2)</f>
        <v>0</v>
      </c>
      <c r="BL173" s="19" t="s">
        <v>176</v>
      </c>
      <c r="BM173" s="231" t="s">
        <v>282</v>
      </c>
    </row>
    <row r="174" spans="1:47" s="2" customFormat="1" ht="12">
      <c r="A174" s="40"/>
      <c r="B174" s="41"/>
      <c r="C174" s="42"/>
      <c r="D174" s="233" t="s">
        <v>178</v>
      </c>
      <c r="E174" s="42"/>
      <c r="F174" s="234" t="s">
        <v>283</v>
      </c>
      <c r="G174" s="42"/>
      <c r="H174" s="42"/>
      <c r="I174" s="138"/>
      <c r="J174" s="42"/>
      <c r="K174" s="42"/>
      <c r="L174" s="46"/>
      <c r="M174" s="235"/>
      <c r="N174" s="236"/>
      <c r="O174" s="86"/>
      <c r="P174" s="86"/>
      <c r="Q174" s="86"/>
      <c r="R174" s="86"/>
      <c r="S174" s="86"/>
      <c r="T174" s="87"/>
      <c r="U174" s="40"/>
      <c r="V174" s="40"/>
      <c r="W174" s="40"/>
      <c r="X174" s="40"/>
      <c r="Y174" s="40"/>
      <c r="Z174" s="40"/>
      <c r="AA174" s="40"/>
      <c r="AB174" s="40"/>
      <c r="AC174" s="40"/>
      <c r="AD174" s="40"/>
      <c r="AE174" s="40"/>
      <c r="AT174" s="19" t="s">
        <v>178</v>
      </c>
      <c r="AU174" s="19" t="s">
        <v>82</v>
      </c>
    </row>
    <row r="175" spans="1:51" s="14" customFormat="1" ht="12">
      <c r="A175" s="14"/>
      <c r="B175" s="248"/>
      <c r="C175" s="249"/>
      <c r="D175" s="233" t="s">
        <v>180</v>
      </c>
      <c r="E175" s="250" t="s">
        <v>19</v>
      </c>
      <c r="F175" s="251" t="s">
        <v>264</v>
      </c>
      <c r="G175" s="249"/>
      <c r="H175" s="250" t="s">
        <v>19</v>
      </c>
      <c r="I175" s="252"/>
      <c r="J175" s="249"/>
      <c r="K175" s="249"/>
      <c r="L175" s="253"/>
      <c r="M175" s="254"/>
      <c r="N175" s="255"/>
      <c r="O175" s="255"/>
      <c r="P175" s="255"/>
      <c r="Q175" s="255"/>
      <c r="R175" s="255"/>
      <c r="S175" s="255"/>
      <c r="T175" s="256"/>
      <c r="U175" s="14"/>
      <c r="V175" s="14"/>
      <c r="W175" s="14"/>
      <c r="X175" s="14"/>
      <c r="Y175" s="14"/>
      <c r="Z175" s="14"/>
      <c r="AA175" s="14"/>
      <c r="AB175" s="14"/>
      <c r="AC175" s="14"/>
      <c r="AD175" s="14"/>
      <c r="AE175" s="14"/>
      <c r="AT175" s="257" t="s">
        <v>180</v>
      </c>
      <c r="AU175" s="257" t="s">
        <v>82</v>
      </c>
      <c r="AV175" s="14" t="s">
        <v>80</v>
      </c>
      <c r="AW175" s="14" t="s">
        <v>33</v>
      </c>
      <c r="AX175" s="14" t="s">
        <v>72</v>
      </c>
      <c r="AY175" s="257" t="s">
        <v>169</v>
      </c>
    </row>
    <row r="176" spans="1:51" s="13" customFormat="1" ht="12">
      <c r="A176" s="13"/>
      <c r="B176" s="237"/>
      <c r="C176" s="238"/>
      <c r="D176" s="233" t="s">
        <v>180</v>
      </c>
      <c r="E176" s="239" t="s">
        <v>19</v>
      </c>
      <c r="F176" s="240" t="s">
        <v>284</v>
      </c>
      <c r="G176" s="238"/>
      <c r="H176" s="241">
        <v>43.262</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33</v>
      </c>
      <c r="AX176" s="13" t="s">
        <v>72</v>
      </c>
      <c r="AY176" s="247" t="s">
        <v>169</v>
      </c>
    </row>
    <row r="177" spans="1:51" s="13" customFormat="1" ht="12">
      <c r="A177" s="13"/>
      <c r="B177" s="237"/>
      <c r="C177" s="238"/>
      <c r="D177" s="233" t="s">
        <v>180</v>
      </c>
      <c r="E177" s="239" t="s">
        <v>19</v>
      </c>
      <c r="F177" s="240" t="s">
        <v>285</v>
      </c>
      <c r="G177" s="238"/>
      <c r="H177" s="241">
        <v>66.57</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180</v>
      </c>
      <c r="AU177" s="247" t="s">
        <v>82</v>
      </c>
      <c r="AV177" s="13" t="s">
        <v>82</v>
      </c>
      <c r="AW177" s="13" t="s">
        <v>33</v>
      </c>
      <c r="AX177" s="13" t="s">
        <v>72</v>
      </c>
      <c r="AY177" s="247" t="s">
        <v>169</v>
      </c>
    </row>
    <row r="178" spans="1:51" s="15" customFormat="1" ht="12">
      <c r="A178" s="15"/>
      <c r="B178" s="258"/>
      <c r="C178" s="259"/>
      <c r="D178" s="233" t="s">
        <v>180</v>
      </c>
      <c r="E178" s="260" t="s">
        <v>19</v>
      </c>
      <c r="F178" s="261" t="s">
        <v>191</v>
      </c>
      <c r="G178" s="259"/>
      <c r="H178" s="262">
        <v>109.832</v>
      </c>
      <c r="I178" s="263"/>
      <c r="J178" s="259"/>
      <c r="K178" s="259"/>
      <c r="L178" s="264"/>
      <c r="M178" s="265"/>
      <c r="N178" s="266"/>
      <c r="O178" s="266"/>
      <c r="P178" s="266"/>
      <c r="Q178" s="266"/>
      <c r="R178" s="266"/>
      <c r="S178" s="266"/>
      <c r="T178" s="267"/>
      <c r="U178" s="15"/>
      <c r="V178" s="15"/>
      <c r="W178" s="15"/>
      <c r="X178" s="15"/>
      <c r="Y178" s="15"/>
      <c r="Z178" s="15"/>
      <c r="AA178" s="15"/>
      <c r="AB178" s="15"/>
      <c r="AC178" s="15"/>
      <c r="AD178" s="15"/>
      <c r="AE178" s="15"/>
      <c r="AT178" s="268" t="s">
        <v>180</v>
      </c>
      <c r="AU178" s="268" t="s">
        <v>82</v>
      </c>
      <c r="AV178" s="15" t="s">
        <v>176</v>
      </c>
      <c r="AW178" s="15" t="s">
        <v>33</v>
      </c>
      <c r="AX178" s="15" t="s">
        <v>80</v>
      </c>
      <c r="AY178" s="268" t="s">
        <v>169</v>
      </c>
    </row>
    <row r="179" spans="1:65" s="2" customFormat="1" ht="21.75" customHeight="1">
      <c r="A179" s="40"/>
      <c r="B179" s="41"/>
      <c r="C179" s="220" t="s">
        <v>286</v>
      </c>
      <c r="D179" s="220" t="s">
        <v>171</v>
      </c>
      <c r="E179" s="221" t="s">
        <v>287</v>
      </c>
      <c r="F179" s="222" t="s">
        <v>288</v>
      </c>
      <c r="G179" s="223" t="s">
        <v>222</v>
      </c>
      <c r="H179" s="224">
        <v>671.386</v>
      </c>
      <c r="I179" s="225"/>
      <c r="J179" s="226">
        <f>ROUND(I179*H179,2)</f>
        <v>0</v>
      </c>
      <c r="K179" s="222" t="s">
        <v>175</v>
      </c>
      <c r="L179" s="46"/>
      <c r="M179" s="227" t="s">
        <v>19</v>
      </c>
      <c r="N179" s="228" t="s">
        <v>43</v>
      </c>
      <c r="O179" s="86"/>
      <c r="P179" s="229">
        <f>O179*H179</f>
        <v>0</v>
      </c>
      <c r="Q179" s="229">
        <v>0</v>
      </c>
      <c r="R179" s="229">
        <f>Q179*H179</f>
        <v>0</v>
      </c>
      <c r="S179" s="229">
        <v>0</v>
      </c>
      <c r="T179" s="230">
        <f>S179*H179</f>
        <v>0</v>
      </c>
      <c r="U179" s="40"/>
      <c r="V179" s="40"/>
      <c r="W179" s="40"/>
      <c r="X179" s="40"/>
      <c r="Y179" s="40"/>
      <c r="Z179" s="40"/>
      <c r="AA179" s="40"/>
      <c r="AB179" s="40"/>
      <c r="AC179" s="40"/>
      <c r="AD179" s="40"/>
      <c r="AE179" s="40"/>
      <c r="AR179" s="231" t="s">
        <v>176</v>
      </c>
      <c r="AT179" s="231" t="s">
        <v>171</v>
      </c>
      <c r="AU179" s="231" t="s">
        <v>82</v>
      </c>
      <c r="AY179" s="19" t="s">
        <v>169</v>
      </c>
      <c r="BE179" s="232">
        <f>IF(N179="základní",J179,0)</f>
        <v>0</v>
      </c>
      <c r="BF179" s="232">
        <f>IF(N179="snížená",J179,0)</f>
        <v>0</v>
      </c>
      <c r="BG179" s="232">
        <f>IF(N179="zákl. přenesená",J179,0)</f>
        <v>0</v>
      </c>
      <c r="BH179" s="232">
        <f>IF(N179="sníž. přenesená",J179,0)</f>
        <v>0</v>
      </c>
      <c r="BI179" s="232">
        <f>IF(N179="nulová",J179,0)</f>
        <v>0</v>
      </c>
      <c r="BJ179" s="19" t="s">
        <v>80</v>
      </c>
      <c r="BK179" s="232">
        <f>ROUND(I179*H179,2)</f>
        <v>0</v>
      </c>
      <c r="BL179" s="19" t="s">
        <v>176</v>
      </c>
      <c r="BM179" s="231" t="s">
        <v>289</v>
      </c>
    </row>
    <row r="180" spans="1:47" s="2" customFormat="1" ht="12">
      <c r="A180" s="40"/>
      <c r="B180" s="41"/>
      <c r="C180" s="42"/>
      <c r="D180" s="233" t="s">
        <v>178</v>
      </c>
      <c r="E180" s="42"/>
      <c r="F180" s="234" t="s">
        <v>290</v>
      </c>
      <c r="G180" s="42"/>
      <c r="H180" s="42"/>
      <c r="I180" s="138"/>
      <c r="J180" s="42"/>
      <c r="K180" s="42"/>
      <c r="L180" s="46"/>
      <c r="M180" s="235"/>
      <c r="N180" s="236"/>
      <c r="O180" s="86"/>
      <c r="P180" s="86"/>
      <c r="Q180" s="86"/>
      <c r="R180" s="86"/>
      <c r="S180" s="86"/>
      <c r="T180" s="87"/>
      <c r="U180" s="40"/>
      <c r="V180" s="40"/>
      <c r="W180" s="40"/>
      <c r="X180" s="40"/>
      <c r="Y180" s="40"/>
      <c r="Z180" s="40"/>
      <c r="AA180" s="40"/>
      <c r="AB180" s="40"/>
      <c r="AC180" s="40"/>
      <c r="AD180" s="40"/>
      <c r="AE180" s="40"/>
      <c r="AT180" s="19" t="s">
        <v>178</v>
      </c>
      <c r="AU180" s="19" t="s">
        <v>82</v>
      </c>
    </row>
    <row r="181" spans="1:51" s="13" customFormat="1" ht="12">
      <c r="A181" s="13"/>
      <c r="B181" s="237"/>
      <c r="C181" s="238"/>
      <c r="D181" s="233" t="s">
        <v>180</v>
      </c>
      <c r="E181" s="239" t="s">
        <v>19</v>
      </c>
      <c r="F181" s="240" t="s">
        <v>291</v>
      </c>
      <c r="G181" s="238"/>
      <c r="H181" s="241">
        <v>656.386</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180</v>
      </c>
      <c r="AU181" s="247" t="s">
        <v>82</v>
      </c>
      <c r="AV181" s="13" t="s">
        <v>82</v>
      </c>
      <c r="AW181" s="13" t="s">
        <v>33</v>
      </c>
      <c r="AX181" s="13" t="s">
        <v>72</v>
      </c>
      <c r="AY181" s="247" t="s">
        <v>169</v>
      </c>
    </row>
    <row r="182" spans="1:51" s="13" customFormat="1" ht="12">
      <c r="A182" s="13"/>
      <c r="B182" s="237"/>
      <c r="C182" s="238"/>
      <c r="D182" s="233" t="s">
        <v>180</v>
      </c>
      <c r="E182" s="239" t="s">
        <v>19</v>
      </c>
      <c r="F182" s="240" t="s">
        <v>292</v>
      </c>
      <c r="G182" s="238"/>
      <c r="H182" s="241">
        <v>15</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180</v>
      </c>
      <c r="AU182" s="247" t="s">
        <v>82</v>
      </c>
      <c r="AV182" s="13" t="s">
        <v>82</v>
      </c>
      <c r="AW182" s="13" t="s">
        <v>33</v>
      </c>
      <c r="AX182" s="13" t="s">
        <v>72</v>
      </c>
      <c r="AY182" s="247" t="s">
        <v>169</v>
      </c>
    </row>
    <row r="183" spans="1:51" s="15" customFormat="1" ht="12">
      <c r="A183" s="15"/>
      <c r="B183" s="258"/>
      <c r="C183" s="259"/>
      <c r="D183" s="233" t="s">
        <v>180</v>
      </c>
      <c r="E183" s="260" t="s">
        <v>19</v>
      </c>
      <c r="F183" s="261" t="s">
        <v>191</v>
      </c>
      <c r="G183" s="259"/>
      <c r="H183" s="262">
        <v>671.386</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180</v>
      </c>
      <c r="AU183" s="268" t="s">
        <v>82</v>
      </c>
      <c r="AV183" s="15" t="s">
        <v>176</v>
      </c>
      <c r="AW183" s="15" t="s">
        <v>33</v>
      </c>
      <c r="AX183" s="15" t="s">
        <v>80</v>
      </c>
      <c r="AY183" s="268" t="s">
        <v>169</v>
      </c>
    </row>
    <row r="184" spans="1:65" s="2" customFormat="1" ht="16.5" customHeight="1">
      <c r="A184" s="40"/>
      <c r="B184" s="41"/>
      <c r="C184" s="269" t="s">
        <v>293</v>
      </c>
      <c r="D184" s="269" t="s">
        <v>294</v>
      </c>
      <c r="E184" s="270" t="s">
        <v>295</v>
      </c>
      <c r="F184" s="271" t="s">
        <v>296</v>
      </c>
      <c r="G184" s="272" t="s">
        <v>297</v>
      </c>
      <c r="H184" s="273">
        <v>1208.495</v>
      </c>
      <c r="I184" s="274"/>
      <c r="J184" s="275">
        <f>ROUND(I184*H184,2)</f>
        <v>0</v>
      </c>
      <c r="K184" s="271" t="s">
        <v>19</v>
      </c>
      <c r="L184" s="276"/>
      <c r="M184" s="277" t="s">
        <v>19</v>
      </c>
      <c r="N184" s="278" t="s">
        <v>43</v>
      </c>
      <c r="O184" s="86"/>
      <c r="P184" s="229">
        <f>O184*H184</f>
        <v>0</v>
      </c>
      <c r="Q184" s="229">
        <v>1</v>
      </c>
      <c r="R184" s="229">
        <f>Q184*H184</f>
        <v>1208.495</v>
      </c>
      <c r="S184" s="229">
        <v>0</v>
      </c>
      <c r="T184" s="230">
        <f>S184*H184</f>
        <v>0</v>
      </c>
      <c r="U184" s="40"/>
      <c r="V184" s="40"/>
      <c r="W184" s="40"/>
      <c r="X184" s="40"/>
      <c r="Y184" s="40"/>
      <c r="Z184" s="40"/>
      <c r="AA184" s="40"/>
      <c r="AB184" s="40"/>
      <c r="AC184" s="40"/>
      <c r="AD184" s="40"/>
      <c r="AE184" s="40"/>
      <c r="AR184" s="231" t="s">
        <v>227</v>
      </c>
      <c r="AT184" s="231" t="s">
        <v>294</v>
      </c>
      <c r="AU184" s="231" t="s">
        <v>82</v>
      </c>
      <c r="AY184" s="19" t="s">
        <v>169</v>
      </c>
      <c r="BE184" s="232">
        <f>IF(N184="základní",J184,0)</f>
        <v>0</v>
      </c>
      <c r="BF184" s="232">
        <f>IF(N184="snížená",J184,0)</f>
        <v>0</v>
      </c>
      <c r="BG184" s="232">
        <f>IF(N184="zákl. přenesená",J184,0)</f>
        <v>0</v>
      </c>
      <c r="BH184" s="232">
        <f>IF(N184="sníž. přenesená",J184,0)</f>
        <v>0</v>
      </c>
      <c r="BI184" s="232">
        <f>IF(N184="nulová",J184,0)</f>
        <v>0</v>
      </c>
      <c r="BJ184" s="19" t="s">
        <v>80</v>
      </c>
      <c r="BK184" s="232">
        <f>ROUND(I184*H184,2)</f>
        <v>0</v>
      </c>
      <c r="BL184" s="19" t="s">
        <v>176</v>
      </c>
      <c r="BM184" s="231" t="s">
        <v>298</v>
      </c>
    </row>
    <row r="185" spans="1:51" s="13" customFormat="1" ht="12">
      <c r="A185" s="13"/>
      <c r="B185" s="237"/>
      <c r="C185" s="238"/>
      <c r="D185" s="233" t="s">
        <v>180</v>
      </c>
      <c r="E185" s="238"/>
      <c r="F185" s="240" t="s">
        <v>299</v>
      </c>
      <c r="G185" s="238"/>
      <c r="H185" s="241">
        <v>1208.495</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4</v>
      </c>
      <c r="AX185" s="13" t="s">
        <v>80</v>
      </c>
      <c r="AY185" s="247" t="s">
        <v>169</v>
      </c>
    </row>
    <row r="186" spans="1:65" s="2" customFormat="1" ht="16.5" customHeight="1">
      <c r="A186" s="40"/>
      <c r="B186" s="41"/>
      <c r="C186" s="220" t="s">
        <v>300</v>
      </c>
      <c r="D186" s="220" t="s">
        <v>171</v>
      </c>
      <c r="E186" s="221" t="s">
        <v>301</v>
      </c>
      <c r="F186" s="222" t="s">
        <v>302</v>
      </c>
      <c r="G186" s="223" t="s">
        <v>222</v>
      </c>
      <c r="H186" s="224">
        <v>109.832</v>
      </c>
      <c r="I186" s="225"/>
      <c r="J186" s="226">
        <f>ROUND(I186*H186,2)</f>
        <v>0</v>
      </c>
      <c r="K186" s="222" t="s">
        <v>175</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176</v>
      </c>
      <c r="AT186" s="231" t="s">
        <v>171</v>
      </c>
      <c r="AU186" s="231" t="s">
        <v>82</v>
      </c>
      <c r="AY186" s="19" t="s">
        <v>169</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176</v>
      </c>
      <c r="BM186" s="231" t="s">
        <v>303</v>
      </c>
    </row>
    <row r="187" spans="1:47" s="2" customFormat="1" ht="12">
      <c r="A187" s="40"/>
      <c r="B187" s="41"/>
      <c r="C187" s="42"/>
      <c r="D187" s="233" t="s">
        <v>178</v>
      </c>
      <c r="E187" s="42"/>
      <c r="F187" s="234" t="s">
        <v>304</v>
      </c>
      <c r="G187" s="42"/>
      <c r="H187" s="42"/>
      <c r="I187" s="138"/>
      <c r="J187" s="42"/>
      <c r="K187" s="42"/>
      <c r="L187" s="46"/>
      <c r="M187" s="235"/>
      <c r="N187" s="236"/>
      <c r="O187" s="86"/>
      <c r="P187" s="86"/>
      <c r="Q187" s="86"/>
      <c r="R187" s="86"/>
      <c r="S187" s="86"/>
      <c r="T187" s="87"/>
      <c r="U187" s="40"/>
      <c r="V187" s="40"/>
      <c r="W187" s="40"/>
      <c r="X187" s="40"/>
      <c r="Y187" s="40"/>
      <c r="Z187" s="40"/>
      <c r="AA187" s="40"/>
      <c r="AB187" s="40"/>
      <c r="AC187" s="40"/>
      <c r="AD187" s="40"/>
      <c r="AE187" s="40"/>
      <c r="AT187" s="19" t="s">
        <v>178</v>
      </c>
      <c r="AU187" s="19" t="s">
        <v>82</v>
      </c>
    </row>
    <row r="188" spans="1:51" s="14" customFormat="1" ht="12">
      <c r="A188" s="14"/>
      <c r="B188" s="248"/>
      <c r="C188" s="249"/>
      <c r="D188" s="233" t="s">
        <v>180</v>
      </c>
      <c r="E188" s="250" t="s">
        <v>19</v>
      </c>
      <c r="F188" s="251" t="s">
        <v>305</v>
      </c>
      <c r="G188" s="249"/>
      <c r="H188" s="250" t="s">
        <v>19</v>
      </c>
      <c r="I188" s="252"/>
      <c r="J188" s="249"/>
      <c r="K188" s="249"/>
      <c r="L188" s="253"/>
      <c r="M188" s="254"/>
      <c r="N188" s="255"/>
      <c r="O188" s="255"/>
      <c r="P188" s="255"/>
      <c r="Q188" s="255"/>
      <c r="R188" s="255"/>
      <c r="S188" s="255"/>
      <c r="T188" s="256"/>
      <c r="U188" s="14"/>
      <c r="V188" s="14"/>
      <c r="W188" s="14"/>
      <c r="X188" s="14"/>
      <c r="Y188" s="14"/>
      <c r="Z188" s="14"/>
      <c r="AA188" s="14"/>
      <c r="AB188" s="14"/>
      <c r="AC188" s="14"/>
      <c r="AD188" s="14"/>
      <c r="AE188" s="14"/>
      <c r="AT188" s="257" t="s">
        <v>180</v>
      </c>
      <c r="AU188" s="257" t="s">
        <v>82</v>
      </c>
      <c r="AV188" s="14" t="s">
        <v>80</v>
      </c>
      <c r="AW188" s="14" t="s">
        <v>33</v>
      </c>
      <c r="AX188" s="14" t="s">
        <v>72</v>
      </c>
      <c r="AY188" s="257" t="s">
        <v>169</v>
      </c>
    </row>
    <row r="189" spans="1:51" s="13" customFormat="1" ht="12">
      <c r="A189" s="13"/>
      <c r="B189" s="237"/>
      <c r="C189" s="238"/>
      <c r="D189" s="233" t="s">
        <v>180</v>
      </c>
      <c r="E189" s="239" t="s">
        <v>19</v>
      </c>
      <c r="F189" s="240" t="s">
        <v>284</v>
      </c>
      <c r="G189" s="238"/>
      <c r="H189" s="241">
        <v>43.262</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180</v>
      </c>
      <c r="AU189" s="247" t="s">
        <v>82</v>
      </c>
      <c r="AV189" s="13" t="s">
        <v>82</v>
      </c>
      <c r="AW189" s="13" t="s">
        <v>33</v>
      </c>
      <c r="AX189" s="13" t="s">
        <v>72</v>
      </c>
      <c r="AY189" s="247" t="s">
        <v>169</v>
      </c>
    </row>
    <row r="190" spans="1:51" s="13" customFormat="1" ht="12">
      <c r="A190" s="13"/>
      <c r="B190" s="237"/>
      <c r="C190" s="238"/>
      <c r="D190" s="233" t="s">
        <v>180</v>
      </c>
      <c r="E190" s="239" t="s">
        <v>19</v>
      </c>
      <c r="F190" s="240" t="s">
        <v>285</v>
      </c>
      <c r="G190" s="238"/>
      <c r="H190" s="241">
        <v>66.57</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33</v>
      </c>
      <c r="AX190" s="13" t="s">
        <v>72</v>
      </c>
      <c r="AY190" s="247" t="s">
        <v>169</v>
      </c>
    </row>
    <row r="191" spans="1:51" s="15" customFormat="1" ht="12">
      <c r="A191" s="15"/>
      <c r="B191" s="258"/>
      <c r="C191" s="259"/>
      <c r="D191" s="233" t="s">
        <v>180</v>
      </c>
      <c r="E191" s="260" t="s">
        <v>19</v>
      </c>
      <c r="F191" s="261" t="s">
        <v>191</v>
      </c>
      <c r="G191" s="259"/>
      <c r="H191" s="262">
        <v>109.832</v>
      </c>
      <c r="I191" s="263"/>
      <c r="J191" s="259"/>
      <c r="K191" s="259"/>
      <c r="L191" s="264"/>
      <c r="M191" s="265"/>
      <c r="N191" s="266"/>
      <c r="O191" s="266"/>
      <c r="P191" s="266"/>
      <c r="Q191" s="266"/>
      <c r="R191" s="266"/>
      <c r="S191" s="266"/>
      <c r="T191" s="267"/>
      <c r="U191" s="15"/>
      <c r="V191" s="15"/>
      <c r="W191" s="15"/>
      <c r="X191" s="15"/>
      <c r="Y191" s="15"/>
      <c r="Z191" s="15"/>
      <c r="AA191" s="15"/>
      <c r="AB191" s="15"/>
      <c r="AC191" s="15"/>
      <c r="AD191" s="15"/>
      <c r="AE191" s="15"/>
      <c r="AT191" s="268" t="s">
        <v>180</v>
      </c>
      <c r="AU191" s="268" t="s">
        <v>82</v>
      </c>
      <c r="AV191" s="15" t="s">
        <v>176</v>
      </c>
      <c r="AW191" s="15" t="s">
        <v>33</v>
      </c>
      <c r="AX191" s="15" t="s">
        <v>80</v>
      </c>
      <c r="AY191" s="268" t="s">
        <v>169</v>
      </c>
    </row>
    <row r="192" spans="1:65" s="2" customFormat="1" ht="21.75" customHeight="1">
      <c r="A192" s="40"/>
      <c r="B192" s="41"/>
      <c r="C192" s="220" t="s">
        <v>306</v>
      </c>
      <c r="D192" s="220" t="s">
        <v>171</v>
      </c>
      <c r="E192" s="221" t="s">
        <v>307</v>
      </c>
      <c r="F192" s="222" t="s">
        <v>308</v>
      </c>
      <c r="G192" s="223" t="s">
        <v>297</v>
      </c>
      <c r="H192" s="224">
        <v>1212.37</v>
      </c>
      <c r="I192" s="225"/>
      <c r="J192" s="226">
        <f>ROUND(I192*H192,2)</f>
        <v>0</v>
      </c>
      <c r="K192" s="222" t="s">
        <v>19</v>
      </c>
      <c r="L192" s="46"/>
      <c r="M192" s="227" t="s">
        <v>19</v>
      </c>
      <c r="N192" s="228" t="s">
        <v>43</v>
      </c>
      <c r="O192" s="86"/>
      <c r="P192" s="229">
        <f>O192*H192</f>
        <v>0</v>
      </c>
      <c r="Q192" s="229">
        <v>0</v>
      </c>
      <c r="R192" s="229">
        <f>Q192*H192</f>
        <v>0</v>
      </c>
      <c r="S192" s="229">
        <v>0</v>
      </c>
      <c r="T192" s="230">
        <f>S192*H192</f>
        <v>0</v>
      </c>
      <c r="U192" s="40"/>
      <c r="V192" s="40"/>
      <c r="W192" s="40"/>
      <c r="X192" s="40"/>
      <c r="Y192" s="40"/>
      <c r="Z192" s="40"/>
      <c r="AA192" s="40"/>
      <c r="AB192" s="40"/>
      <c r="AC192" s="40"/>
      <c r="AD192" s="40"/>
      <c r="AE192" s="40"/>
      <c r="AR192" s="231" t="s">
        <v>176</v>
      </c>
      <c r="AT192" s="231" t="s">
        <v>171</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176</v>
      </c>
      <c r="BM192" s="231" t="s">
        <v>309</v>
      </c>
    </row>
    <row r="193" spans="1:47" s="2" customFormat="1" ht="12">
      <c r="A193" s="40"/>
      <c r="B193" s="41"/>
      <c r="C193" s="42"/>
      <c r="D193" s="233" t="s">
        <v>178</v>
      </c>
      <c r="E193" s="42"/>
      <c r="F193" s="234" t="s">
        <v>310</v>
      </c>
      <c r="G193" s="42"/>
      <c r="H193" s="42"/>
      <c r="I193" s="138"/>
      <c r="J193" s="42"/>
      <c r="K193" s="42"/>
      <c r="L193" s="46"/>
      <c r="M193" s="235"/>
      <c r="N193" s="236"/>
      <c r="O193" s="86"/>
      <c r="P193" s="86"/>
      <c r="Q193" s="86"/>
      <c r="R193" s="86"/>
      <c r="S193" s="86"/>
      <c r="T193" s="87"/>
      <c r="U193" s="40"/>
      <c r="V193" s="40"/>
      <c r="W193" s="40"/>
      <c r="X193" s="40"/>
      <c r="Y193" s="40"/>
      <c r="Z193" s="40"/>
      <c r="AA193" s="40"/>
      <c r="AB193" s="40"/>
      <c r="AC193" s="40"/>
      <c r="AD193" s="40"/>
      <c r="AE193" s="40"/>
      <c r="AT193" s="19" t="s">
        <v>178</v>
      </c>
      <c r="AU193" s="19" t="s">
        <v>82</v>
      </c>
    </row>
    <row r="194" spans="1:51" s="13" customFormat="1" ht="12">
      <c r="A194" s="13"/>
      <c r="B194" s="237"/>
      <c r="C194" s="238"/>
      <c r="D194" s="233" t="s">
        <v>180</v>
      </c>
      <c r="E194" s="238"/>
      <c r="F194" s="240" t="s">
        <v>311</v>
      </c>
      <c r="G194" s="238"/>
      <c r="H194" s="241">
        <v>1212.37</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180</v>
      </c>
      <c r="AU194" s="247" t="s">
        <v>82</v>
      </c>
      <c r="AV194" s="13" t="s">
        <v>82</v>
      </c>
      <c r="AW194" s="13" t="s">
        <v>4</v>
      </c>
      <c r="AX194" s="13" t="s">
        <v>80</v>
      </c>
      <c r="AY194" s="247" t="s">
        <v>169</v>
      </c>
    </row>
    <row r="195" spans="1:65" s="2" customFormat="1" ht="21.75" customHeight="1">
      <c r="A195" s="40"/>
      <c r="B195" s="41"/>
      <c r="C195" s="220" t="s">
        <v>7</v>
      </c>
      <c r="D195" s="220" t="s">
        <v>171</v>
      </c>
      <c r="E195" s="221" t="s">
        <v>312</v>
      </c>
      <c r="F195" s="222" t="s">
        <v>313</v>
      </c>
      <c r="G195" s="223" t="s">
        <v>222</v>
      </c>
      <c r="H195" s="224">
        <v>66.57</v>
      </c>
      <c r="I195" s="225"/>
      <c r="J195" s="226">
        <f>ROUND(I195*H195,2)</f>
        <v>0</v>
      </c>
      <c r="K195" s="222" t="s">
        <v>175</v>
      </c>
      <c r="L195" s="46"/>
      <c r="M195" s="227" t="s">
        <v>19</v>
      </c>
      <c r="N195" s="228" t="s">
        <v>43</v>
      </c>
      <c r="O195" s="86"/>
      <c r="P195" s="229">
        <f>O195*H195</f>
        <v>0</v>
      </c>
      <c r="Q195" s="229">
        <v>0</v>
      </c>
      <c r="R195" s="229">
        <f>Q195*H195</f>
        <v>0</v>
      </c>
      <c r="S195" s="229">
        <v>0</v>
      </c>
      <c r="T195" s="230">
        <f>S195*H195</f>
        <v>0</v>
      </c>
      <c r="U195" s="40"/>
      <c r="V195" s="40"/>
      <c r="W195" s="40"/>
      <c r="X195" s="40"/>
      <c r="Y195" s="40"/>
      <c r="Z195" s="40"/>
      <c r="AA195" s="40"/>
      <c r="AB195" s="40"/>
      <c r="AC195" s="40"/>
      <c r="AD195" s="40"/>
      <c r="AE195" s="40"/>
      <c r="AR195" s="231" t="s">
        <v>176</v>
      </c>
      <c r="AT195" s="231" t="s">
        <v>171</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314</v>
      </c>
    </row>
    <row r="196" spans="1:47" s="2" customFormat="1" ht="12">
      <c r="A196" s="40"/>
      <c r="B196" s="41"/>
      <c r="C196" s="42"/>
      <c r="D196" s="233" t="s">
        <v>178</v>
      </c>
      <c r="E196" s="42"/>
      <c r="F196" s="234" t="s">
        <v>315</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9" t="s">
        <v>178</v>
      </c>
      <c r="AU196" s="19" t="s">
        <v>82</v>
      </c>
    </row>
    <row r="197" spans="1:51" s="14" customFormat="1" ht="12">
      <c r="A197" s="14"/>
      <c r="B197" s="248"/>
      <c r="C197" s="249"/>
      <c r="D197" s="233" t="s">
        <v>180</v>
      </c>
      <c r="E197" s="250" t="s">
        <v>19</v>
      </c>
      <c r="F197" s="251" t="s">
        <v>316</v>
      </c>
      <c r="G197" s="249"/>
      <c r="H197" s="250" t="s">
        <v>19</v>
      </c>
      <c r="I197" s="252"/>
      <c r="J197" s="249"/>
      <c r="K197" s="249"/>
      <c r="L197" s="253"/>
      <c r="M197" s="254"/>
      <c r="N197" s="255"/>
      <c r="O197" s="255"/>
      <c r="P197" s="255"/>
      <c r="Q197" s="255"/>
      <c r="R197" s="255"/>
      <c r="S197" s="255"/>
      <c r="T197" s="256"/>
      <c r="U197" s="14"/>
      <c r="V197" s="14"/>
      <c r="W197" s="14"/>
      <c r="X197" s="14"/>
      <c r="Y197" s="14"/>
      <c r="Z197" s="14"/>
      <c r="AA197" s="14"/>
      <c r="AB197" s="14"/>
      <c r="AC197" s="14"/>
      <c r="AD197" s="14"/>
      <c r="AE197" s="14"/>
      <c r="AT197" s="257" t="s">
        <v>180</v>
      </c>
      <c r="AU197" s="257" t="s">
        <v>82</v>
      </c>
      <c r="AV197" s="14" t="s">
        <v>80</v>
      </c>
      <c r="AW197" s="14" t="s">
        <v>33</v>
      </c>
      <c r="AX197" s="14" t="s">
        <v>72</v>
      </c>
      <c r="AY197" s="257" t="s">
        <v>169</v>
      </c>
    </row>
    <row r="198" spans="1:51" s="13" customFormat="1" ht="12">
      <c r="A198" s="13"/>
      <c r="B198" s="237"/>
      <c r="C198" s="238"/>
      <c r="D198" s="233" t="s">
        <v>180</v>
      </c>
      <c r="E198" s="239" t="s">
        <v>19</v>
      </c>
      <c r="F198" s="240" t="s">
        <v>317</v>
      </c>
      <c r="G198" s="238"/>
      <c r="H198" s="241">
        <v>66.57</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180</v>
      </c>
      <c r="AU198" s="247" t="s">
        <v>82</v>
      </c>
      <c r="AV198" s="13" t="s">
        <v>82</v>
      </c>
      <c r="AW198" s="13" t="s">
        <v>33</v>
      </c>
      <c r="AX198" s="13" t="s">
        <v>72</v>
      </c>
      <c r="AY198" s="247" t="s">
        <v>169</v>
      </c>
    </row>
    <row r="199" spans="1:51" s="15" customFormat="1" ht="12">
      <c r="A199" s="15"/>
      <c r="B199" s="258"/>
      <c r="C199" s="259"/>
      <c r="D199" s="233" t="s">
        <v>180</v>
      </c>
      <c r="E199" s="260" t="s">
        <v>19</v>
      </c>
      <c r="F199" s="261" t="s">
        <v>191</v>
      </c>
      <c r="G199" s="259"/>
      <c r="H199" s="262">
        <v>66.57</v>
      </c>
      <c r="I199" s="263"/>
      <c r="J199" s="259"/>
      <c r="K199" s="259"/>
      <c r="L199" s="264"/>
      <c r="M199" s="265"/>
      <c r="N199" s="266"/>
      <c r="O199" s="266"/>
      <c r="P199" s="266"/>
      <c r="Q199" s="266"/>
      <c r="R199" s="266"/>
      <c r="S199" s="266"/>
      <c r="T199" s="267"/>
      <c r="U199" s="15"/>
      <c r="V199" s="15"/>
      <c r="W199" s="15"/>
      <c r="X199" s="15"/>
      <c r="Y199" s="15"/>
      <c r="Z199" s="15"/>
      <c r="AA199" s="15"/>
      <c r="AB199" s="15"/>
      <c r="AC199" s="15"/>
      <c r="AD199" s="15"/>
      <c r="AE199" s="15"/>
      <c r="AT199" s="268" t="s">
        <v>180</v>
      </c>
      <c r="AU199" s="268" t="s">
        <v>82</v>
      </c>
      <c r="AV199" s="15" t="s">
        <v>176</v>
      </c>
      <c r="AW199" s="15" t="s">
        <v>33</v>
      </c>
      <c r="AX199" s="15" t="s">
        <v>80</v>
      </c>
      <c r="AY199" s="268" t="s">
        <v>169</v>
      </c>
    </row>
    <row r="200" spans="1:65" s="2" customFormat="1" ht="21.75" customHeight="1">
      <c r="A200" s="40"/>
      <c r="B200" s="41"/>
      <c r="C200" s="220" t="s">
        <v>318</v>
      </c>
      <c r="D200" s="220" t="s">
        <v>171</v>
      </c>
      <c r="E200" s="221" t="s">
        <v>319</v>
      </c>
      <c r="F200" s="222" t="s">
        <v>320</v>
      </c>
      <c r="G200" s="223" t="s">
        <v>174</v>
      </c>
      <c r="H200" s="224">
        <v>432.62</v>
      </c>
      <c r="I200" s="225"/>
      <c r="J200" s="226">
        <f>ROUND(I200*H200,2)</f>
        <v>0</v>
      </c>
      <c r="K200" s="222" t="s">
        <v>175</v>
      </c>
      <c r="L200" s="46"/>
      <c r="M200" s="227" t="s">
        <v>19</v>
      </c>
      <c r="N200" s="228" t="s">
        <v>43</v>
      </c>
      <c r="O200" s="86"/>
      <c r="P200" s="229">
        <f>O200*H200</f>
        <v>0</v>
      </c>
      <c r="Q200" s="229">
        <v>0</v>
      </c>
      <c r="R200" s="229">
        <f>Q200*H200</f>
        <v>0</v>
      </c>
      <c r="S200" s="229">
        <v>0</v>
      </c>
      <c r="T200" s="230">
        <f>S200*H200</f>
        <v>0</v>
      </c>
      <c r="U200" s="40"/>
      <c r="V200" s="40"/>
      <c r="W200" s="40"/>
      <c r="X200" s="40"/>
      <c r="Y200" s="40"/>
      <c r="Z200" s="40"/>
      <c r="AA200" s="40"/>
      <c r="AB200" s="40"/>
      <c r="AC200" s="40"/>
      <c r="AD200" s="40"/>
      <c r="AE200" s="40"/>
      <c r="AR200" s="231" t="s">
        <v>176</v>
      </c>
      <c r="AT200" s="231" t="s">
        <v>171</v>
      </c>
      <c r="AU200" s="231" t="s">
        <v>82</v>
      </c>
      <c r="AY200" s="19" t="s">
        <v>169</v>
      </c>
      <c r="BE200" s="232">
        <f>IF(N200="základní",J200,0)</f>
        <v>0</v>
      </c>
      <c r="BF200" s="232">
        <f>IF(N200="snížená",J200,0)</f>
        <v>0</v>
      </c>
      <c r="BG200" s="232">
        <f>IF(N200="zákl. přenesená",J200,0)</f>
        <v>0</v>
      </c>
      <c r="BH200" s="232">
        <f>IF(N200="sníž. přenesená",J200,0)</f>
        <v>0</v>
      </c>
      <c r="BI200" s="232">
        <f>IF(N200="nulová",J200,0)</f>
        <v>0</v>
      </c>
      <c r="BJ200" s="19" t="s">
        <v>80</v>
      </c>
      <c r="BK200" s="232">
        <f>ROUND(I200*H200,2)</f>
        <v>0</v>
      </c>
      <c r="BL200" s="19" t="s">
        <v>176</v>
      </c>
      <c r="BM200" s="231" t="s">
        <v>321</v>
      </c>
    </row>
    <row r="201" spans="1:47" s="2" customFormat="1" ht="12">
      <c r="A201" s="40"/>
      <c r="B201" s="41"/>
      <c r="C201" s="42"/>
      <c r="D201" s="233" t="s">
        <v>178</v>
      </c>
      <c r="E201" s="42"/>
      <c r="F201" s="234" t="s">
        <v>322</v>
      </c>
      <c r="G201" s="42"/>
      <c r="H201" s="42"/>
      <c r="I201" s="138"/>
      <c r="J201" s="42"/>
      <c r="K201" s="42"/>
      <c r="L201" s="46"/>
      <c r="M201" s="235"/>
      <c r="N201" s="236"/>
      <c r="O201" s="86"/>
      <c r="P201" s="86"/>
      <c r="Q201" s="86"/>
      <c r="R201" s="86"/>
      <c r="S201" s="86"/>
      <c r="T201" s="87"/>
      <c r="U201" s="40"/>
      <c r="V201" s="40"/>
      <c r="W201" s="40"/>
      <c r="X201" s="40"/>
      <c r="Y201" s="40"/>
      <c r="Z201" s="40"/>
      <c r="AA201" s="40"/>
      <c r="AB201" s="40"/>
      <c r="AC201" s="40"/>
      <c r="AD201" s="40"/>
      <c r="AE201" s="40"/>
      <c r="AT201" s="19" t="s">
        <v>178</v>
      </c>
      <c r="AU201" s="19" t="s">
        <v>82</v>
      </c>
    </row>
    <row r="202" spans="1:51" s="14" customFormat="1" ht="12">
      <c r="A202" s="14"/>
      <c r="B202" s="248"/>
      <c r="C202" s="249"/>
      <c r="D202" s="233" t="s">
        <v>180</v>
      </c>
      <c r="E202" s="250" t="s">
        <v>19</v>
      </c>
      <c r="F202" s="251" t="s">
        <v>323</v>
      </c>
      <c r="G202" s="249"/>
      <c r="H202" s="250" t="s">
        <v>19</v>
      </c>
      <c r="I202" s="252"/>
      <c r="J202" s="249"/>
      <c r="K202" s="249"/>
      <c r="L202" s="253"/>
      <c r="M202" s="254"/>
      <c r="N202" s="255"/>
      <c r="O202" s="255"/>
      <c r="P202" s="255"/>
      <c r="Q202" s="255"/>
      <c r="R202" s="255"/>
      <c r="S202" s="255"/>
      <c r="T202" s="256"/>
      <c r="U202" s="14"/>
      <c r="V202" s="14"/>
      <c r="W202" s="14"/>
      <c r="X202" s="14"/>
      <c r="Y202" s="14"/>
      <c r="Z202" s="14"/>
      <c r="AA202" s="14"/>
      <c r="AB202" s="14"/>
      <c r="AC202" s="14"/>
      <c r="AD202" s="14"/>
      <c r="AE202" s="14"/>
      <c r="AT202" s="257" t="s">
        <v>180</v>
      </c>
      <c r="AU202" s="257" t="s">
        <v>82</v>
      </c>
      <c r="AV202" s="14" t="s">
        <v>80</v>
      </c>
      <c r="AW202" s="14" t="s">
        <v>33</v>
      </c>
      <c r="AX202" s="14" t="s">
        <v>72</v>
      </c>
      <c r="AY202" s="257" t="s">
        <v>169</v>
      </c>
    </row>
    <row r="203" spans="1:51" s="13" customFormat="1" ht="12">
      <c r="A203" s="13"/>
      <c r="B203" s="237"/>
      <c r="C203" s="238"/>
      <c r="D203" s="233" t="s">
        <v>180</v>
      </c>
      <c r="E203" s="239" t="s">
        <v>19</v>
      </c>
      <c r="F203" s="240" t="s">
        <v>324</v>
      </c>
      <c r="G203" s="238"/>
      <c r="H203" s="241">
        <v>432.62</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180</v>
      </c>
      <c r="AU203" s="247" t="s">
        <v>82</v>
      </c>
      <c r="AV203" s="13" t="s">
        <v>82</v>
      </c>
      <c r="AW203" s="13" t="s">
        <v>33</v>
      </c>
      <c r="AX203" s="13" t="s">
        <v>80</v>
      </c>
      <c r="AY203" s="247" t="s">
        <v>169</v>
      </c>
    </row>
    <row r="204" spans="1:65" s="2" customFormat="1" ht="21.75" customHeight="1">
      <c r="A204" s="40"/>
      <c r="B204" s="41"/>
      <c r="C204" s="220" t="s">
        <v>325</v>
      </c>
      <c r="D204" s="220" t="s">
        <v>171</v>
      </c>
      <c r="E204" s="221" t="s">
        <v>326</v>
      </c>
      <c r="F204" s="222" t="s">
        <v>327</v>
      </c>
      <c r="G204" s="223" t="s">
        <v>174</v>
      </c>
      <c r="H204" s="224">
        <v>432.62</v>
      </c>
      <c r="I204" s="225"/>
      <c r="J204" s="226">
        <f>ROUND(I204*H204,2)</f>
        <v>0</v>
      </c>
      <c r="K204" s="222" t="s">
        <v>175</v>
      </c>
      <c r="L204" s="46"/>
      <c r="M204" s="227" t="s">
        <v>19</v>
      </c>
      <c r="N204" s="228" t="s">
        <v>43</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176</v>
      </c>
      <c r="AT204" s="231" t="s">
        <v>171</v>
      </c>
      <c r="AU204" s="231" t="s">
        <v>82</v>
      </c>
      <c r="AY204" s="19" t="s">
        <v>169</v>
      </c>
      <c r="BE204" s="232">
        <f>IF(N204="základní",J204,0)</f>
        <v>0</v>
      </c>
      <c r="BF204" s="232">
        <f>IF(N204="snížená",J204,0)</f>
        <v>0</v>
      </c>
      <c r="BG204" s="232">
        <f>IF(N204="zákl. přenesená",J204,0)</f>
        <v>0</v>
      </c>
      <c r="BH204" s="232">
        <f>IF(N204="sníž. přenesená",J204,0)</f>
        <v>0</v>
      </c>
      <c r="BI204" s="232">
        <f>IF(N204="nulová",J204,0)</f>
        <v>0</v>
      </c>
      <c r="BJ204" s="19" t="s">
        <v>80</v>
      </c>
      <c r="BK204" s="232">
        <f>ROUND(I204*H204,2)</f>
        <v>0</v>
      </c>
      <c r="BL204" s="19" t="s">
        <v>176</v>
      </c>
      <c r="BM204" s="231" t="s">
        <v>328</v>
      </c>
    </row>
    <row r="205" spans="1:47" s="2" customFormat="1" ht="12">
      <c r="A205" s="40"/>
      <c r="B205" s="41"/>
      <c r="C205" s="42"/>
      <c r="D205" s="233" t="s">
        <v>178</v>
      </c>
      <c r="E205" s="42"/>
      <c r="F205" s="234" t="s">
        <v>329</v>
      </c>
      <c r="G205" s="42"/>
      <c r="H205" s="42"/>
      <c r="I205" s="138"/>
      <c r="J205" s="42"/>
      <c r="K205" s="42"/>
      <c r="L205" s="46"/>
      <c r="M205" s="235"/>
      <c r="N205" s="236"/>
      <c r="O205" s="86"/>
      <c r="P205" s="86"/>
      <c r="Q205" s="86"/>
      <c r="R205" s="86"/>
      <c r="S205" s="86"/>
      <c r="T205" s="87"/>
      <c r="U205" s="40"/>
      <c r="V205" s="40"/>
      <c r="W205" s="40"/>
      <c r="X205" s="40"/>
      <c r="Y205" s="40"/>
      <c r="Z205" s="40"/>
      <c r="AA205" s="40"/>
      <c r="AB205" s="40"/>
      <c r="AC205" s="40"/>
      <c r="AD205" s="40"/>
      <c r="AE205" s="40"/>
      <c r="AT205" s="19" t="s">
        <v>178</v>
      </c>
      <c r="AU205" s="19" t="s">
        <v>82</v>
      </c>
    </row>
    <row r="206" spans="1:65" s="2" customFormat="1" ht="16.5" customHeight="1">
      <c r="A206" s="40"/>
      <c r="B206" s="41"/>
      <c r="C206" s="269" t="s">
        <v>330</v>
      </c>
      <c r="D206" s="269" t="s">
        <v>294</v>
      </c>
      <c r="E206" s="270" t="s">
        <v>331</v>
      </c>
      <c r="F206" s="271" t="s">
        <v>332</v>
      </c>
      <c r="G206" s="272" t="s">
        <v>333</v>
      </c>
      <c r="H206" s="273">
        <v>6.489</v>
      </c>
      <c r="I206" s="274"/>
      <c r="J206" s="275">
        <f>ROUND(I206*H206,2)</f>
        <v>0</v>
      </c>
      <c r="K206" s="271" t="s">
        <v>175</v>
      </c>
      <c r="L206" s="276"/>
      <c r="M206" s="277" t="s">
        <v>19</v>
      </c>
      <c r="N206" s="278" t="s">
        <v>43</v>
      </c>
      <c r="O206" s="86"/>
      <c r="P206" s="229">
        <f>O206*H206</f>
        <v>0</v>
      </c>
      <c r="Q206" s="229">
        <v>0.001</v>
      </c>
      <c r="R206" s="229">
        <f>Q206*H206</f>
        <v>0.006489</v>
      </c>
      <c r="S206" s="229">
        <v>0</v>
      </c>
      <c r="T206" s="230">
        <f>S206*H206</f>
        <v>0</v>
      </c>
      <c r="U206" s="40"/>
      <c r="V206" s="40"/>
      <c r="W206" s="40"/>
      <c r="X206" s="40"/>
      <c r="Y206" s="40"/>
      <c r="Z206" s="40"/>
      <c r="AA206" s="40"/>
      <c r="AB206" s="40"/>
      <c r="AC206" s="40"/>
      <c r="AD206" s="40"/>
      <c r="AE206" s="40"/>
      <c r="AR206" s="231" t="s">
        <v>227</v>
      </c>
      <c r="AT206" s="231" t="s">
        <v>294</v>
      </c>
      <c r="AU206" s="231" t="s">
        <v>82</v>
      </c>
      <c r="AY206" s="19" t="s">
        <v>169</v>
      </c>
      <c r="BE206" s="232">
        <f>IF(N206="základní",J206,0)</f>
        <v>0</v>
      </c>
      <c r="BF206" s="232">
        <f>IF(N206="snížená",J206,0)</f>
        <v>0</v>
      </c>
      <c r="BG206" s="232">
        <f>IF(N206="zákl. přenesená",J206,0)</f>
        <v>0</v>
      </c>
      <c r="BH206" s="232">
        <f>IF(N206="sníž. přenesená",J206,0)</f>
        <v>0</v>
      </c>
      <c r="BI206" s="232">
        <f>IF(N206="nulová",J206,0)</f>
        <v>0</v>
      </c>
      <c r="BJ206" s="19" t="s">
        <v>80</v>
      </c>
      <c r="BK206" s="232">
        <f>ROUND(I206*H206,2)</f>
        <v>0</v>
      </c>
      <c r="BL206" s="19" t="s">
        <v>176</v>
      </c>
      <c r="BM206" s="231" t="s">
        <v>334</v>
      </c>
    </row>
    <row r="207" spans="1:51" s="13" customFormat="1" ht="12">
      <c r="A207" s="13"/>
      <c r="B207" s="237"/>
      <c r="C207" s="238"/>
      <c r="D207" s="233" t="s">
        <v>180</v>
      </c>
      <c r="E207" s="238"/>
      <c r="F207" s="240" t="s">
        <v>335</v>
      </c>
      <c r="G207" s="238"/>
      <c r="H207" s="241">
        <v>6.489</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4</v>
      </c>
      <c r="AX207" s="13" t="s">
        <v>80</v>
      </c>
      <c r="AY207" s="247" t="s">
        <v>169</v>
      </c>
    </row>
    <row r="208" spans="1:65" s="2" customFormat="1" ht="16.5" customHeight="1">
      <c r="A208" s="40"/>
      <c r="B208" s="41"/>
      <c r="C208" s="220" t="s">
        <v>336</v>
      </c>
      <c r="D208" s="220" t="s">
        <v>171</v>
      </c>
      <c r="E208" s="221" t="s">
        <v>337</v>
      </c>
      <c r="F208" s="222" t="s">
        <v>338</v>
      </c>
      <c r="G208" s="223" t="s">
        <v>339</v>
      </c>
      <c r="H208" s="224">
        <v>55</v>
      </c>
      <c r="I208" s="225"/>
      <c r="J208" s="226">
        <f>ROUND(I208*H208,2)</f>
        <v>0</v>
      </c>
      <c r="K208" s="222" t="s">
        <v>19</v>
      </c>
      <c r="L208" s="46"/>
      <c r="M208" s="227" t="s">
        <v>19</v>
      </c>
      <c r="N208" s="228" t="s">
        <v>43</v>
      </c>
      <c r="O208" s="86"/>
      <c r="P208" s="229">
        <f>O208*H208</f>
        <v>0</v>
      </c>
      <c r="Q208" s="229">
        <v>6E-05</v>
      </c>
      <c r="R208" s="229">
        <f>Q208*H208</f>
        <v>0.0033</v>
      </c>
      <c r="S208" s="229">
        <v>0</v>
      </c>
      <c r="T208" s="230">
        <f>S208*H208</f>
        <v>0</v>
      </c>
      <c r="U208" s="40"/>
      <c r="V208" s="40"/>
      <c r="W208" s="40"/>
      <c r="X208" s="40"/>
      <c r="Y208" s="40"/>
      <c r="Z208" s="40"/>
      <c r="AA208" s="40"/>
      <c r="AB208" s="40"/>
      <c r="AC208" s="40"/>
      <c r="AD208" s="40"/>
      <c r="AE208" s="40"/>
      <c r="AR208" s="231" t="s">
        <v>340</v>
      </c>
      <c r="AT208" s="231" t="s">
        <v>171</v>
      </c>
      <c r="AU208" s="231" t="s">
        <v>82</v>
      </c>
      <c r="AY208" s="19" t="s">
        <v>169</v>
      </c>
      <c r="BE208" s="232">
        <f>IF(N208="základní",J208,0)</f>
        <v>0</v>
      </c>
      <c r="BF208" s="232">
        <f>IF(N208="snížená",J208,0)</f>
        <v>0</v>
      </c>
      <c r="BG208" s="232">
        <f>IF(N208="zákl. přenesená",J208,0)</f>
        <v>0</v>
      </c>
      <c r="BH208" s="232">
        <f>IF(N208="sníž. přenesená",J208,0)</f>
        <v>0</v>
      </c>
      <c r="BI208" s="232">
        <f>IF(N208="nulová",J208,0)</f>
        <v>0</v>
      </c>
      <c r="BJ208" s="19" t="s">
        <v>80</v>
      </c>
      <c r="BK208" s="232">
        <f>ROUND(I208*H208,2)</f>
        <v>0</v>
      </c>
      <c r="BL208" s="19" t="s">
        <v>340</v>
      </c>
      <c r="BM208" s="231" t="s">
        <v>341</v>
      </c>
    </row>
    <row r="209" spans="1:51" s="13" customFormat="1" ht="12">
      <c r="A209" s="13"/>
      <c r="B209" s="237"/>
      <c r="C209" s="238"/>
      <c r="D209" s="233" t="s">
        <v>180</v>
      </c>
      <c r="E209" s="239" t="s">
        <v>19</v>
      </c>
      <c r="F209" s="240" t="s">
        <v>342</v>
      </c>
      <c r="G209" s="238"/>
      <c r="H209" s="241">
        <v>55</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180</v>
      </c>
      <c r="AU209" s="247" t="s">
        <v>82</v>
      </c>
      <c r="AV209" s="13" t="s">
        <v>82</v>
      </c>
      <c r="AW209" s="13" t="s">
        <v>33</v>
      </c>
      <c r="AX209" s="13" t="s">
        <v>80</v>
      </c>
      <c r="AY209" s="247" t="s">
        <v>169</v>
      </c>
    </row>
    <row r="210" spans="1:65" s="2" customFormat="1" ht="16.5" customHeight="1">
      <c r="A210" s="40"/>
      <c r="B210" s="41"/>
      <c r="C210" s="269" t="s">
        <v>343</v>
      </c>
      <c r="D210" s="269" t="s">
        <v>294</v>
      </c>
      <c r="E210" s="270" t="s">
        <v>344</v>
      </c>
      <c r="F210" s="271" t="s">
        <v>345</v>
      </c>
      <c r="G210" s="272" t="s">
        <v>339</v>
      </c>
      <c r="H210" s="273">
        <v>55</v>
      </c>
      <c r="I210" s="274"/>
      <c r="J210" s="275">
        <f>ROUND(I210*H210,2)</f>
        <v>0</v>
      </c>
      <c r="K210" s="271" t="s">
        <v>19</v>
      </c>
      <c r="L210" s="276"/>
      <c r="M210" s="277" t="s">
        <v>19</v>
      </c>
      <c r="N210" s="278" t="s">
        <v>43</v>
      </c>
      <c r="O210" s="86"/>
      <c r="P210" s="229">
        <f>O210*H210</f>
        <v>0</v>
      </c>
      <c r="Q210" s="229">
        <v>0</v>
      </c>
      <c r="R210" s="229">
        <f>Q210*H210</f>
        <v>0</v>
      </c>
      <c r="S210" s="229">
        <v>0</v>
      </c>
      <c r="T210" s="230">
        <f>S210*H210</f>
        <v>0</v>
      </c>
      <c r="U210" s="40"/>
      <c r="V210" s="40"/>
      <c r="W210" s="40"/>
      <c r="X210" s="40"/>
      <c r="Y210" s="40"/>
      <c r="Z210" s="40"/>
      <c r="AA210" s="40"/>
      <c r="AB210" s="40"/>
      <c r="AC210" s="40"/>
      <c r="AD210" s="40"/>
      <c r="AE210" s="40"/>
      <c r="AR210" s="231" t="s">
        <v>346</v>
      </c>
      <c r="AT210" s="231" t="s">
        <v>294</v>
      </c>
      <c r="AU210" s="231" t="s">
        <v>82</v>
      </c>
      <c r="AY210" s="19" t="s">
        <v>169</v>
      </c>
      <c r="BE210" s="232">
        <f>IF(N210="základní",J210,0)</f>
        <v>0</v>
      </c>
      <c r="BF210" s="232">
        <f>IF(N210="snížená",J210,0)</f>
        <v>0</v>
      </c>
      <c r="BG210" s="232">
        <f>IF(N210="zákl. přenesená",J210,0)</f>
        <v>0</v>
      </c>
      <c r="BH210" s="232">
        <f>IF(N210="sníž. přenesená",J210,0)</f>
        <v>0</v>
      </c>
      <c r="BI210" s="232">
        <f>IF(N210="nulová",J210,0)</f>
        <v>0</v>
      </c>
      <c r="BJ210" s="19" t="s">
        <v>80</v>
      </c>
      <c r="BK210" s="232">
        <f>ROUND(I210*H210,2)</f>
        <v>0</v>
      </c>
      <c r="BL210" s="19" t="s">
        <v>340</v>
      </c>
      <c r="BM210" s="231" t="s">
        <v>347</v>
      </c>
    </row>
    <row r="211" spans="1:65" s="2" customFormat="1" ht="16.5" customHeight="1">
      <c r="A211" s="40"/>
      <c r="B211" s="41"/>
      <c r="C211" s="269" t="s">
        <v>348</v>
      </c>
      <c r="D211" s="269" t="s">
        <v>294</v>
      </c>
      <c r="E211" s="270" t="s">
        <v>349</v>
      </c>
      <c r="F211" s="271" t="s">
        <v>350</v>
      </c>
      <c r="G211" s="272" t="s">
        <v>339</v>
      </c>
      <c r="H211" s="273">
        <v>55</v>
      </c>
      <c r="I211" s="274"/>
      <c r="J211" s="275">
        <f>ROUND(I211*H211,2)</f>
        <v>0</v>
      </c>
      <c r="K211" s="271" t="s">
        <v>19</v>
      </c>
      <c r="L211" s="276"/>
      <c r="M211" s="277" t="s">
        <v>19</v>
      </c>
      <c r="N211" s="27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346</v>
      </c>
      <c r="AT211" s="231" t="s">
        <v>294</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340</v>
      </c>
      <c r="BM211" s="231" t="s">
        <v>351</v>
      </c>
    </row>
    <row r="212" spans="1:63" s="12" customFormat="1" ht="22.8" customHeight="1">
      <c r="A212" s="12"/>
      <c r="B212" s="204"/>
      <c r="C212" s="205"/>
      <c r="D212" s="206" t="s">
        <v>71</v>
      </c>
      <c r="E212" s="218" t="s">
        <v>192</v>
      </c>
      <c r="F212" s="218" t="s">
        <v>352</v>
      </c>
      <c r="G212" s="205"/>
      <c r="H212" s="205"/>
      <c r="I212" s="208"/>
      <c r="J212" s="219">
        <f>BK212</f>
        <v>0</v>
      </c>
      <c r="K212" s="205"/>
      <c r="L212" s="210"/>
      <c r="M212" s="211"/>
      <c r="N212" s="212"/>
      <c r="O212" s="212"/>
      <c r="P212" s="213">
        <f>SUM(P213:P216)</f>
        <v>0</v>
      </c>
      <c r="Q212" s="212"/>
      <c r="R212" s="213">
        <f>SUM(R213:R216)</f>
        <v>17.44725</v>
      </c>
      <c r="S212" s="212"/>
      <c r="T212" s="214">
        <f>SUM(T213:T216)</f>
        <v>0</v>
      </c>
      <c r="U212" s="12"/>
      <c r="V212" s="12"/>
      <c r="W212" s="12"/>
      <c r="X212" s="12"/>
      <c r="Y212" s="12"/>
      <c r="Z212" s="12"/>
      <c r="AA212" s="12"/>
      <c r="AB212" s="12"/>
      <c r="AC212" s="12"/>
      <c r="AD212" s="12"/>
      <c r="AE212" s="12"/>
      <c r="AR212" s="215" t="s">
        <v>80</v>
      </c>
      <c r="AT212" s="216" t="s">
        <v>71</v>
      </c>
      <c r="AU212" s="216" t="s">
        <v>80</v>
      </c>
      <c r="AY212" s="215" t="s">
        <v>169</v>
      </c>
      <c r="BK212" s="217">
        <f>SUM(BK213:BK216)</f>
        <v>0</v>
      </c>
    </row>
    <row r="213" spans="1:65" s="2" customFormat="1" ht="16.5" customHeight="1">
      <c r="A213" s="40"/>
      <c r="B213" s="41"/>
      <c r="C213" s="220" t="s">
        <v>353</v>
      </c>
      <c r="D213" s="220" t="s">
        <v>171</v>
      </c>
      <c r="E213" s="221" t="s">
        <v>354</v>
      </c>
      <c r="F213" s="222" t="s">
        <v>355</v>
      </c>
      <c r="G213" s="223" t="s">
        <v>339</v>
      </c>
      <c r="H213" s="224">
        <v>25</v>
      </c>
      <c r="I213" s="225"/>
      <c r="J213" s="226">
        <f>ROUND(I213*H213,2)</f>
        <v>0</v>
      </c>
      <c r="K213" s="222" t="s">
        <v>175</v>
      </c>
      <c r="L213" s="46"/>
      <c r="M213" s="227" t="s">
        <v>19</v>
      </c>
      <c r="N213" s="228" t="s">
        <v>43</v>
      </c>
      <c r="O213" s="86"/>
      <c r="P213" s="229">
        <f>O213*H213</f>
        <v>0</v>
      </c>
      <c r="Q213" s="229">
        <v>0.29757</v>
      </c>
      <c r="R213" s="229">
        <f>Q213*H213</f>
        <v>7.43925</v>
      </c>
      <c r="S213" s="229">
        <v>0</v>
      </c>
      <c r="T213" s="230">
        <f>S213*H213</f>
        <v>0</v>
      </c>
      <c r="U213" s="40"/>
      <c r="V213" s="40"/>
      <c r="W213" s="40"/>
      <c r="X213" s="40"/>
      <c r="Y213" s="40"/>
      <c r="Z213" s="40"/>
      <c r="AA213" s="40"/>
      <c r="AB213" s="40"/>
      <c r="AC213" s="40"/>
      <c r="AD213" s="40"/>
      <c r="AE213" s="40"/>
      <c r="AR213" s="231" t="s">
        <v>176</v>
      </c>
      <c r="AT213" s="231" t="s">
        <v>171</v>
      </c>
      <c r="AU213" s="231" t="s">
        <v>82</v>
      </c>
      <c r="AY213" s="19" t="s">
        <v>169</v>
      </c>
      <c r="BE213" s="232">
        <f>IF(N213="základní",J213,0)</f>
        <v>0</v>
      </c>
      <c r="BF213" s="232">
        <f>IF(N213="snížená",J213,0)</f>
        <v>0</v>
      </c>
      <c r="BG213" s="232">
        <f>IF(N213="zákl. přenesená",J213,0)</f>
        <v>0</v>
      </c>
      <c r="BH213" s="232">
        <f>IF(N213="sníž. přenesená",J213,0)</f>
        <v>0</v>
      </c>
      <c r="BI213" s="232">
        <f>IF(N213="nulová",J213,0)</f>
        <v>0</v>
      </c>
      <c r="BJ213" s="19" t="s">
        <v>80</v>
      </c>
      <c r="BK213" s="232">
        <f>ROUND(I213*H213,2)</f>
        <v>0</v>
      </c>
      <c r="BL213" s="19" t="s">
        <v>176</v>
      </c>
      <c r="BM213" s="231" t="s">
        <v>356</v>
      </c>
    </row>
    <row r="214" spans="1:47" s="2" customFormat="1" ht="12">
      <c r="A214" s="40"/>
      <c r="B214" s="41"/>
      <c r="C214" s="42"/>
      <c r="D214" s="233" t="s">
        <v>178</v>
      </c>
      <c r="E214" s="42"/>
      <c r="F214" s="234" t="s">
        <v>357</v>
      </c>
      <c r="G214" s="42"/>
      <c r="H214" s="42"/>
      <c r="I214" s="138"/>
      <c r="J214" s="42"/>
      <c r="K214" s="42"/>
      <c r="L214" s="46"/>
      <c r="M214" s="235"/>
      <c r="N214" s="236"/>
      <c r="O214" s="86"/>
      <c r="P214" s="86"/>
      <c r="Q214" s="86"/>
      <c r="R214" s="86"/>
      <c r="S214" s="86"/>
      <c r="T214" s="87"/>
      <c r="U214" s="40"/>
      <c r="V214" s="40"/>
      <c r="W214" s="40"/>
      <c r="X214" s="40"/>
      <c r="Y214" s="40"/>
      <c r="Z214" s="40"/>
      <c r="AA214" s="40"/>
      <c r="AB214" s="40"/>
      <c r="AC214" s="40"/>
      <c r="AD214" s="40"/>
      <c r="AE214" s="40"/>
      <c r="AT214" s="19" t="s">
        <v>178</v>
      </c>
      <c r="AU214" s="19" t="s">
        <v>82</v>
      </c>
    </row>
    <row r="215" spans="1:65" s="2" customFormat="1" ht="16.5" customHeight="1">
      <c r="A215" s="40"/>
      <c r="B215" s="41"/>
      <c r="C215" s="269" t="s">
        <v>358</v>
      </c>
      <c r="D215" s="269" t="s">
        <v>294</v>
      </c>
      <c r="E215" s="270" t="s">
        <v>359</v>
      </c>
      <c r="F215" s="271" t="s">
        <v>360</v>
      </c>
      <c r="G215" s="272" t="s">
        <v>361</v>
      </c>
      <c r="H215" s="273">
        <v>139</v>
      </c>
      <c r="I215" s="274"/>
      <c r="J215" s="275">
        <f>ROUND(I215*H215,2)</f>
        <v>0</v>
      </c>
      <c r="K215" s="271" t="s">
        <v>175</v>
      </c>
      <c r="L215" s="276"/>
      <c r="M215" s="277" t="s">
        <v>19</v>
      </c>
      <c r="N215" s="278" t="s">
        <v>43</v>
      </c>
      <c r="O215" s="86"/>
      <c r="P215" s="229">
        <f>O215*H215</f>
        <v>0</v>
      </c>
      <c r="Q215" s="229">
        <v>0.072</v>
      </c>
      <c r="R215" s="229">
        <f>Q215*H215</f>
        <v>10.008</v>
      </c>
      <c r="S215" s="229">
        <v>0</v>
      </c>
      <c r="T215" s="230">
        <f>S215*H215</f>
        <v>0</v>
      </c>
      <c r="U215" s="40"/>
      <c r="V215" s="40"/>
      <c r="W215" s="40"/>
      <c r="X215" s="40"/>
      <c r="Y215" s="40"/>
      <c r="Z215" s="40"/>
      <c r="AA215" s="40"/>
      <c r="AB215" s="40"/>
      <c r="AC215" s="40"/>
      <c r="AD215" s="40"/>
      <c r="AE215" s="40"/>
      <c r="AR215" s="231" t="s">
        <v>227</v>
      </c>
      <c r="AT215" s="231" t="s">
        <v>294</v>
      </c>
      <c r="AU215" s="231" t="s">
        <v>82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176</v>
      </c>
      <c r="BM215" s="231" t="s">
        <v>362</v>
      </c>
    </row>
    <row r="216" spans="1:51" s="13" customFormat="1" ht="12">
      <c r="A216" s="13"/>
      <c r="B216" s="237"/>
      <c r="C216" s="238"/>
      <c r="D216" s="233" t="s">
        <v>180</v>
      </c>
      <c r="E216" s="238"/>
      <c r="F216" s="240" t="s">
        <v>363</v>
      </c>
      <c r="G216" s="238"/>
      <c r="H216" s="241">
        <v>139</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180</v>
      </c>
      <c r="AU216" s="247" t="s">
        <v>82</v>
      </c>
      <c r="AV216" s="13" t="s">
        <v>82</v>
      </c>
      <c r="AW216" s="13" t="s">
        <v>4</v>
      </c>
      <c r="AX216" s="13" t="s">
        <v>80</v>
      </c>
      <c r="AY216" s="247" t="s">
        <v>169</v>
      </c>
    </row>
    <row r="217" spans="1:63" s="12" customFormat="1" ht="22.8" customHeight="1">
      <c r="A217" s="12"/>
      <c r="B217" s="204"/>
      <c r="C217" s="205"/>
      <c r="D217" s="206" t="s">
        <v>71</v>
      </c>
      <c r="E217" s="218" t="s">
        <v>206</v>
      </c>
      <c r="F217" s="218" t="s">
        <v>364</v>
      </c>
      <c r="G217" s="205"/>
      <c r="H217" s="205"/>
      <c r="I217" s="208"/>
      <c r="J217" s="219">
        <f>BK217</f>
        <v>0</v>
      </c>
      <c r="K217" s="205"/>
      <c r="L217" s="210"/>
      <c r="M217" s="211"/>
      <c r="N217" s="212"/>
      <c r="O217" s="212"/>
      <c r="P217" s="213">
        <f>SUM(P218:P254)</f>
        <v>0</v>
      </c>
      <c r="Q217" s="212"/>
      <c r="R217" s="213">
        <f>SUM(R218:R254)</f>
        <v>0</v>
      </c>
      <c r="S217" s="212"/>
      <c r="T217" s="214">
        <f>SUM(T218:T254)</f>
        <v>0</v>
      </c>
      <c r="U217" s="12"/>
      <c r="V217" s="12"/>
      <c r="W217" s="12"/>
      <c r="X217" s="12"/>
      <c r="Y217" s="12"/>
      <c r="Z217" s="12"/>
      <c r="AA217" s="12"/>
      <c r="AB217" s="12"/>
      <c r="AC217" s="12"/>
      <c r="AD217" s="12"/>
      <c r="AE217" s="12"/>
      <c r="AR217" s="215" t="s">
        <v>80</v>
      </c>
      <c r="AT217" s="216" t="s">
        <v>71</v>
      </c>
      <c r="AU217" s="216" t="s">
        <v>80</v>
      </c>
      <c r="AY217" s="215" t="s">
        <v>169</v>
      </c>
      <c r="BK217" s="217">
        <f>SUM(BK218:BK254)</f>
        <v>0</v>
      </c>
    </row>
    <row r="218" spans="1:65" s="2" customFormat="1" ht="16.5" customHeight="1">
      <c r="A218" s="40"/>
      <c r="B218" s="41"/>
      <c r="C218" s="220" t="s">
        <v>365</v>
      </c>
      <c r="D218" s="220" t="s">
        <v>171</v>
      </c>
      <c r="E218" s="221" t="s">
        <v>366</v>
      </c>
      <c r="F218" s="222" t="s">
        <v>367</v>
      </c>
      <c r="G218" s="223" t="s">
        <v>174</v>
      </c>
      <c r="H218" s="224">
        <v>3</v>
      </c>
      <c r="I218" s="225"/>
      <c r="J218" s="226">
        <f>ROUND(I218*H218,2)</f>
        <v>0</v>
      </c>
      <c r="K218" s="222" t="s">
        <v>175</v>
      </c>
      <c r="L218" s="46"/>
      <c r="M218" s="227" t="s">
        <v>19</v>
      </c>
      <c r="N218" s="228" t="s">
        <v>43</v>
      </c>
      <c r="O218" s="86"/>
      <c r="P218" s="229">
        <f>O218*H218</f>
        <v>0</v>
      </c>
      <c r="Q218" s="229">
        <v>0</v>
      </c>
      <c r="R218" s="229">
        <f>Q218*H218</f>
        <v>0</v>
      </c>
      <c r="S218" s="229">
        <v>0</v>
      </c>
      <c r="T218" s="230">
        <f>S218*H218</f>
        <v>0</v>
      </c>
      <c r="U218" s="40"/>
      <c r="V218" s="40"/>
      <c r="W218" s="40"/>
      <c r="X218" s="40"/>
      <c r="Y218" s="40"/>
      <c r="Z218" s="40"/>
      <c r="AA218" s="40"/>
      <c r="AB218" s="40"/>
      <c r="AC218" s="40"/>
      <c r="AD218" s="40"/>
      <c r="AE218" s="40"/>
      <c r="AR218" s="231" t="s">
        <v>176</v>
      </c>
      <c r="AT218" s="231" t="s">
        <v>171</v>
      </c>
      <c r="AU218" s="231" t="s">
        <v>82</v>
      </c>
      <c r="AY218" s="19" t="s">
        <v>169</v>
      </c>
      <c r="BE218" s="232">
        <f>IF(N218="základní",J218,0)</f>
        <v>0</v>
      </c>
      <c r="BF218" s="232">
        <f>IF(N218="snížená",J218,0)</f>
        <v>0</v>
      </c>
      <c r="BG218" s="232">
        <f>IF(N218="zákl. přenesená",J218,0)</f>
        <v>0</v>
      </c>
      <c r="BH218" s="232">
        <f>IF(N218="sníž. přenesená",J218,0)</f>
        <v>0</v>
      </c>
      <c r="BI218" s="232">
        <f>IF(N218="nulová",J218,0)</f>
        <v>0</v>
      </c>
      <c r="BJ218" s="19" t="s">
        <v>80</v>
      </c>
      <c r="BK218" s="232">
        <f>ROUND(I218*H218,2)</f>
        <v>0</v>
      </c>
      <c r="BL218" s="19" t="s">
        <v>176</v>
      </c>
      <c r="BM218" s="231" t="s">
        <v>368</v>
      </c>
    </row>
    <row r="219" spans="1:51" s="13" customFormat="1" ht="12">
      <c r="A219" s="13"/>
      <c r="B219" s="237"/>
      <c r="C219" s="238"/>
      <c r="D219" s="233" t="s">
        <v>180</v>
      </c>
      <c r="E219" s="239" t="s">
        <v>19</v>
      </c>
      <c r="F219" s="240" t="s">
        <v>369</v>
      </c>
      <c r="G219" s="238"/>
      <c r="H219" s="241">
        <v>3</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33</v>
      </c>
      <c r="AX219" s="13" t="s">
        <v>80</v>
      </c>
      <c r="AY219" s="247" t="s">
        <v>169</v>
      </c>
    </row>
    <row r="220" spans="1:65" s="2" customFormat="1" ht="16.5" customHeight="1">
      <c r="A220" s="40"/>
      <c r="B220" s="41"/>
      <c r="C220" s="220" t="s">
        <v>370</v>
      </c>
      <c r="D220" s="220" t="s">
        <v>171</v>
      </c>
      <c r="E220" s="221" t="s">
        <v>371</v>
      </c>
      <c r="F220" s="222" t="s">
        <v>372</v>
      </c>
      <c r="G220" s="223" t="s">
        <v>174</v>
      </c>
      <c r="H220" s="224">
        <v>3144.769</v>
      </c>
      <c r="I220" s="225"/>
      <c r="J220" s="226">
        <f>ROUND(I220*H220,2)</f>
        <v>0</v>
      </c>
      <c r="K220" s="222" t="s">
        <v>175</v>
      </c>
      <c r="L220" s="46"/>
      <c r="M220" s="227" t="s">
        <v>19</v>
      </c>
      <c r="N220" s="228" t="s">
        <v>43</v>
      </c>
      <c r="O220" s="86"/>
      <c r="P220" s="229">
        <f>O220*H220</f>
        <v>0</v>
      </c>
      <c r="Q220" s="229">
        <v>0</v>
      </c>
      <c r="R220" s="229">
        <f>Q220*H220</f>
        <v>0</v>
      </c>
      <c r="S220" s="229">
        <v>0</v>
      </c>
      <c r="T220" s="230">
        <f>S220*H220</f>
        <v>0</v>
      </c>
      <c r="U220" s="40"/>
      <c r="V220" s="40"/>
      <c r="W220" s="40"/>
      <c r="X220" s="40"/>
      <c r="Y220" s="40"/>
      <c r="Z220" s="40"/>
      <c r="AA220" s="40"/>
      <c r="AB220" s="40"/>
      <c r="AC220" s="40"/>
      <c r="AD220" s="40"/>
      <c r="AE220" s="40"/>
      <c r="AR220" s="231" t="s">
        <v>176</v>
      </c>
      <c r="AT220" s="231" t="s">
        <v>171</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373</v>
      </c>
    </row>
    <row r="221" spans="1:51" s="14" customFormat="1" ht="12">
      <c r="A221" s="14"/>
      <c r="B221" s="248"/>
      <c r="C221" s="249"/>
      <c r="D221" s="233" t="s">
        <v>180</v>
      </c>
      <c r="E221" s="250" t="s">
        <v>19</v>
      </c>
      <c r="F221" s="251" t="s">
        <v>215</v>
      </c>
      <c r="G221" s="249"/>
      <c r="H221" s="250" t="s">
        <v>19</v>
      </c>
      <c r="I221" s="252"/>
      <c r="J221" s="249"/>
      <c r="K221" s="249"/>
      <c r="L221" s="253"/>
      <c r="M221" s="254"/>
      <c r="N221" s="255"/>
      <c r="O221" s="255"/>
      <c r="P221" s="255"/>
      <c r="Q221" s="255"/>
      <c r="R221" s="255"/>
      <c r="S221" s="255"/>
      <c r="T221" s="256"/>
      <c r="U221" s="14"/>
      <c r="V221" s="14"/>
      <c r="W221" s="14"/>
      <c r="X221" s="14"/>
      <c r="Y221" s="14"/>
      <c r="Z221" s="14"/>
      <c r="AA221" s="14"/>
      <c r="AB221" s="14"/>
      <c r="AC221" s="14"/>
      <c r="AD221" s="14"/>
      <c r="AE221" s="14"/>
      <c r="AT221" s="257" t="s">
        <v>180</v>
      </c>
      <c r="AU221" s="257" t="s">
        <v>82</v>
      </c>
      <c r="AV221" s="14" t="s">
        <v>80</v>
      </c>
      <c r="AW221" s="14" t="s">
        <v>33</v>
      </c>
      <c r="AX221" s="14" t="s">
        <v>72</v>
      </c>
      <c r="AY221" s="257" t="s">
        <v>169</v>
      </c>
    </row>
    <row r="222" spans="1:51" s="13" customFormat="1" ht="12">
      <c r="A222" s="13"/>
      <c r="B222" s="237"/>
      <c r="C222" s="238"/>
      <c r="D222" s="233" t="s">
        <v>180</v>
      </c>
      <c r="E222" s="239" t="s">
        <v>19</v>
      </c>
      <c r="F222" s="240" t="s">
        <v>374</v>
      </c>
      <c r="G222" s="238"/>
      <c r="H222" s="241">
        <v>1558.15</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72</v>
      </c>
      <c r="AY222" s="247" t="s">
        <v>169</v>
      </c>
    </row>
    <row r="223" spans="1:51" s="13" customFormat="1" ht="12">
      <c r="A223" s="13"/>
      <c r="B223" s="237"/>
      <c r="C223" s="238"/>
      <c r="D223" s="233" t="s">
        <v>180</v>
      </c>
      <c r="E223" s="239" t="s">
        <v>19</v>
      </c>
      <c r="F223" s="240" t="s">
        <v>375</v>
      </c>
      <c r="G223" s="238"/>
      <c r="H223" s="241">
        <v>1570.419</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180</v>
      </c>
      <c r="AU223" s="247" t="s">
        <v>82</v>
      </c>
      <c r="AV223" s="13" t="s">
        <v>82</v>
      </c>
      <c r="AW223" s="13" t="s">
        <v>33</v>
      </c>
      <c r="AX223" s="13" t="s">
        <v>72</v>
      </c>
      <c r="AY223" s="247" t="s">
        <v>169</v>
      </c>
    </row>
    <row r="224" spans="1:51" s="13" customFormat="1" ht="12">
      <c r="A224" s="13"/>
      <c r="B224" s="237"/>
      <c r="C224" s="238"/>
      <c r="D224" s="233" t="s">
        <v>180</v>
      </c>
      <c r="E224" s="239" t="s">
        <v>19</v>
      </c>
      <c r="F224" s="240" t="s">
        <v>376</v>
      </c>
      <c r="G224" s="238"/>
      <c r="H224" s="241">
        <v>16.2</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180</v>
      </c>
      <c r="AU224" s="247" t="s">
        <v>82</v>
      </c>
      <c r="AV224" s="13" t="s">
        <v>82</v>
      </c>
      <c r="AW224" s="13" t="s">
        <v>33</v>
      </c>
      <c r="AX224" s="13" t="s">
        <v>72</v>
      </c>
      <c r="AY224" s="247" t="s">
        <v>169</v>
      </c>
    </row>
    <row r="225" spans="1:51" s="15" customFormat="1" ht="12">
      <c r="A225" s="15"/>
      <c r="B225" s="258"/>
      <c r="C225" s="259"/>
      <c r="D225" s="233" t="s">
        <v>180</v>
      </c>
      <c r="E225" s="260" t="s">
        <v>19</v>
      </c>
      <c r="F225" s="261" t="s">
        <v>191</v>
      </c>
      <c r="G225" s="259"/>
      <c r="H225" s="262">
        <v>3144.769</v>
      </c>
      <c r="I225" s="263"/>
      <c r="J225" s="259"/>
      <c r="K225" s="259"/>
      <c r="L225" s="264"/>
      <c r="M225" s="265"/>
      <c r="N225" s="266"/>
      <c r="O225" s="266"/>
      <c r="P225" s="266"/>
      <c r="Q225" s="266"/>
      <c r="R225" s="266"/>
      <c r="S225" s="266"/>
      <c r="T225" s="267"/>
      <c r="U225" s="15"/>
      <c r="V225" s="15"/>
      <c r="W225" s="15"/>
      <c r="X225" s="15"/>
      <c r="Y225" s="15"/>
      <c r="Z225" s="15"/>
      <c r="AA225" s="15"/>
      <c r="AB225" s="15"/>
      <c r="AC225" s="15"/>
      <c r="AD225" s="15"/>
      <c r="AE225" s="15"/>
      <c r="AT225" s="268" t="s">
        <v>180</v>
      </c>
      <c r="AU225" s="268" t="s">
        <v>82</v>
      </c>
      <c r="AV225" s="15" t="s">
        <v>176</v>
      </c>
      <c r="AW225" s="15" t="s">
        <v>33</v>
      </c>
      <c r="AX225" s="15" t="s">
        <v>80</v>
      </c>
      <c r="AY225" s="268" t="s">
        <v>169</v>
      </c>
    </row>
    <row r="226" spans="1:65" s="2" customFormat="1" ht="16.5" customHeight="1">
      <c r="A226" s="40"/>
      <c r="B226" s="41"/>
      <c r="C226" s="220" t="s">
        <v>377</v>
      </c>
      <c r="D226" s="220" t="s">
        <v>171</v>
      </c>
      <c r="E226" s="221" t="s">
        <v>378</v>
      </c>
      <c r="F226" s="222" t="s">
        <v>379</v>
      </c>
      <c r="G226" s="223" t="s">
        <v>174</v>
      </c>
      <c r="H226" s="224">
        <v>24.75</v>
      </c>
      <c r="I226" s="225"/>
      <c r="J226" s="226">
        <f>ROUND(I226*H226,2)</f>
        <v>0</v>
      </c>
      <c r="K226" s="222" t="s">
        <v>175</v>
      </c>
      <c r="L226" s="46"/>
      <c r="M226" s="227" t="s">
        <v>19</v>
      </c>
      <c r="N226" s="228" t="s">
        <v>43</v>
      </c>
      <c r="O226" s="86"/>
      <c r="P226" s="229">
        <f>O226*H226</f>
        <v>0</v>
      </c>
      <c r="Q226" s="229">
        <v>0</v>
      </c>
      <c r="R226" s="229">
        <f>Q226*H226</f>
        <v>0</v>
      </c>
      <c r="S226" s="229">
        <v>0</v>
      </c>
      <c r="T226" s="230">
        <f>S226*H226</f>
        <v>0</v>
      </c>
      <c r="U226" s="40"/>
      <c r="V226" s="40"/>
      <c r="W226" s="40"/>
      <c r="X226" s="40"/>
      <c r="Y226" s="40"/>
      <c r="Z226" s="40"/>
      <c r="AA226" s="40"/>
      <c r="AB226" s="40"/>
      <c r="AC226" s="40"/>
      <c r="AD226" s="40"/>
      <c r="AE226" s="40"/>
      <c r="AR226" s="231" t="s">
        <v>176</v>
      </c>
      <c r="AT226" s="231" t="s">
        <v>171</v>
      </c>
      <c r="AU226" s="231" t="s">
        <v>82</v>
      </c>
      <c r="AY226" s="19" t="s">
        <v>169</v>
      </c>
      <c r="BE226" s="232">
        <f>IF(N226="základní",J226,0)</f>
        <v>0</v>
      </c>
      <c r="BF226" s="232">
        <f>IF(N226="snížená",J226,0)</f>
        <v>0</v>
      </c>
      <c r="BG226" s="232">
        <f>IF(N226="zákl. přenesená",J226,0)</f>
        <v>0</v>
      </c>
      <c r="BH226" s="232">
        <f>IF(N226="sníž. přenesená",J226,0)</f>
        <v>0</v>
      </c>
      <c r="BI226" s="232">
        <f>IF(N226="nulová",J226,0)</f>
        <v>0</v>
      </c>
      <c r="BJ226" s="19" t="s">
        <v>80</v>
      </c>
      <c r="BK226" s="232">
        <f>ROUND(I226*H226,2)</f>
        <v>0</v>
      </c>
      <c r="BL226" s="19" t="s">
        <v>176</v>
      </c>
      <c r="BM226" s="231" t="s">
        <v>380</v>
      </c>
    </row>
    <row r="227" spans="1:51" s="13" customFormat="1" ht="12">
      <c r="A227" s="13"/>
      <c r="B227" s="237"/>
      <c r="C227" s="238"/>
      <c r="D227" s="233" t="s">
        <v>180</v>
      </c>
      <c r="E227" s="239" t="s">
        <v>19</v>
      </c>
      <c r="F227" s="240" t="s">
        <v>381</v>
      </c>
      <c r="G227" s="238"/>
      <c r="H227" s="241">
        <v>24.75</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180</v>
      </c>
      <c r="AU227" s="247" t="s">
        <v>82</v>
      </c>
      <c r="AV227" s="13" t="s">
        <v>82</v>
      </c>
      <c r="AW227" s="13" t="s">
        <v>33</v>
      </c>
      <c r="AX227" s="13" t="s">
        <v>80</v>
      </c>
      <c r="AY227" s="247" t="s">
        <v>169</v>
      </c>
    </row>
    <row r="228" spans="1:65" s="2" customFormat="1" ht="16.5" customHeight="1">
      <c r="A228" s="40"/>
      <c r="B228" s="41"/>
      <c r="C228" s="220" t="s">
        <v>382</v>
      </c>
      <c r="D228" s="220" t="s">
        <v>171</v>
      </c>
      <c r="E228" s="221" t="s">
        <v>383</v>
      </c>
      <c r="F228" s="222" t="s">
        <v>384</v>
      </c>
      <c r="G228" s="223" t="s">
        <v>174</v>
      </c>
      <c r="H228" s="224">
        <v>28.5</v>
      </c>
      <c r="I228" s="225"/>
      <c r="J228" s="226">
        <f>ROUND(I228*H228,2)</f>
        <v>0</v>
      </c>
      <c r="K228" s="222" t="s">
        <v>175</v>
      </c>
      <c r="L228" s="46"/>
      <c r="M228" s="227" t="s">
        <v>19</v>
      </c>
      <c r="N228" s="228" t="s">
        <v>43</v>
      </c>
      <c r="O228" s="86"/>
      <c r="P228" s="229">
        <f>O228*H228</f>
        <v>0</v>
      </c>
      <c r="Q228" s="229">
        <v>0</v>
      </c>
      <c r="R228" s="229">
        <f>Q228*H228</f>
        <v>0</v>
      </c>
      <c r="S228" s="229">
        <v>0</v>
      </c>
      <c r="T228" s="230">
        <f>S228*H228</f>
        <v>0</v>
      </c>
      <c r="U228" s="40"/>
      <c r="V228" s="40"/>
      <c r="W228" s="40"/>
      <c r="X228" s="40"/>
      <c r="Y228" s="40"/>
      <c r="Z228" s="40"/>
      <c r="AA228" s="40"/>
      <c r="AB228" s="40"/>
      <c r="AC228" s="40"/>
      <c r="AD228" s="40"/>
      <c r="AE228" s="40"/>
      <c r="AR228" s="231" t="s">
        <v>176</v>
      </c>
      <c r="AT228" s="231" t="s">
        <v>171</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385</v>
      </c>
    </row>
    <row r="229" spans="1:51" s="13" customFormat="1" ht="12">
      <c r="A229" s="13"/>
      <c r="B229" s="237"/>
      <c r="C229" s="238"/>
      <c r="D229" s="233" t="s">
        <v>180</v>
      </c>
      <c r="E229" s="239" t="s">
        <v>19</v>
      </c>
      <c r="F229" s="240" t="s">
        <v>386</v>
      </c>
      <c r="G229" s="238"/>
      <c r="H229" s="241">
        <v>28.5</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180</v>
      </c>
      <c r="AU229" s="247" t="s">
        <v>82</v>
      </c>
      <c r="AV229" s="13" t="s">
        <v>82</v>
      </c>
      <c r="AW229" s="13" t="s">
        <v>33</v>
      </c>
      <c r="AX229" s="13" t="s">
        <v>80</v>
      </c>
      <c r="AY229" s="247" t="s">
        <v>169</v>
      </c>
    </row>
    <row r="230" spans="1:65" s="2" customFormat="1" ht="21.75" customHeight="1">
      <c r="A230" s="40"/>
      <c r="B230" s="41"/>
      <c r="C230" s="220" t="s">
        <v>387</v>
      </c>
      <c r="D230" s="220" t="s">
        <v>171</v>
      </c>
      <c r="E230" s="221" t="s">
        <v>388</v>
      </c>
      <c r="F230" s="222" t="s">
        <v>389</v>
      </c>
      <c r="G230" s="223" t="s">
        <v>174</v>
      </c>
      <c r="H230" s="224">
        <v>1409.281</v>
      </c>
      <c r="I230" s="225"/>
      <c r="J230" s="226">
        <f>ROUND(I230*H230,2)</f>
        <v>0</v>
      </c>
      <c r="K230" s="222" t="s">
        <v>175</v>
      </c>
      <c r="L230" s="46"/>
      <c r="M230" s="227" t="s">
        <v>19</v>
      </c>
      <c r="N230" s="228" t="s">
        <v>43</v>
      </c>
      <c r="O230" s="86"/>
      <c r="P230" s="229">
        <f>O230*H230</f>
        <v>0</v>
      </c>
      <c r="Q230" s="229">
        <v>0</v>
      </c>
      <c r="R230" s="229">
        <f>Q230*H230</f>
        <v>0</v>
      </c>
      <c r="S230" s="229">
        <v>0</v>
      </c>
      <c r="T230" s="230">
        <f>S230*H230</f>
        <v>0</v>
      </c>
      <c r="U230" s="40"/>
      <c r="V230" s="40"/>
      <c r="W230" s="40"/>
      <c r="X230" s="40"/>
      <c r="Y230" s="40"/>
      <c r="Z230" s="40"/>
      <c r="AA230" s="40"/>
      <c r="AB230" s="40"/>
      <c r="AC230" s="40"/>
      <c r="AD230" s="40"/>
      <c r="AE230" s="40"/>
      <c r="AR230" s="231" t="s">
        <v>176</v>
      </c>
      <c r="AT230" s="231" t="s">
        <v>171</v>
      </c>
      <c r="AU230" s="231" t="s">
        <v>82</v>
      </c>
      <c r="AY230" s="19" t="s">
        <v>169</v>
      </c>
      <c r="BE230" s="232">
        <f>IF(N230="základní",J230,0)</f>
        <v>0</v>
      </c>
      <c r="BF230" s="232">
        <f>IF(N230="snížená",J230,0)</f>
        <v>0</v>
      </c>
      <c r="BG230" s="232">
        <f>IF(N230="zákl. přenesená",J230,0)</f>
        <v>0</v>
      </c>
      <c r="BH230" s="232">
        <f>IF(N230="sníž. přenesená",J230,0)</f>
        <v>0</v>
      </c>
      <c r="BI230" s="232">
        <f>IF(N230="nulová",J230,0)</f>
        <v>0</v>
      </c>
      <c r="BJ230" s="19" t="s">
        <v>80</v>
      </c>
      <c r="BK230" s="232">
        <f>ROUND(I230*H230,2)</f>
        <v>0</v>
      </c>
      <c r="BL230" s="19" t="s">
        <v>176</v>
      </c>
      <c r="BM230" s="231" t="s">
        <v>390</v>
      </c>
    </row>
    <row r="231" spans="1:47" s="2" customFormat="1" ht="12">
      <c r="A231" s="40"/>
      <c r="B231" s="41"/>
      <c r="C231" s="42"/>
      <c r="D231" s="233" t="s">
        <v>178</v>
      </c>
      <c r="E231" s="42"/>
      <c r="F231" s="234" t="s">
        <v>391</v>
      </c>
      <c r="G231" s="42"/>
      <c r="H231" s="42"/>
      <c r="I231" s="138"/>
      <c r="J231" s="42"/>
      <c r="K231" s="42"/>
      <c r="L231" s="46"/>
      <c r="M231" s="235"/>
      <c r="N231" s="236"/>
      <c r="O231" s="86"/>
      <c r="P231" s="86"/>
      <c r="Q231" s="86"/>
      <c r="R231" s="86"/>
      <c r="S231" s="86"/>
      <c r="T231" s="87"/>
      <c r="U231" s="40"/>
      <c r="V231" s="40"/>
      <c r="W231" s="40"/>
      <c r="X231" s="40"/>
      <c r="Y231" s="40"/>
      <c r="Z231" s="40"/>
      <c r="AA231" s="40"/>
      <c r="AB231" s="40"/>
      <c r="AC231" s="40"/>
      <c r="AD231" s="40"/>
      <c r="AE231" s="40"/>
      <c r="AT231" s="19" t="s">
        <v>178</v>
      </c>
      <c r="AU231" s="19" t="s">
        <v>82</v>
      </c>
    </row>
    <row r="232" spans="1:51" s="13" customFormat="1" ht="12">
      <c r="A232" s="13"/>
      <c r="B232" s="237"/>
      <c r="C232" s="238"/>
      <c r="D232" s="233" t="s">
        <v>180</v>
      </c>
      <c r="E232" s="239" t="s">
        <v>19</v>
      </c>
      <c r="F232" s="240" t="s">
        <v>392</v>
      </c>
      <c r="G232" s="238"/>
      <c r="H232" s="241">
        <v>1386.386</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180</v>
      </c>
      <c r="AU232" s="247" t="s">
        <v>82</v>
      </c>
      <c r="AV232" s="13" t="s">
        <v>82</v>
      </c>
      <c r="AW232" s="13" t="s">
        <v>33</v>
      </c>
      <c r="AX232" s="13" t="s">
        <v>72</v>
      </c>
      <c r="AY232" s="247" t="s">
        <v>169</v>
      </c>
    </row>
    <row r="233" spans="1:51" s="13" customFormat="1" ht="12">
      <c r="A233" s="13"/>
      <c r="B233" s="237"/>
      <c r="C233" s="238"/>
      <c r="D233" s="233" t="s">
        <v>180</v>
      </c>
      <c r="E233" s="239" t="s">
        <v>19</v>
      </c>
      <c r="F233" s="240" t="s">
        <v>393</v>
      </c>
      <c r="G233" s="238"/>
      <c r="H233" s="241">
        <v>18.845</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180</v>
      </c>
      <c r="AU233" s="247" t="s">
        <v>82</v>
      </c>
      <c r="AV233" s="13" t="s">
        <v>82</v>
      </c>
      <c r="AW233" s="13" t="s">
        <v>33</v>
      </c>
      <c r="AX233" s="13" t="s">
        <v>72</v>
      </c>
      <c r="AY233" s="247" t="s">
        <v>169</v>
      </c>
    </row>
    <row r="234" spans="1:51" s="13" customFormat="1" ht="12">
      <c r="A234" s="13"/>
      <c r="B234" s="237"/>
      <c r="C234" s="238"/>
      <c r="D234" s="233" t="s">
        <v>180</v>
      </c>
      <c r="E234" s="239" t="s">
        <v>19</v>
      </c>
      <c r="F234" s="240" t="s">
        <v>394</v>
      </c>
      <c r="G234" s="238"/>
      <c r="H234" s="241">
        <v>4.05</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180</v>
      </c>
      <c r="AU234" s="247" t="s">
        <v>82</v>
      </c>
      <c r="AV234" s="13" t="s">
        <v>82</v>
      </c>
      <c r="AW234" s="13" t="s">
        <v>33</v>
      </c>
      <c r="AX234" s="13" t="s">
        <v>72</v>
      </c>
      <c r="AY234" s="247" t="s">
        <v>169</v>
      </c>
    </row>
    <row r="235" spans="1:51" s="15" customFormat="1" ht="12">
      <c r="A235" s="15"/>
      <c r="B235" s="258"/>
      <c r="C235" s="259"/>
      <c r="D235" s="233" t="s">
        <v>180</v>
      </c>
      <c r="E235" s="260" t="s">
        <v>19</v>
      </c>
      <c r="F235" s="261" t="s">
        <v>191</v>
      </c>
      <c r="G235" s="259"/>
      <c r="H235" s="262">
        <v>1409.281</v>
      </c>
      <c r="I235" s="263"/>
      <c r="J235" s="259"/>
      <c r="K235" s="259"/>
      <c r="L235" s="264"/>
      <c r="M235" s="265"/>
      <c r="N235" s="266"/>
      <c r="O235" s="266"/>
      <c r="P235" s="266"/>
      <c r="Q235" s="266"/>
      <c r="R235" s="266"/>
      <c r="S235" s="266"/>
      <c r="T235" s="267"/>
      <c r="U235" s="15"/>
      <c r="V235" s="15"/>
      <c r="W235" s="15"/>
      <c r="X235" s="15"/>
      <c r="Y235" s="15"/>
      <c r="Z235" s="15"/>
      <c r="AA235" s="15"/>
      <c r="AB235" s="15"/>
      <c r="AC235" s="15"/>
      <c r="AD235" s="15"/>
      <c r="AE235" s="15"/>
      <c r="AT235" s="268" t="s">
        <v>180</v>
      </c>
      <c r="AU235" s="268" t="s">
        <v>82</v>
      </c>
      <c r="AV235" s="15" t="s">
        <v>176</v>
      </c>
      <c r="AW235" s="15" t="s">
        <v>33</v>
      </c>
      <c r="AX235" s="15" t="s">
        <v>80</v>
      </c>
      <c r="AY235" s="268" t="s">
        <v>169</v>
      </c>
    </row>
    <row r="236" spans="1:65" s="2" customFormat="1" ht="16.5" customHeight="1">
      <c r="A236" s="40"/>
      <c r="B236" s="41"/>
      <c r="C236" s="220" t="s">
        <v>395</v>
      </c>
      <c r="D236" s="220" t="s">
        <v>171</v>
      </c>
      <c r="E236" s="221" t="s">
        <v>396</v>
      </c>
      <c r="F236" s="222" t="s">
        <v>397</v>
      </c>
      <c r="G236" s="223" t="s">
        <v>174</v>
      </c>
      <c r="H236" s="224">
        <v>1405.231</v>
      </c>
      <c r="I236" s="225"/>
      <c r="J236" s="226">
        <f>ROUND(I236*H236,2)</f>
        <v>0</v>
      </c>
      <c r="K236" s="222" t="s">
        <v>175</v>
      </c>
      <c r="L236" s="46"/>
      <c r="M236" s="227" t="s">
        <v>19</v>
      </c>
      <c r="N236" s="228" t="s">
        <v>43</v>
      </c>
      <c r="O236" s="86"/>
      <c r="P236" s="229">
        <f>O236*H236</f>
        <v>0</v>
      </c>
      <c r="Q236" s="229">
        <v>0</v>
      </c>
      <c r="R236" s="229">
        <f>Q236*H236</f>
        <v>0</v>
      </c>
      <c r="S236" s="229">
        <v>0</v>
      </c>
      <c r="T236" s="230">
        <f>S236*H236</f>
        <v>0</v>
      </c>
      <c r="U236" s="40"/>
      <c r="V236" s="40"/>
      <c r="W236" s="40"/>
      <c r="X236" s="40"/>
      <c r="Y236" s="40"/>
      <c r="Z236" s="40"/>
      <c r="AA236" s="40"/>
      <c r="AB236" s="40"/>
      <c r="AC236" s="40"/>
      <c r="AD236" s="40"/>
      <c r="AE236" s="40"/>
      <c r="AR236" s="231" t="s">
        <v>176</v>
      </c>
      <c r="AT236" s="231" t="s">
        <v>171</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176</v>
      </c>
      <c r="BM236" s="231" t="s">
        <v>398</v>
      </c>
    </row>
    <row r="237" spans="1:51" s="13" customFormat="1" ht="12">
      <c r="A237" s="13"/>
      <c r="B237" s="237"/>
      <c r="C237" s="238"/>
      <c r="D237" s="233" t="s">
        <v>180</v>
      </c>
      <c r="E237" s="239" t="s">
        <v>19</v>
      </c>
      <c r="F237" s="240" t="s">
        <v>392</v>
      </c>
      <c r="G237" s="238"/>
      <c r="H237" s="241">
        <v>1386.386</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180</v>
      </c>
      <c r="AU237" s="247" t="s">
        <v>82</v>
      </c>
      <c r="AV237" s="13" t="s">
        <v>82</v>
      </c>
      <c r="AW237" s="13" t="s">
        <v>33</v>
      </c>
      <c r="AX237" s="13" t="s">
        <v>72</v>
      </c>
      <c r="AY237" s="247" t="s">
        <v>169</v>
      </c>
    </row>
    <row r="238" spans="1:51" s="13" customFormat="1" ht="12">
      <c r="A238" s="13"/>
      <c r="B238" s="237"/>
      <c r="C238" s="238"/>
      <c r="D238" s="233" t="s">
        <v>180</v>
      </c>
      <c r="E238" s="239" t="s">
        <v>19</v>
      </c>
      <c r="F238" s="240" t="s">
        <v>399</v>
      </c>
      <c r="G238" s="238"/>
      <c r="H238" s="241">
        <v>18.845</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180</v>
      </c>
      <c r="AU238" s="247" t="s">
        <v>82</v>
      </c>
      <c r="AV238" s="13" t="s">
        <v>82</v>
      </c>
      <c r="AW238" s="13" t="s">
        <v>33</v>
      </c>
      <c r="AX238" s="13" t="s">
        <v>72</v>
      </c>
      <c r="AY238" s="247" t="s">
        <v>169</v>
      </c>
    </row>
    <row r="239" spans="1:51" s="15" customFormat="1" ht="12">
      <c r="A239" s="15"/>
      <c r="B239" s="258"/>
      <c r="C239" s="259"/>
      <c r="D239" s="233" t="s">
        <v>180</v>
      </c>
      <c r="E239" s="260" t="s">
        <v>19</v>
      </c>
      <c r="F239" s="261" t="s">
        <v>191</v>
      </c>
      <c r="G239" s="259"/>
      <c r="H239" s="262">
        <v>1405.231</v>
      </c>
      <c r="I239" s="263"/>
      <c r="J239" s="259"/>
      <c r="K239" s="259"/>
      <c r="L239" s="264"/>
      <c r="M239" s="265"/>
      <c r="N239" s="266"/>
      <c r="O239" s="266"/>
      <c r="P239" s="266"/>
      <c r="Q239" s="266"/>
      <c r="R239" s="266"/>
      <c r="S239" s="266"/>
      <c r="T239" s="267"/>
      <c r="U239" s="15"/>
      <c r="V239" s="15"/>
      <c r="W239" s="15"/>
      <c r="X239" s="15"/>
      <c r="Y239" s="15"/>
      <c r="Z239" s="15"/>
      <c r="AA239" s="15"/>
      <c r="AB239" s="15"/>
      <c r="AC239" s="15"/>
      <c r="AD239" s="15"/>
      <c r="AE239" s="15"/>
      <c r="AT239" s="268" t="s">
        <v>180</v>
      </c>
      <c r="AU239" s="268" t="s">
        <v>82</v>
      </c>
      <c r="AV239" s="15" t="s">
        <v>176</v>
      </c>
      <c r="AW239" s="15" t="s">
        <v>33</v>
      </c>
      <c r="AX239" s="15" t="s">
        <v>80</v>
      </c>
      <c r="AY239" s="268" t="s">
        <v>169</v>
      </c>
    </row>
    <row r="240" spans="1:65" s="2" customFormat="1" ht="16.5" customHeight="1">
      <c r="A240" s="40"/>
      <c r="B240" s="41"/>
      <c r="C240" s="220" t="s">
        <v>400</v>
      </c>
      <c r="D240" s="220" t="s">
        <v>171</v>
      </c>
      <c r="E240" s="221" t="s">
        <v>401</v>
      </c>
      <c r="F240" s="222" t="s">
        <v>402</v>
      </c>
      <c r="G240" s="223" t="s">
        <v>174</v>
      </c>
      <c r="H240" s="224">
        <v>1264.58</v>
      </c>
      <c r="I240" s="225"/>
      <c r="J240" s="226">
        <f>ROUND(I240*H240,2)</f>
        <v>0</v>
      </c>
      <c r="K240" s="222" t="s">
        <v>175</v>
      </c>
      <c r="L240" s="46"/>
      <c r="M240" s="227" t="s">
        <v>19</v>
      </c>
      <c r="N240" s="228" t="s">
        <v>43</v>
      </c>
      <c r="O240" s="86"/>
      <c r="P240" s="229">
        <f>O240*H240</f>
        <v>0</v>
      </c>
      <c r="Q240" s="229">
        <v>0</v>
      </c>
      <c r="R240" s="229">
        <f>Q240*H240</f>
        <v>0</v>
      </c>
      <c r="S240" s="229">
        <v>0</v>
      </c>
      <c r="T240" s="230">
        <f>S240*H240</f>
        <v>0</v>
      </c>
      <c r="U240" s="40"/>
      <c r="V240" s="40"/>
      <c r="W240" s="40"/>
      <c r="X240" s="40"/>
      <c r="Y240" s="40"/>
      <c r="Z240" s="40"/>
      <c r="AA240" s="40"/>
      <c r="AB240" s="40"/>
      <c r="AC240" s="40"/>
      <c r="AD240" s="40"/>
      <c r="AE240" s="40"/>
      <c r="AR240" s="231" t="s">
        <v>176</v>
      </c>
      <c r="AT240" s="231" t="s">
        <v>171</v>
      </c>
      <c r="AU240" s="231" t="s">
        <v>82</v>
      </c>
      <c r="AY240" s="19" t="s">
        <v>169</v>
      </c>
      <c r="BE240" s="232">
        <f>IF(N240="základní",J240,0)</f>
        <v>0</v>
      </c>
      <c r="BF240" s="232">
        <f>IF(N240="snížená",J240,0)</f>
        <v>0</v>
      </c>
      <c r="BG240" s="232">
        <f>IF(N240="zákl. přenesená",J240,0)</f>
        <v>0</v>
      </c>
      <c r="BH240" s="232">
        <f>IF(N240="sníž. přenesená",J240,0)</f>
        <v>0</v>
      </c>
      <c r="BI240" s="232">
        <f>IF(N240="nulová",J240,0)</f>
        <v>0</v>
      </c>
      <c r="BJ240" s="19" t="s">
        <v>80</v>
      </c>
      <c r="BK240" s="232">
        <f>ROUND(I240*H240,2)</f>
        <v>0</v>
      </c>
      <c r="BL240" s="19" t="s">
        <v>176</v>
      </c>
      <c r="BM240" s="231" t="s">
        <v>403</v>
      </c>
    </row>
    <row r="241" spans="1:51" s="13" customFormat="1" ht="12">
      <c r="A241" s="13"/>
      <c r="B241" s="237"/>
      <c r="C241" s="238"/>
      <c r="D241" s="233" t="s">
        <v>180</v>
      </c>
      <c r="E241" s="239" t="s">
        <v>19</v>
      </c>
      <c r="F241" s="240" t="s">
        <v>404</v>
      </c>
      <c r="G241" s="238"/>
      <c r="H241" s="241">
        <v>1226.89</v>
      </c>
      <c r="I241" s="242"/>
      <c r="J241" s="238"/>
      <c r="K241" s="238"/>
      <c r="L241" s="243"/>
      <c r="M241" s="244"/>
      <c r="N241" s="245"/>
      <c r="O241" s="245"/>
      <c r="P241" s="245"/>
      <c r="Q241" s="245"/>
      <c r="R241" s="245"/>
      <c r="S241" s="245"/>
      <c r="T241" s="246"/>
      <c r="U241" s="13"/>
      <c r="V241" s="13"/>
      <c r="W241" s="13"/>
      <c r="X241" s="13"/>
      <c r="Y241" s="13"/>
      <c r="Z241" s="13"/>
      <c r="AA241" s="13"/>
      <c r="AB241" s="13"/>
      <c r="AC241" s="13"/>
      <c r="AD241" s="13"/>
      <c r="AE241" s="13"/>
      <c r="AT241" s="247" t="s">
        <v>180</v>
      </c>
      <c r="AU241" s="247" t="s">
        <v>82</v>
      </c>
      <c r="AV241" s="13" t="s">
        <v>82</v>
      </c>
      <c r="AW241" s="13" t="s">
        <v>33</v>
      </c>
      <c r="AX241" s="13" t="s">
        <v>72</v>
      </c>
      <c r="AY241" s="247" t="s">
        <v>169</v>
      </c>
    </row>
    <row r="242" spans="1:51" s="13" customFormat="1" ht="12">
      <c r="A242" s="13"/>
      <c r="B242" s="237"/>
      <c r="C242" s="238"/>
      <c r="D242" s="233" t="s">
        <v>180</v>
      </c>
      <c r="E242" s="239" t="s">
        <v>19</v>
      </c>
      <c r="F242" s="240" t="s">
        <v>405</v>
      </c>
      <c r="G242" s="238"/>
      <c r="H242" s="241">
        <v>37.69</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180</v>
      </c>
      <c r="AU242" s="247" t="s">
        <v>82</v>
      </c>
      <c r="AV242" s="13" t="s">
        <v>82</v>
      </c>
      <c r="AW242" s="13" t="s">
        <v>33</v>
      </c>
      <c r="AX242" s="13" t="s">
        <v>72</v>
      </c>
      <c r="AY242" s="247" t="s">
        <v>169</v>
      </c>
    </row>
    <row r="243" spans="1:51" s="15" customFormat="1" ht="12">
      <c r="A243" s="15"/>
      <c r="B243" s="258"/>
      <c r="C243" s="259"/>
      <c r="D243" s="233" t="s">
        <v>180</v>
      </c>
      <c r="E243" s="260" t="s">
        <v>19</v>
      </c>
      <c r="F243" s="261" t="s">
        <v>191</v>
      </c>
      <c r="G243" s="259"/>
      <c r="H243" s="262">
        <v>1264.58</v>
      </c>
      <c r="I243" s="263"/>
      <c r="J243" s="259"/>
      <c r="K243" s="259"/>
      <c r="L243" s="264"/>
      <c r="M243" s="265"/>
      <c r="N243" s="266"/>
      <c r="O243" s="266"/>
      <c r="P243" s="266"/>
      <c r="Q243" s="266"/>
      <c r="R243" s="266"/>
      <c r="S243" s="266"/>
      <c r="T243" s="267"/>
      <c r="U243" s="15"/>
      <c r="V243" s="15"/>
      <c r="W243" s="15"/>
      <c r="X243" s="15"/>
      <c r="Y243" s="15"/>
      <c r="Z243" s="15"/>
      <c r="AA243" s="15"/>
      <c r="AB243" s="15"/>
      <c r="AC243" s="15"/>
      <c r="AD243" s="15"/>
      <c r="AE243" s="15"/>
      <c r="AT243" s="268" t="s">
        <v>180</v>
      </c>
      <c r="AU243" s="268" t="s">
        <v>82</v>
      </c>
      <c r="AV243" s="15" t="s">
        <v>176</v>
      </c>
      <c r="AW243" s="15" t="s">
        <v>33</v>
      </c>
      <c r="AX243" s="15" t="s">
        <v>80</v>
      </c>
      <c r="AY243" s="268" t="s">
        <v>169</v>
      </c>
    </row>
    <row r="244" spans="1:65" s="2" customFormat="1" ht="16.5" customHeight="1">
      <c r="A244" s="40"/>
      <c r="B244" s="41"/>
      <c r="C244" s="220" t="s">
        <v>406</v>
      </c>
      <c r="D244" s="220" t="s">
        <v>171</v>
      </c>
      <c r="E244" s="221" t="s">
        <v>407</v>
      </c>
      <c r="F244" s="222" t="s">
        <v>408</v>
      </c>
      <c r="G244" s="223" t="s">
        <v>174</v>
      </c>
      <c r="H244" s="224">
        <v>115</v>
      </c>
      <c r="I244" s="225"/>
      <c r="J244" s="226">
        <f>ROUND(I244*H244,2)</f>
        <v>0</v>
      </c>
      <c r="K244" s="222" t="s">
        <v>175</v>
      </c>
      <c r="L244" s="46"/>
      <c r="M244" s="227" t="s">
        <v>19</v>
      </c>
      <c r="N244" s="228" t="s">
        <v>43</v>
      </c>
      <c r="O244" s="86"/>
      <c r="P244" s="229">
        <f>O244*H244</f>
        <v>0</v>
      </c>
      <c r="Q244" s="229">
        <v>0</v>
      </c>
      <c r="R244" s="229">
        <f>Q244*H244</f>
        <v>0</v>
      </c>
      <c r="S244" s="229">
        <v>0</v>
      </c>
      <c r="T244" s="230">
        <f>S244*H244</f>
        <v>0</v>
      </c>
      <c r="U244" s="40"/>
      <c r="V244" s="40"/>
      <c r="W244" s="40"/>
      <c r="X244" s="40"/>
      <c r="Y244" s="40"/>
      <c r="Z244" s="40"/>
      <c r="AA244" s="40"/>
      <c r="AB244" s="40"/>
      <c r="AC244" s="40"/>
      <c r="AD244" s="40"/>
      <c r="AE244" s="40"/>
      <c r="AR244" s="231" t="s">
        <v>176</v>
      </c>
      <c r="AT244" s="231" t="s">
        <v>171</v>
      </c>
      <c r="AU244" s="231" t="s">
        <v>82</v>
      </c>
      <c r="AY244" s="19" t="s">
        <v>169</v>
      </c>
      <c r="BE244" s="232">
        <f>IF(N244="základní",J244,0)</f>
        <v>0</v>
      </c>
      <c r="BF244" s="232">
        <f>IF(N244="snížená",J244,0)</f>
        <v>0</v>
      </c>
      <c r="BG244" s="232">
        <f>IF(N244="zákl. přenesená",J244,0)</f>
        <v>0</v>
      </c>
      <c r="BH244" s="232">
        <f>IF(N244="sníž. přenesená",J244,0)</f>
        <v>0</v>
      </c>
      <c r="BI244" s="232">
        <f>IF(N244="nulová",J244,0)</f>
        <v>0</v>
      </c>
      <c r="BJ244" s="19" t="s">
        <v>80</v>
      </c>
      <c r="BK244" s="232">
        <f>ROUND(I244*H244,2)</f>
        <v>0</v>
      </c>
      <c r="BL244" s="19" t="s">
        <v>176</v>
      </c>
      <c r="BM244" s="231" t="s">
        <v>409</v>
      </c>
    </row>
    <row r="245" spans="1:51" s="14" customFormat="1" ht="12">
      <c r="A245" s="14"/>
      <c r="B245" s="248"/>
      <c r="C245" s="249"/>
      <c r="D245" s="233" t="s">
        <v>180</v>
      </c>
      <c r="E245" s="250" t="s">
        <v>19</v>
      </c>
      <c r="F245" s="251" t="s">
        <v>410</v>
      </c>
      <c r="G245" s="249"/>
      <c r="H245" s="250" t="s">
        <v>19</v>
      </c>
      <c r="I245" s="252"/>
      <c r="J245" s="249"/>
      <c r="K245" s="249"/>
      <c r="L245" s="253"/>
      <c r="M245" s="254"/>
      <c r="N245" s="255"/>
      <c r="O245" s="255"/>
      <c r="P245" s="255"/>
      <c r="Q245" s="255"/>
      <c r="R245" s="255"/>
      <c r="S245" s="255"/>
      <c r="T245" s="256"/>
      <c r="U245" s="14"/>
      <c r="V245" s="14"/>
      <c r="W245" s="14"/>
      <c r="X245" s="14"/>
      <c r="Y245" s="14"/>
      <c r="Z245" s="14"/>
      <c r="AA245" s="14"/>
      <c r="AB245" s="14"/>
      <c r="AC245" s="14"/>
      <c r="AD245" s="14"/>
      <c r="AE245" s="14"/>
      <c r="AT245" s="257" t="s">
        <v>180</v>
      </c>
      <c r="AU245" s="257" t="s">
        <v>82</v>
      </c>
      <c r="AV245" s="14" t="s">
        <v>80</v>
      </c>
      <c r="AW245" s="14" t="s">
        <v>33</v>
      </c>
      <c r="AX245" s="14" t="s">
        <v>72</v>
      </c>
      <c r="AY245" s="257" t="s">
        <v>169</v>
      </c>
    </row>
    <row r="246" spans="1:51" s="13" customFormat="1" ht="12">
      <c r="A246" s="13"/>
      <c r="B246" s="237"/>
      <c r="C246" s="238"/>
      <c r="D246" s="233" t="s">
        <v>180</v>
      </c>
      <c r="E246" s="239" t="s">
        <v>19</v>
      </c>
      <c r="F246" s="240" t="s">
        <v>411</v>
      </c>
      <c r="G246" s="238"/>
      <c r="H246" s="241">
        <v>115</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180</v>
      </c>
      <c r="AU246" s="247" t="s">
        <v>82</v>
      </c>
      <c r="AV246" s="13" t="s">
        <v>82</v>
      </c>
      <c r="AW246" s="13" t="s">
        <v>33</v>
      </c>
      <c r="AX246" s="13" t="s">
        <v>80</v>
      </c>
      <c r="AY246" s="247" t="s">
        <v>169</v>
      </c>
    </row>
    <row r="247" spans="1:65" s="2" customFormat="1" ht="16.5" customHeight="1">
      <c r="A247" s="40"/>
      <c r="B247" s="41"/>
      <c r="C247" s="220" t="s">
        <v>412</v>
      </c>
      <c r="D247" s="220" t="s">
        <v>171</v>
      </c>
      <c r="E247" s="221" t="s">
        <v>413</v>
      </c>
      <c r="F247" s="222" t="s">
        <v>414</v>
      </c>
      <c r="G247" s="223" t="s">
        <v>174</v>
      </c>
      <c r="H247" s="224">
        <v>30</v>
      </c>
      <c r="I247" s="225"/>
      <c r="J247" s="226">
        <f>ROUND(I247*H247,2)</f>
        <v>0</v>
      </c>
      <c r="K247" s="222" t="s">
        <v>175</v>
      </c>
      <c r="L247" s="46"/>
      <c r="M247" s="227" t="s">
        <v>19</v>
      </c>
      <c r="N247" s="228" t="s">
        <v>43</v>
      </c>
      <c r="O247" s="86"/>
      <c r="P247" s="229">
        <f>O247*H247</f>
        <v>0</v>
      </c>
      <c r="Q247" s="229">
        <v>0</v>
      </c>
      <c r="R247" s="229">
        <f>Q247*H247</f>
        <v>0</v>
      </c>
      <c r="S247" s="229">
        <v>0</v>
      </c>
      <c r="T247" s="230">
        <f>S247*H247</f>
        <v>0</v>
      </c>
      <c r="U247" s="40"/>
      <c r="V247" s="40"/>
      <c r="W247" s="40"/>
      <c r="X247" s="40"/>
      <c r="Y247" s="40"/>
      <c r="Z247" s="40"/>
      <c r="AA247" s="40"/>
      <c r="AB247" s="40"/>
      <c r="AC247" s="40"/>
      <c r="AD247" s="40"/>
      <c r="AE247" s="40"/>
      <c r="AR247" s="231" t="s">
        <v>176</v>
      </c>
      <c r="AT247" s="231" t="s">
        <v>171</v>
      </c>
      <c r="AU247" s="231" t="s">
        <v>82</v>
      </c>
      <c r="AY247" s="19" t="s">
        <v>169</v>
      </c>
      <c r="BE247" s="232">
        <f>IF(N247="základní",J247,0)</f>
        <v>0</v>
      </c>
      <c r="BF247" s="232">
        <f>IF(N247="snížená",J247,0)</f>
        <v>0</v>
      </c>
      <c r="BG247" s="232">
        <f>IF(N247="zákl. přenesená",J247,0)</f>
        <v>0</v>
      </c>
      <c r="BH247" s="232">
        <f>IF(N247="sníž. přenesená",J247,0)</f>
        <v>0</v>
      </c>
      <c r="BI247" s="232">
        <f>IF(N247="nulová",J247,0)</f>
        <v>0</v>
      </c>
      <c r="BJ247" s="19" t="s">
        <v>80</v>
      </c>
      <c r="BK247" s="232">
        <f>ROUND(I247*H247,2)</f>
        <v>0</v>
      </c>
      <c r="BL247" s="19" t="s">
        <v>176</v>
      </c>
      <c r="BM247" s="231" t="s">
        <v>415</v>
      </c>
    </row>
    <row r="248" spans="1:47" s="2" customFormat="1" ht="12">
      <c r="A248" s="40"/>
      <c r="B248" s="41"/>
      <c r="C248" s="42"/>
      <c r="D248" s="233" t="s">
        <v>178</v>
      </c>
      <c r="E248" s="42"/>
      <c r="F248" s="234" t="s">
        <v>416</v>
      </c>
      <c r="G248" s="42"/>
      <c r="H248" s="42"/>
      <c r="I248" s="138"/>
      <c r="J248" s="42"/>
      <c r="K248" s="42"/>
      <c r="L248" s="46"/>
      <c r="M248" s="235"/>
      <c r="N248" s="236"/>
      <c r="O248" s="86"/>
      <c r="P248" s="86"/>
      <c r="Q248" s="86"/>
      <c r="R248" s="86"/>
      <c r="S248" s="86"/>
      <c r="T248" s="87"/>
      <c r="U248" s="40"/>
      <c r="V248" s="40"/>
      <c r="W248" s="40"/>
      <c r="X248" s="40"/>
      <c r="Y248" s="40"/>
      <c r="Z248" s="40"/>
      <c r="AA248" s="40"/>
      <c r="AB248" s="40"/>
      <c r="AC248" s="40"/>
      <c r="AD248" s="40"/>
      <c r="AE248" s="40"/>
      <c r="AT248" s="19" t="s">
        <v>178</v>
      </c>
      <c r="AU248" s="19" t="s">
        <v>82</v>
      </c>
    </row>
    <row r="249" spans="1:51" s="13" customFormat="1" ht="12">
      <c r="A249" s="13"/>
      <c r="B249" s="237"/>
      <c r="C249" s="238"/>
      <c r="D249" s="233" t="s">
        <v>180</v>
      </c>
      <c r="E249" s="239" t="s">
        <v>19</v>
      </c>
      <c r="F249" s="240" t="s">
        <v>417</v>
      </c>
      <c r="G249" s="238"/>
      <c r="H249" s="241">
        <v>30</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180</v>
      </c>
      <c r="AU249" s="247" t="s">
        <v>82</v>
      </c>
      <c r="AV249" s="13" t="s">
        <v>82</v>
      </c>
      <c r="AW249" s="13" t="s">
        <v>33</v>
      </c>
      <c r="AX249" s="13" t="s">
        <v>80</v>
      </c>
      <c r="AY249" s="247" t="s">
        <v>169</v>
      </c>
    </row>
    <row r="250" spans="1:65" s="2" customFormat="1" ht="21.75" customHeight="1">
      <c r="A250" s="40"/>
      <c r="B250" s="41"/>
      <c r="C250" s="220" t="s">
        <v>418</v>
      </c>
      <c r="D250" s="220" t="s">
        <v>171</v>
      </c>
      <c r="E250" s="221" t="s">
        <v>419</v>
      </c>
      <c r="F250" s="222" t="s">
        <v>420</v>
      </c>
      <c r="G250" s="223" t="s">
        <v>174</v>
      </c>
      <c r="H250" s="224">
        <v>1264.58</v>
      </c>
      <c r="I250" s="225"/>
      <c r="J250" s="226">
        <f>ROUND(I250*H250,2)</f>
        <v>0</v>
      </c>
      <c r="K250" s="222" t="s">
        <v>175</v>
      </c>
      <c r="L250" s="46"/>
      <c r="M250" s="227" t="s">
        <v>19</v>
      </c>
      <c r="N250" s="228" t="s">
        <v>43</v>
      </c>
      <c r="O250" s="86"/>
      <c r="P250" s="229">
        <f>O250*H250</f>
        <v>0</v>
      </c>
      <c r="Q250" s="229">
        <v>0</v>
      </c>
      <c r="R250" s="229">
        <f>Q250*H250</f>
        <v>0</v>
      </c>
      <c r="S250" s="229">
        <v>0</v>
      </c>
      <c r="T250" s="230">
        <f>S250*H250</f>
        <v>0</v>
      </c>
      <c r="U250" s="40"/>
      <c r="V250" s="40"/>
      <c r="W250" s="40"/>
      <c r="X250" s="40"/>
      <c r="Y250" s="40"/>
      <c r="Z250" s="40"/>
      <c r="AA250" s="40"/>
      <c r="AB250" s="40"/>
      <c r="AC250" s="40"/>
      <c r="AD250" s="40"/>
      <c r="AE250" s="40"/>
      <c r="AR250" s="231" t="s">
        <v>176</v>
      </c>
      <c r="AT250" s="231" t="s">
        <v>171</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421</v>
      </c>
    </row>
    <row r="251" spans="1:47" s="2" customFormat="1" ht="12">
      <c r="A251" s="40"/>
      <c r="B251" s="41"/>
      <c r="C251" s="42"/>
      <c r="D251" s="233" t="s">
        <v>178</v>
      </c>
      <c r="E251" s="42"/>
      <c r="F251" s="234" t="s">
        <v>422</v>
      </c>
      <c r="G251" s="42"/>
      <c r="H251" s="42"/>
      <c r="I251" s="138"/>
      <c r="J251" s="42"/>
      <c r="K251" s="42"/>
      <c r="L251" s="46"/>
      <c r="M251" s="235"/>
      <c r="N251" s="236"/>
      <c r="O251" s="86"/>
      <c r="P251" s="86"/>
      <c r="Q251" s="86"/>
      <c r="R251" s="86"/>
      <c r="S251" s="86"/>
      <c r="T251" s="87"/>
      <c r="U251" s="40"/>
      <c r="V251" s="40"/>
      <c r="W251" s="40"/>
      <c r="X251" s="40"/>
      <c r="Y251" s="40"/>
      <c r="Z251" s="40"/>
      <c r="AA251" s="40"/>
      <c r="AB251" s="40"/>
      <c r="AC251" s="40"/>
      <c r="AD251" s="40"/>
      <c r="AE251" s="40"/>
      <c r="AT251" s="19" t="s">
        <v>178</v>
      </c>
      <c r="AU251" s="19" t="s">
        <v>82</v>
      </c>
    </row>
    <row r="252" spans="1:51" s="13" customFormat="1" ht="12">
      <c r="A252" s="13"/>
      <c r="B252" s="237"/>
      <c r="C252" s="238"/>
      <c r="D252" s="233" t="s">
        <v>180</v>
      </c>
      <c r="E252" s="239" t="s">
        <v>19</v>
      </c>
      <c r="F252" s="240" t="s">
        <v>404</v>
      </c>
      <c r="G252" s="238"/>
      <c r="H252" s="241">
        <v>1226.89</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180</v>
      </c>
      <c r="AU252" s="247" t="s">
        <v>82</v>
      </c>
      <c r="AV252" s="13" t="s">
        <v>82</v>
      </c>
      <c r="AW252" s="13" t="s">
        <v>33</v>
      </c>
      <c r="AX252" s="13" t="s">
        <v>72</v>
      </c>
      <c r="AY252" s="247" t="s">
        <v>169</v>
      </c>
    </row>
    <row r="253" spans="1:51" s="13" customFormat="1" ht="12">
      <c r="A253" s="13"/>
      <c r="B253" s="237"/>
      <c r="C253" s="238"/>
      <c r="D253" s="233" t="s">
        <v>180</v>
      </c>
      <c r="E253" s="239" t="s">
        <v>19</v>
      </c>
      <c r="F253" s="240" t="s">
        <v>405</v>
      </c>
      <c r="G253" s="238"/>
      <c r="H253" s="241">
        <v>37.69</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180</v>
      </c>
      <c r="AU253" s="247" t="s">
        <v>82</v>
      </c>
      <c r="AV253" s="13" t="s">
        <v>82</v>
      </c>
      <c r="AW253" s="13" t="s">
        <v>33</v>
      </c>
      <c r="AX253" s="13" t="s">
        <v>72</v>
      </c>
      <c r="AY253" s="247" t="s">
        <v>169</v>
      </c>
    </row>
    <row r="254" spans="1:51" s="15" customFormat="1" ht="12">
      <c r="A254" s="15"/>
      <c r="B254" s="258"/>
      <c r="C254" s="259"/>
      <c r="D254" s="233" t="s">
        <v>180</v>
      </c>
      <c r="E254" s="260" t="s">
        <v>19</v>
      </c>
      <c r="F254" s="261" t="s">
        <v>191</v>
      </c>
      <c r="G254" s="259"/>
      <c r="H254" s="262">
        <v>1264.58</v>
      </c>
      <c r="I254" s="263"/>
      <c r="J254" s="259"/>
      <c r="K254" s="259"/>
      <c r="L254" s="264"/>
      <c r="M254" s="265"/>
      <c r="N254" s="266"/>
      <c r="O254" s="266"/>
      <c r="P254" s="266"/>
      <c r="Q254" s="266"/>
      <c r="R254" s="266"/>
      <c r="S254" s="266"/>
      <c r="T254" s="267"/>
      <c r="U254" s="15"/>
      <c r="V254" s="15"/>
      <c r="W254" s="15"/>
      <c r="X254" s="15"/>
      <c r="Y254" s="15"/>
      <c r="Z254" s="15"/>
      <c r="AA254" s="15"/>
      <c r="AB254" s="15"/>
      <c r="AC254" s="15"/>
      <c r="AD254" s="15"/>
      <c r="AE254" s="15"/>
      <c r="AT254" s="268" t="s">
        <v>180</v>
      </c>
      <c r="AU254" s="268" t="s">
        <v>82</v>
      </c>
      <c r="AV254" s="15" t="s">
        <v>176</v>
      </c>
      <c r="AW254" s="15" t="s">
        <v>33</v>
      </c>
      <c r="AX254" s="15" t="s">
        <v>80</v>
      </c>
      <c r="AY254" s="268" t="s">
        <v>169</v>
      </c>
    </row>
    <row r="255" spans="1:63" s="12" customFormat="1" ht="22.8" customHeight="1">
      <c r="A255" s="12"/>
      <c r="B255" s="204"/>
      <c r="C255" s="205"/>
      <c r="D255" s="206" t="s">
        <v>71</v>
      </c>
      <c r="E255" s="218" t="s">
        <v>236</v>
      </c>
      <c r="F255" s="218" t="s">
        <v>423</v>
      </c>
      <c r="G255" s="205"/>
      <c r="H255" s="205"/>
      <c r="I255" s="208"/>
      <c r="J255" s="219">
        <f>BK255</f>
        <v>0</v>
      </c>
      <c r="K255" s="205"/>
      <c r="L255" s="210"/>
      <c r="M255" s="211"/>
      <c r="N255" s="212"/>
      <c r="O255" s="212"/>
      <c r="P255" s="213">
        <f>SUM(P256:P318)</f>
        <v>0</v>
      </c>
      <c r="Q255" s="212"/>
      <c r="R255" s="213">
        <f>SUM(R256:R318)</f>
        <v>34.7969643</v>
      </c>
      <c r="S255" s="212"/>
      <c r="T255" s="214">
        <f>SUM(T256:T318)</f>
        <v>0.082</v>
      </c>
      <c r="U255" s="12"/>
      <c r="V255" s="12"/>
      <c r="W255" s="12"/>
      <c r="X255" s="12"/>
      <c r="Y255" s="12"/>
      <c r="Z255" s="12"/>
      <c r="AA255" s="12"/>
      <c r="AB255" s="12"/>
      <c r="AC255" s="12"/>
      <c r="AD255" s="12"/>
      <c r="AE255" s="12"/>
      <c r="AR255" s="215" t="s">
        <v>80</v>
      </c>
      <c r="AT255" s="216" t="s">
        <v>71</v>
      </c>
      <c r="AU255" s="216" t="s">
        <v>80</v>
      </c>
      <c r="AY255" s="215" t="s">
        <v>169</v>
      </c>
      <c r="BK255" s="217">
        <f>SUM(BK256:BK318)</f>
        <v>0</v>
      </c>
    </row>
    <row r="256" spans="1:65" s="2" customFormat="1" ht="16.5" customHeight="1">
      <c r="A256" s="40"/>
      <c r="B256" s="41"/>
      <c r="C256" s="220" t="s">
        <v>424</v>
      </c>
      <c r="D256" s="220" t="s">
        <v>171</v>
      </c>
      <c r="E256" s="221" t="s">
        <v>425</v>
      </c>
      <c r="F256" s="222" t="s">
        <v>426</v>
      </c>
      <c r="G256" s="223" t="s">
        <v>361</v>
      </c>
      <c r="H256" s="224">
        <v>1</v>
      </c>
      <c r="I256" s="225"/>
      <c r="J256" s="226">
        <f>ROUND(I256*H256,2)</f>
        <v>0</v>
      </c>
      <c r="K256" s="222" t="s">
        <v>175</v>
      </c>
      <c r="L256" s="46"/>
      <c r="M256" s="227" t="s">
        <v>19</v>
      </c>
      <c r="N256" s="228" t="s">
        <v>43</v>
      </c>
      <c r="O256" s="86"/>
      <c r="P256" s="229">
        <f>O256*H256</f>
        <v>0</v>
      </c>
      <c r="Q256" s="229">
        <v>0.0007</v>
      </c>
      <c r="R256" s="229">
        <f>Q256*H256</f>
        <v>0.0007</v>
      </c>
      <c r="S256" s="229">
        <v>0</v>
      </c>
      <c r="T256" s="230">
        <f>S256*H256</f>
        <v>0</v>
      </c>
      <c r="U256" s="40"/>
      <c r="V256" s="40"/>
      <c r="W256" s="40"/>
      <c r="X256" s="40"/>
      <c r="Y256" s="40"/>
      <c r="Z256" s="40"/>
      <c r="AA256" s="40"/>
      <c r="AB256" s="40"/>
      <c r="AC256" s="40"/>
      <c r="AD256" s="40"/>
      <c r="AE256" s="40"/>
      <c r="AR256" s="231" t="s">
        <v>176</v>
      </c>
      <c r="AT256" s="231" t="s">
        <v>171</v>
      </c>
      <c r="AU256" s="231" t="s">
        <v>82</v>
      </c>
      <c r="AY256" s="19" t="s">
        <v>169</v>
      </c>
      <c r="BE256" s="232">
        <f>IF(N256="základní",J256,0)</f>
        <v>0</v>
      </c>
      <c r="BF256" s="232">
        <f>IF(N256="snížená",J256,0)</f>
        <v>0</v>
      </c>
      <c r="BG256" s="232">
        <f>IF(N256="zákl. přenesená",J256,0)</f>
        <v>0</v>
      </c>
      <c r="BH256" s="232">
        <f>IF(N256="sníž. přenesená",J256,0)</f>
        <v>0</v>
      </c>
      <c r="BI256" s="232">
        <f>IF(N256="nulová",J256,0)</f>
        <v>0</v>
      </c>
      <c r="BJ256" s="19" t="s">
        <v>80</v>
      </c>
      <c r="BK256" s="232">
        <f>ROUND(I256*H256,2)</f>
        <v>0</v>
      </c>
      <c r="BL256" s="19" t="s">
        <v>176</v>
      </c>
      <c r="BM256" s="231" t="s">
        <v>427</v>
      </c>
    </row>
    <row r="257" spans="1:47" s="2" customFormat="1" ht="12">
      <c r="A257" s="40"/>
      <c r="B257" s="41"/>
      <c r="C257" s="42"/>
      <c r="D257" s="233" t="s">
        <v>178</v>
      </c>
      <c r="E257" s="42"/>
      <c r="F257" s="234" t="s">
        <v>428</v>
      </c>
      <c r="G257" s="42"/>
      <c r="H257" s="42"/>
      <c r="I257" s="138"/>
      <c r="J257" s="42"/>
      <c r="K257" s="42"/>
      <c r="L257" s="46"/>
      <c r="M257" s="235"/>
      <c r="N257" s="236"/>
      <c r="O257" s="86"/>
      <c r="P257" s="86"/>
      <c r="Q257" s="86"/>
      <c r="R257" s="86"/>
      <c r="S257" s="86"/>
      <c r="T257" s="87"/>
      <c r="U257" s="40"/>
      <c r="V257" s="40"/>
      <c r="W257" s="40"/>
      <c r="X257" s="40"/>
      <c r="Y257" s="40"/>
      <c r="Z257" s="40"/>
      <c r="AA257" s="40"/>
      <c r="AB257" s="40"/>
      <c r="AC257" s="40"/>
      <c r="AD257" s="40"/>
      <c r="AE257" s="40"/>
      <c r="AT257" s="19" t="s">
        <v>178</v>
      </c>
      <c r="AU257" s="19" t="s">
        <v>82</v>
      </c>
    </row>
    <row r="258" spans="1:51" s="14" customFormat="1" ht="12">
      <c r="A258" s="14"/>
      <c r="B258" s="248"/>
      <c r="C258" s="249"/>
      <c r="D258" s="233" t="s">
        <v>180</v>
      </c>
      <c r="E258" s="250" t="s">
        <v>19</v>
      </c>
      <c r="F258" s="251" t="s">
        <v>429</v>
      </c>
      <c r="G258" s="249"/>
      <c r="H258" s="250" t="s">
        <v>19</v>
      </c>
      <c r="I258" s="252"/>
      <c r="J258" s="249"/>
      <c r="K258" s="249"/>
      <c r="L258" s="253"/>
      <c r="M258" s="254"/>
      <c r="N258" s="255"/>
      <c r="O258" s="255"/>
      <c r="P258" s="255"/>
      <c r="Q258" s="255"/>
      <c r="R258" s="255"/>
      <c r="S258" s="255"/>
      <c r="T258" s="256"/>
      <c r="U258" s="14"/>
      <c r="V258" s="14"/>
      <c r="W258" s="14"/>
      <c r="X258" s="14"/>
      <c r="Y258" s="14"/>
      <c r="Z258" s="14"/>
      <c r="AA258" s="14"/>
      <c r="AB258" s="14"/>
      <c r="AC258" s="14"/>
      <c r="AD258" s="14"/>
      <c r="AE258" s="14"/>
      <c r="AT258" s="257" t="s">
        <v>180</v>
      </c>
      <c r="AU258" s="257" t="s">
        <v>82</v>
      </c>
      <c r="AV258" s="14" t="s">
        <v>80</v>
      </c>
      <c r="AW258" s="14" t="s">
        <v>33</v>
      </c>
      <c r="AX258" s="14" t="s">
        <v>72</v>
      </c>
      <c r="AY258" s="257" t="s">
        <v>169</v>
      </c>
    </row>
    <row r="259" spans="1:51" s="13" customFormat="1" ht="12">
      <c r="A259" s="13"/>
      <c r="B259" s="237"/>
      <c r="C259" s="238"/>
      <c r="D259" s="233" t="s">
        <v>180</v>
      </c>
      <c r="E259" s="239" t="s">
        <v>19</v>
      </c>
      <c r="F259" s="240" t="s">
        <v>430</v>
      </c>
      <c r="G259" s="238"/>
      <c r="H259" s="241">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180</v>
      </c>
      <c r="AU259" s="247" t="s">
        <v>82</v>
      </c>
      <c r="AV259" s="13" t="s">
        <v>82</v>
      </c>
      <c r="AW259" s="13" t="s">
        <v>33</v>
      </c>
      <c r="AX259" s="13" t="s">
        <v>72</v>
      </c>
      <c r="AY259" s="247" t="s">
        <v>169</v>
      </c>
    </row>
    <row r="260" spans="1:51" s="15" customFormat="1" ht="12">
      <c r="A260" s="15"/>
      <c r="B260" s="258"/>
      <c r="C260" s="259"/>
      <c r="D260" s="233" t="s">
        <v>180</v>
      </c>
      <c r="E260" s="260" t="s">
        <v>19</v>
      </c>
      <c r="F260" s="261" t="s">
        <v>191</v>
      </c>
      <c r="G260" s="259"/>
      <c r="H260" s="262">
        <v>1</v>
      </c>
      <c r="I260" s="263"/>
      <c r="J260" s="259"/>
      <c r="K260" s="259"/>
      <c r="L260" s="264"/>
      <c r="M260" s="265"/>
      <c r="N260" s="266"/>
      <c r="O260" s="266"/>
      <c r="P260" s="266"/>
      <c r="Q260" s="266"/>
      <c r="R260" s="266"/>
      <c r="S260" s="266"/>
      <c r="T260" s="267"/>
      <c r="U260" s="15"/>
      <c r="V260" s="15"/>
      <c r="W260" s="15"/>
      <c r="X260" s="15"/>
      <c r="Y260" s="15"/>
      <c r="Z260" s="15"/>
      <c r="AA260" s="15"/>
      <c r="AB260" s="15"/>
      <c r="AC260" s="15"/>
      <c r="AD260" s="15"/>
      <c r="AE260" s="15"/>
      <c r="AT260" s="268" t="s">
        <v>180</v>
      </c>
      <c r="AU260" s="268" t="s">
        <v>82</v>
      </c>
      <c r="AV260" s="15" t="s">
        <v>176</v>
      </c>
      <c r="AW260" s="15" t="s">
        <v>33</v>
      </c>
      <c r="AX260" s="15" t="s">
        <v>80</v>
      </c>
      <c r="AY260" s="268" t="s">
        <v>169</v>
      </c>
    </row>
    <row r="261" spans="1:65" s="2" customFormat="1" ht="16.5" customHeight="1">
      <c r="A261" s="40"/>
      <c r="B261" s="41"/>
      <c r="C261" s="269" t="s">
        <v>431</v>
      </c>
      <c r="D261" s="269" t="s">
        <v>294</v>
      </c>
      <c r="E261" s="270" t="s">
        <v>432</v>
      </c>
      <c r="F261" s="271" t="s">
        <v>433</v>
      </c>
      <c r="G261" s="272" t="s">
        <v>361</v>
      </c>
      <c r="H261" s="273">
        <v>1</v>
      </c>
      <c r="I261" s="274"/>
      <c r="J261" s="275">
        <f>ROUND(I261*H261,2)</f>
        <v>0</v>
      </c>
      <c r="K261" s="271" t="s">
        <v>175</v>
      </c>
      <c r="L261" s="276"/>
      <c r="M261" s="277" t="s">
        <v>19</v>
      </c>
      <c r="N261" s="278" t="s">
        <v>43</v>
      </c>
      <c r="O261" s="86"/>
      <c r="P261" s="229">
        <f>O261*H261</f>
        <v>0</v>
      </c>
      <c r="Q261" s="229">
        <v>0.005</v>
      </c>
      <c r="R261" s="229">
        <f>Q261*H261</f>
        <v>0.005</v>
      </c>
      <c r="S261" s="229">
        <v>0</v>
      </c>
      <c r="T261" s="230">
        <f>S261*H261</f>
        <v>0</v>
      </c>
      <c r="U261" s="40"/>
      <c r="V261" s="40"/>
      <c r="W261" s="40"/>
      <c r="X261" s="40"/>
      <c r="Y261" s="40"/>
      <c r="Z261" s="40"/>
      <c r="AA261" s="40"/>
      <c r="AB261" s="40"/>
      <c r="AC261" s="40"/>
      <c r="AD261" s="40"/>
      <c r="AE261" s="40"/>
      <c r="AR261" s="231" t="s">
        <v>227</v>
      </c>
      <c r="AT261" s="231" t="s">
        <v>294</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434</v>
      </c>
    </row>
    <row r="262" spans="1:51" s="13" customFormat="1" ht="12">
      <c r="A262" s="13"/>
      <c r="B262" s="237"/>
      <c r="C262" s="238"/>
      <c r="D262" s="233" t="s">
        <v>180</v>
      </c>
      <c r="E262" s="239" t="s">
        <v>19</v>
      </c>
      <c r="F262" s="240" t="s">
        <v>430</v>
      </c>
      <c r="G262" s="238"/>
      <c r="H262" s="241">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180</v>
      </c>
      <c r="AU262" s="247" t="s">
        <v>82</v>
      </c>
      <c r="AV262" s="13" t="s">
        <v>82</v>
      </c>
      <c r="AW262" s="13" t="s">
        <v>33</v>
      </c>
      <c r="AX262" s="13" t="s">
        <v>80</v>
      </c>
      <c r="AY262" s="247" t="s">
        <v>169</v>
      </c>
    </row>
    <row r="263" spans="1:65" s="2" customFormat="1" ht="16.5" customHeight="1">
      <c r="A263" s="40"/>
      <c r="B263" s="41"/>
      <c r="C263" s="220" t="s">
        <v>435</v>
      </c>
      <c r="D263" s="220" t="s">
        <v>171</v>
      </c>
      <c r="E263" s="221" t="s">
        <v>436</v>
      </c>
      <c r="F263" s="222" t="s">
        <v>437</v>
      </c>
      <c r="G263" s="223" t="s">
        <v>361</v>
      </c>
      <c r="H263" s="224">
        <v>1</v>
      </c>
      <c r="I263" s="225"/>
      <c r="J263" s="226">
        <f>ROUND(I263*H263,2)</f>
        <v>0</v>
      </c>
      <c r="K263" s="222" t="s">
        <v>175</v>
      </c>
      <c r="L263" s="46"/>
      <c r="M263" s="227" t="s">
        <v>19</v>
      </c>
      <c r="N263" s="228" t="s">
        <v>43</v>
      </c>
      <c r="O263" s="86"/>
      <c r="P263" s="229">
        <f>O263*H263</f>
        <v>0</v>
      </c>
      <c r="Q263" s="229">
        <v>0.10941</v>
      </c>
      <c r="R263" s="229">
        <f>Q263*H263</f>
        <v>0.10941</v>
      </c>
      <c r="S263" s="229">
        <v>0</v>
      </c>
      <c r="T263" s="230">
        <f>S263*H263</f>
        <v>0</v>
      </c>
      <c r="U263" s="40"/>
      <c r="V263" s="40"/>
      <c r="W263" s="40"/>
      <c r="X263" s="40"/>
      <c r="Y263" s="40"/>
      <c r="Z263" s="40"/>
      <c r="AA263" s="40"/>
      <c r="AB263" s="40"/>
      <c r="AC263" s="40"/>
      <c r="AD263" s="40"/>
      <c r="AE263" s="40"/>
      <c r="AR263" s="231" t="s">
        <v>176</v>
      </c>
      <c r="AT263" s="231" t="s">
        <v>171</v>
      </c>
      <c r="AU263" s="231" t="s">
        <v>82</v>
      </c>
      <c r="AY263" s="19" t="s">
        <v>169</v>
      </c>
      <c r="BE263" s="232">
        <f>IF(N263="základní",J263,0)</f>
        <v>0</v>
      </c>
      <c r="BF263" s="232">
        <f>IF(N263="snížená",J263,0)</f>
        <v>0</v>
      </c>
      <c r="BG263" s="232">
        <f>IF(N263="zákl. přenesená",J263,0)</f>
        <v>0</v>
      </c>
      <c r="BH263" s="232">
        <f>IF(N263="sníž. přenesená",J263,0)</f>
        <v>0</v>
      </c>
      <c r="BI263" s="232">
        <f>IF(N263="nulová",J263,0)</f>
        <v>0</v>
      </c>
      <c r="BJ263" s="19" t="s">
        <v>80</v>
      </c>
      <c r="BK263" s="232">
        <f>ROUND(I263*H263,2)</f>
        <v>0</v>
      </c>
      <c r="BL263" s="19" t="s">
        <v>176</v>
      </c>
      <c r="BM263" s="231" t="s">
        <v>438</v>
      </c>
    </row>
    <row r="264" spans="1:47" s="2" customFormat="1" ht="12">
      <c r="A264" s="40"/>
      <c r="B264" s="41"/>
      <c r="C264" s="42"/>
      <c r="D264" s="233" t="s">
        <v>178</v>
      </c>
      <c r="E264" s="42"/>
      <c r="F264" s="234" t="s">
        <v>439</v>
      </c>
      <c r="G264" s="42"/>
      <c r="H264" s="42"/>
      <c r="I264" s="138"/>
      <c r="J264" s="42"/>
      <c r="K264" s="42"/>
      <c r="L264" s="46"/>
      <c r="M264" s="235"/>
      <c r="N264" s="236"/>
      <c r="O264" s="86"/>
      <c r="P264" s="86"/>
      <c r="Q264" s="86"/>
      <c r="R264" s="86"/>
      <c r="S264" s="86"/>
      <c r="T264" s="87"/>
      <c r="U264" s="40"/>
      <c r="V264" s="40"/>
      <c r="W264" s="40"/>
      <c r="X264" s="40"/>
      <c r="Y264" s="40"/>
      <c r="Z264" s="40"/>
      <c r="AA264" s="40"/>
      <c r="AB264" s="40"/>
      <c r="AC264" s="40"/>
      <c r="AD264" s="40"/>
      <c r="AE264" s="40"/>
      <c r="AT264" s="19" t="s">
        <v>178</v>
      </c>
      <c r="AU264" s="19" t="s">
        <v>82</v>
      </c>
    </row>
    <row r="265" spans="1:51" s="14" customFormat="1" ht="12">
      <c r="A265" s="14"/>
      <c r="B265" s="248"/>
      <c r="C265" s="249"/>
      <c r="D265" s="233" t="s">
        <v>180</v>
      </c>
      <c r="E265" s="250" t="s">
        <v>19</v>
      </c>
      <c r="F265" s="251" t="s">
        <v>429</v>
      </c>
      <c r="G265" s="249"/>
      <c r="H265" s="250" t="s">
        <v>19</v>
      </c>
      <c r="I265" s="252"/>
      <c r="J265" s="249"/>
      <c r="K265" s="249"/>
      <c r="L265" s="253"/>
      <c r="M265" s="254"/>
      <c r="N265" s="255"/>
      <c r="O265" s="255"/>
      <c r="P265" s="255"/>
      <c r="Q265" s="255"/>
      <c r="R265" s="255"/>
      <c r="S265" s="255"/>
      <c r="T265" s="256"/>
      <c r="U265" s="14"/>
      <c r="V265" s="14"/>
      <c r="W265" s="14"/>
      <c r="X265" s="14"/>
      <c r="Y265" s="14"/>
      <c r="Z265" s="14"/>
      <c r="AA265" s="14"/>
      <c r="AB265" s="14"/>
      <c r="AC265" s="14"/>
      <c r="AD265" s="14"/>
      <c r="AE265" s="14"/>
      <c r="AT265" s="257" t="s">
        <v>180</v>
      </c>
      <c r="AU265" s="257" t="s">
        <v>82</v>
      </c>
      <c r="AV265" s="14" t="s">
        <v>80</v>
      </c>
      <c r="AW265" s="14" t="s">
        <v>33</v>
      </c>
      <c r="AX265" s="14" t="s">
        <v>72</v>
      </c>
      <c r="AY265" s="257" t="s">
        <v>169</v>
      </c>
    </row>
    <row r="266" spans="1:51" s="13" customFormat="1" ht="12">
      <c r="A266" s="13"/>
      <c r="B266" s="237"/>
      <c r="C266" s="238"/>
      <c r="D266" s="233" t="s">
        <v>180</v>
      </c>
      <c r="E266" s="239" t="s">
        <v>19</v>
      </c>
      <c r="F266" s="240" t="s">
        <v>430</v>
      </c>
      <c r="G266" s="238"/>
      <c r="H266" s="241">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180</v>
      </c>
      <c r="AU266" s="247" t="s">
        <v>82</v>
      </c>
      <c r="AV266" s="13" t="s">
        <v>82</v>
      </c>
      <c r="AW266" s="13" t="s">
        <v>33</v>
      </c>
      <c r="AX266" s="13" t="s">
        <v>72</v>
      </c>
      <c r="AY266" s="247" t="s">
        <v>169</v>
      </c>
    </row>
    <row r="267" spans="1:51" s="15" customFormat="1" ht="12">
      <c r="A267" s="15"/>
      <c r="B267" s="258"/>
      <c r="C267" s="259"/>
      <c r="D267" s="233" t="s">
        <v>180</v>
      </c>
      <c r="E267" s="260" t="s">
        <v>19</v>
      </c>
      <c r="F267" s="261" t="s">
        <v>191</v>
      </c>
      <c r="G267" s="259"/>
      <c r="H267" s="262">
        <v>1</v>
      </c>
      <c r="I267" s="263"/>
      <c r="J267" s="259"/>
      <c r="K267" s="259"/>
      <c r="L267" s="264"/>
      <c r="M267" s="265"/>
      <c r="N267" s="266"/>
      <c r="O267" s="266"/>
      <c r="P267" s="266"/>
      <c r="Q267" s="266"/>
      <c r="R267" s="266"/>
      <c r="S267" s="266"/>
      <c r="T267" s="267"/>
      <c r="U267" s="15"/>
      <c r="V267" s="15"/>
      <c r="W267" s="15"/>
      <c r="X267" s="15"/>
      <c r="Y267" s="15"/>
      <c r="Z267" s="15"/>
      <c r="AA267" s="15"/>
      <c r="AB267" s="15"/>
      <c r="AC267" s="15"/>
      <c r="AD267" s="15"/>
      <c r="AE267" s="15"/>
      <c r="AT267" s="268" t="s">
        <v>180</v>
      </c>
      <c r="AU267" s="268" t="s">
        <v>82</v>
      </c>
      <c r="AV267" s="15" t="s">
        <v>176</v>
      </c>
      <c r="AW267" s="15" t="s">
        <v>33</v>
      </c>
      <c r="AX267" s="15" t="s">
        <v>80</v>
      </c>
      <c r="AY267" s="268" t="s">
        <v>169</v>
      </c>
    </row>
    <row r="268" spans="1:65" s="2" customFormat="1" ht="16.5" customHeight="1">
      <c r="A268" s="40"/>
      <c r="B268" s="41"/>
      <c r="C268" s="269" t="s">
        <v>440</v>
      </c>
      <c r="D268" s="269" t="s">
        <v>294</v>
      </c>
      <c r="E268" s="270" t="s">
        <v>441</v>
      </c>
      <c r="F268" s="271" t="s">
        <v>442</v>
      </c>
      <c r="G268" s="272" t="s">
        <v>361</v>
      </c>
      <c r="H268" s="273">
        <v>1</v>
      </c>
      <c r="I268" s="274"/>
      <c r="J268" s="275">
        <f>ROUND(I268*H268,2)</f>
        <v>0</v>
      </c>
      <c r="K268" s="271" t="s">
        <v>175</v>
      </c>
      <c r="L268" s="276"/>
      <c r="M268" s="277" t="s">
        <v>19</v>
      </c>
      <c r="N268" s="278" t="s">
        <v>43</v>
      </c>
      <c r="O268" s="86"/>
      <c r="P268" s="229">
        <f>O268*H268</f>
        <v>0</v>
      </c>
      <c r="Q268" s="229">
        <v>0.0061</v>
      </c>
      <c r="R268" s="229">
        <f>Q268*H268</f>
        <v>0.0061</v>
      </c>
      <c r="S268" s="229">
        <v>0</v>
      </c>
      <c r="T268" s="230">
        <f>S268*H268</f>
        <v>0</v>
      </c>
      <c r="U268" s="40"/>
      <c r="V268" s="40"/>
      <c r="W268" s="40"/>
      <c r="X268" s="40"/>
      <c r="Y268" s="40"/>
      <c r="Z268" s="40"/>
      <c r="AA268" s="40"/>
      <c r="AB268" s="40"/>
      <c r="AC268" s="40"/>
      <c r="AD268" s="40"/>
      <c r="AE268" s="40"/>
      <c r="AR268" s="231" t="s">
        <v>227</v>
      </c>
      <c r="AT268" s="231" t="s">
        <v>294</v>
      </c>
      <c r="AU268" s="231" t="s">
        <v>82</v>
      </c>
      <c r="AY268" s="19" t="s">
        <v>169</v>
      </c>
      <c r="BE268" s="232">
        <f>IF(N268="základní",J268,0)</f>
        <v>0</v>
      </c>
      <c r="BF268" s="232">
        <f>IF(N268="snížená",J268,0)</f>
        <v>0</v>
      </c>
      <c r="BG268" s="232">
        <f>IF(N268="zákl. přenesená",J268,0)</f>
        <v>0</v>
      </c>
      <c r="BH268" s="232">
        <f>IF(N268="sníž. přenesená",J268,0)</f>
        <v>0</v>
      </c>
      <c r="BI268" s="232">
        <f>IF(N268="nulová",J268,0)</f>
        <v>0</v>
      </c>
      <c r="BJ268" s="19" t="s">
        <v>80</v>
      </c>
      <c r="BK268" s="232">
        <f>ROUND(I268*H268,2)</f>
        <v>0</v>
      </c>
      <c r="BL268" s="19" t="s">
        <v>176</v>
      </c>
      <c r="BM268" s="231" t="s">
        <v>443</v>
      </c>
    </row>
    <row r="269" spans="1:65" s="2" customFormat="1" ht="16.5" customHeight="1">
      <c r="A269" s="40"/>
      <c r="B269" s="41"/>
      <c r="C269" s="220" t="s">
        <v>444</v>
      </c>
      <c r="D269" s="220" t="s">
        <v>171</v>
      </c>
      <c r="E269" s="221" t="s">
        <v>445</v>
      </c>
      <c r="F269" s="222" t="s">
        <v>446</v>
      </c>
      <c r="G269" s="223" t="s">
        <v>339</v>
      </c>
      <c r="H269" s="224">
        <v>38.4</v>
      </c>
      <c r="I269" s="225"/>
      <c r="J269" s="226">
        <f>ROUND(I269*H269,2)</f>
        <v>0</v>
      </c>
      <c r="K269" s="222" t="s">
        <v>175</v>
      </c>
      <c r="L269" s="46"/>
      <c r="M269" s="227" t="s">
        <v>19</v>
      </c>
      <c r="N269" s="228" t="s">
        <v>43</v>
      </c>
      <c r="O269" s="86"/>
      <c r="P269" s="229">
        <f>O269*H269</f>
        <v>0</v>
      </c>
      <c r="Q269" s="229">
        <v>0</v>
      </c>
      <c r="R269" s="229">
        <f>Q269*H269</f>
        <v>0</v>
      </c>
      <c r="S269" s="229">
        <v>0</v>
      </c>
      <c r="T269" s="230">
        <f>S269*H269</f>
        <v>0</v>
      </c>
      <c r="U269" s="40"/>
      <c r="V269" s="40"/>
      <c r="W269" s="40"/>
      <c r="X269" s="40"/>
      <c r="Y269" s="40"/>
      <c r="Z269" s="40"/>
      <c r="AA269" s="40"/>
      <c r="AB269" s="40"/>
      <c r="AC269" s="40"/>
      <c r="AD269" s="40"/>
      <c r="AE269" s="40"/>
      <c r="AR269" s="231" t="s">
        <v>176</v>
      </c>
      <c r="AT269" s="231" t="s">
        <v>171</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447</v>
      </c>
    </row>
    <row r="270" spans="1:47" s="2" customFormat="1" ht="12">
      <c r="A270" s="40"/>
      <c r="B270" s="41"/>
      <c r="C270" s="42"/>
      <c r="D270" s="233" t="s">
        <v>178</v>
      </c>
      <c r="E270" s="42"/>
      <c r="F270" s="234" t="s">
        <v>448</v>
      </c>
      <c r="G270" s="42"/>
      <c r="H270" s="42"/>
      <c r="I270" s="138"/>
      <c r="J270" s="42"/>
      <c r="K270" s="42"/>
      <c r="L270" s="46"/>
      <c r="M270" s="235"/>
      <c r="N270" s="236"/>
      <c r="O270" s="86"/>
      <c r="P270" s="86"/>
      <c r="Q270" s="86"/>
      <c r="R270" s="86"/>
      <c r="S270" s="86"/>
      <c r="T270" s="87"/>
      <c r="U270" s="40"/>
      <c r="V270" s="40"/>
      <c r="W270" s="40"/>
      <c r="X270" s="40"/>
      <c r="Y270" s="40"/>
      <c r="Z270" s="40"/>
      <c r="AA270" s="40"/>
      <c r="AB270" s="40"/>
      <c r="AC270" s="40"/>
      <c r="AD270" s="40"/>
      <c r="AE270" s="40"/>
      <c r="AT270" s="19" t="s">
        <v>178</v>
      </c>
      <c r="AU270" s="19" t="s">
        <v>82</v>
      </c>
    </row>
    <row r="271" spans="1:51" s="13" customFormat="1" ht="12">
      <c r="A271" s="13"/>
      <c r="B271" s="237"/>
      <c r="C271" s="238"/>
      <c r="D271" s="233" t="s">
        <v>180</v>
      </c>
      <c r="E271" s="239" t="s">
        <v>19</v>
      </c>
      <c r="F271" s="240" t="s">
        <v>449</v>
      </c>
      <c r="G271" s="238"/>
      <c r="H271" s="241">
        <v>38.4</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180</v>
      </c>
      <c r="AU271" s="247" t="s">
        <v>82</v>
      </c>
      <c r="AV271" s="13" t="s">
        <v>82</v>
      </c>
      <c r="AW271" s="13" t="s">
        <v>33</v>
      </c>
      <c r="AX271" s="13" t="s">
        <v>80</v>
      </c>
      <c r="AY271" s="247" t="s">
        <v>169</v>
      </c>
    </row>
    <row r="272" spans="1:65" s="2" customFormat="1" ht="21.75" customHeight="1">
      <c r="A272" s="40"/>
      <c r="B272" s="41"/>
      <c r="C272" s="220" t="s">
        <v>450</v>
      </c>
      <c r="D272" s="220" t="s">
        <v>171</v>
      </c>
      <c r="E272" s="221" t="s">
        <v>451</v>
      </c>
      <c r="F272" s="222" t="s">
        <v>452</v>
      </c>
      <c r="G272" s="223" t="s">
        <v>339</v>
      </c>
      <c r="H272" s="224">
        <v>38.4</v>
      </c>
      <c r="I272" s="225"/>
      <c r="J272" s="226">
        <f>ROUND(I272*H272,2)</f>
        <v>0</v>
      </c>
      <c r="K272" s="222" t="s">
        <v>175</v>
      </c>
      <c r="L272" s="46"/>
      <c r="M272" s="227" t="s">
        <v>19</v>
      </c>
      <c r="N272" s="228" t="s">
        <v>43</v>
      </c>
      <c r="O272" s="86"/>
      <c r="P272" s="229">
        <f>O272*H272</f>
        <v>0</v>
      </c>
      <c r="Q272" s="229">
        <v>0.00011</v>
      </c>
      <c r="R272" s="229">
        <f>Q272*H272</f>
        <v>0.004224</v>
      </c>
      <c r="S272" s="229">
        <v>0</v>
      </c>
      <c r="T272" s="230">
        <f>S272*H272</f>
        <v>0</v>
      </c>
      <c r="U272" s="40"/>
      <c r="V272" s="40"/>
      <c r="W272" s="40"/>
      <c r="X272" s="40"/>
      <c r="Y272" s="40"/>
      <c r="Z272" s="40"/>
      <c r="AA272" s="40"/>
      <c r="AB272" s="40"/>
      <c r="AC272" s="40"/>
      <c r="AD272" s="40"/>
      <c r="AE272" s="40"/>
      <c r="AR272" s="231" t="s">
        <v>176</v>
      </c>
      <c r="AT272" s="231" t="s">
        <v>171</v>
      </c>
      <c r="AU272" s="231" t="s">
        <v>82</v>
      </c>
      <c r="AY272" s="19" t="s">
        <v>169</v>
      </c>
      <c r="BE272" s="232">
        <f>IF(N272="základní",J272,0)</f>
        <v>0</v>
      </c>
      <c r="BF272" s="232">
        <f>IF(N272="snížená",J272,0)</f>
        <v>0</v>
      </c>
      <c r="BG272" s="232">
        <f>IF(N272="zákl. přenesená",J272,0)</f>
        <v>0</v>
      </c>
      <c r="BH272" s="232">
        <f>IF(N272="sníž. přenesená",J272,0)</f>
        <v>0</v>
      </c>
      <c r="BI272" s="232">
        <f>IF(N272="nulová",J272,0)</f>
        <v>0</v>
      </c>
      <c r="BJ272" s="19" t="s">
        <v>80</v>
      </c>
      <c r="BK272" s="232">
        <f>ROUND(I272*H272,2)</f>
        <v>0</v>
      </c>
      <c r="BL272" s="19" t="s">
        <v>176</v>
      </c>
      <c r="BM272" s="231" t="s">
        <v>453</v>
      </c>
    </row>
    <row r="273" spans="1:47" s="2" customFormat="1" ht="12">
      <c r="A273" s="40"/>
      <c r="B273" s="41"/>
      <c r="C273" s="42"/>
      <c r="D273" s="233" t="s">
        <v>178</v>
      </c>
      <c r="E273" s="42"/>
      <c r="F273" s="234" t="s">
        <v>454</v>
      </c>
      <c r="G273" s="42"/>
      <c r="H273" s="42"/>
      <c r="I273" s="138"/>
      <c r="J273" s="42"/>
      <c r="K273" s="42"/>
      <c r="L273" s="46"/>
      <c r="M273" s="235"/>
      <c r="N273" s="236"/>
      <c r="O273" s="86"/>
      <c r="P273" s="86"/>
      <c r="Q273" s="86"/>
      <c r="R273" s="86"/>
      <c r="S273" s="86"/>
      <c r="T273" s="87"/>
      <c r="U273" s="40"/>
      <c r="V273" s="40"/>
      <c r="W273" s="40"/>
      <c r="X273" s="40"/>
      <c r="Y273" s="40"/>
      <c r="Z273" s="40"/>
      <c r="AA273" s="40"/>
      <c r="AB273" s="40"/>
      <c r="AC273" s="40"/>
      <c r="AD273" s="40"/>
      <c r="AE273" s="40"/>
      <c r="AT273" s="19" t="s">
        <v>178</v>
      </c>
      <c r="AU273" s="19" t="s">
        <v>82</v>
      </c>
    </row>
    <row r="274" spans="1:65" s="2" customFormat="1" ht="21.75" customHeight="1">
      <c r="A274" s="40"/>
      <c r="B274" s="41"/>
      <c r="C274" s="220" t="s">
        <v>455</v>
      </c>
      <c r="D274" s="220" t="s">
        <v>171</v>
      </c>
      <c r="E274" s="221" t="s">
        <v>456</v>
      </c>
      <c r="F274" s="222" t="s">
        <v>457</v>
      </c>
      <c r="G274" s="223" t="s">
        <v>339</v>
      </c>
      <c r="H274" s="224">
        <v>39.98</v>
      </c>
      <c r="I274" s="225"/>
      <c r="J274" s="226">
        <f>ROUND(I274*H274,2)</f>
        <v>0</v>
      </c>
      <c r="K274" s="222" t="s">
        <v>175</v>
      </c>
      <c r="L274" s="46"/>
      <c r="M274" s="227" t="s">
        <v>19</v>
      </c>
      <c r="N274" s="228" t="s">
        <v>43</v>
      </c>
      <c r="O274" s="86"/>
      <c r="P274" s="229">
        <f>O274*H274</f>
        <v>0</v>
      </c>
      <c r="Q274" s="229">
        <v>0.00061</v>
      </c>
      <c r="R274" s="229">
        <f>Q274*H274</f>
        <v>0.024387799999999998</v>
      </c>
      <c r="S274" s="229">
        <v>0</v>
      </c>
      <c r="T274" s="230">
        <f>S274*H274</f>
        <v>0</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458</v>
      </c>
    </row>
    <row r="275" spans="1:47" s="2" customFormat="1" ht="12">
      <c r="A275" s="40"/>
      <c r="B275" s="41"/>
      <c r="C275" s="42"/>
      <c r="D275" s="233" t="s">
        <v>178</v>
      </c>
      <c r="E275" s="42"/>
      <c r="F275" s="234" t="s">
        <v>459</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51" s="13" customFormat="1" ht="12">
      <c r="A276" s="13"/>
      <c r="B276" s="237"/>
      <c r="C276" s="238"/>
      <c r="D276" s="233" t="s">
        <v>180</v>
      </c>
      <c r="E276" s="239" t="s">
        <v>19</v>
      </c>
      <c r="F276" s="240" t="s">
        <v>460</v>
      </c>
      <c r="G276" s="238"/>
      <c r="H276" s="241">
        <v>39.98</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33</v>
      </c>
      <c r="AX276" s="13" t="s">
        <v>80</v>
      </c>
      <c r="AY276" s="247" t="s">
        <v>169</v>
      </c>
    </row>
    <row r="277" spans="1:65" s="2" customFormat="1" ht="16.5" customHeight="1">
      <c r="A277" s="40"/>
      <c r="B277" s="41"/>
      <c r="C277" s="220" t="s">
        <v>461</v>
      </c>
      <c r="D277" s="220" t="s">
        <v>171</v>
      </c>
      <c r="E277" s="221" t="s">
        <v>462</v>
      </c>
      <c r="F277" s="222" t="s">
        <v>463</v>
      </c>
      <c r="G277" s="223" t="s">
        <v>339</v>
      </c>
      <c r="H277" s="224">
        <v>25.98</v>
      </c>
      <c r="I277" s="225"/>
      <c r="J277" s="226">
        <f>ROUND(I277*H277,2)</f>
        <v>0</v>
      </c>
      <c r="K277" s="222" t="s">
        <v>175</v>
      </c>
      <c r="L277" s="46"/>
      <c r="M277" s="227" t="s">
        <v>19</v>
      </c>
      <c r="N277" s="228" t="s">
        <v>43</v>
      </c>
      <c r="O277" s="86"/>
      <c r="P277" s="229">
        <f>O277*H277</f>
        <v>0</v>
      </c>
      <c r="Q277" s="229">
        <v>0</v>
      </c>
      <c r="R277" s="229">
        <f>Q277*H277</f>
        <v>0</v>
      </c>
      <c r="S277" s="229">
        <v>0</v>
      </c>
      <c r="T277" s="230">
        <f>S277*H277</f>
        <v>0</v>
      </c>
      <c r="U277" s="40"/>
      <c r="V277" s="40"/>
      <c r="W277" s="40"/>
      <c r="X277" s="40"/>
      <c r="Y277" s="40"/>
      <c r="Z277" s="40"/>
      <c r="AA277" s="40"/>
      <c r="AB277" s="40"/>
      <c r="AC277" s="40"/>
      <c r="AD277" s="40"/>
      <c r="AE277" s="40"/>
      <c r="AR277" s="231" t="s">
        <v>176</v>
      </c>
      <c r="AT277" s="231" t="s">
        <v>171</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464</v>
      </c>
    </row>
    <row r="278" spans="1:47" s="2" customFormat="1" ht="12">
      <c r="A278" s="40"/>
      <c r="B278" s="41"/>
      <c r="C278" s="42"/>
      <c r="D278" s="233" t="s">
        <v>178</v>
      </c>
      <c r="E278" s="42"/>
      <c r="F278" s="234" t="s">
        <v>465</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178</v>
      </c>
      <c r="AU278" s="19" t="s">
        <v>82</v>
      </c>
    </row>
    <row r="279" spans="1:51" s="13" customFormat="1" ht="12">
      <c r="A279" s="13"/>
      <c r="B279" s="237"/>
      <c r="C279" s="238"/>
      <c r="D279" s="233" t="s">
        <v>180</v>
      </c>
      <c r="E279" s="239" t="s">
        <v>19</v>
      </c>
      <c r="F279" s="240" t="s">
        <v>466</v>
      </c>
      <c r="G279" s="238"/>
      <c r="H279" s="241">
        <v>25.98</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180</v>
      </c>
      <c r="AU279" s="247" t="s">
        <v>82</v>
      </c>
      <c r="AV279" s="13" t="s">
        <v>82</v>
      </c>
      <c r="AW279" s="13" t="s">
        <v>33</v>
      </c>
      <c r="AX279" s="13" t="s">
        <v>80</v>
      </c>
      <c r="AY279" s="247" t="s">
        <v>169</v>
      </c>
    </row>
    <row r="280" spans="1:65" s="2" customFormat="1" ht="16.5" customHeight="1">
      <c r="A280" s="40"/>
      <c r="B280" s="41"/>
      <c r="C280" s="220" t="s">
        <v>467</v>
      </c>
      <c r="D280" s="220" t="s">
        <v>171</v>
      </c>
      <c r="E280" s="221" t="s">
        <v>468</v>
      </c>
      <c r="F280" s="222" t="s">
        <v>469</v>
      </c>
      <c r="G280" s="223" t="s">
        <v>339</v>
      </c>
      <c r="H280" s="224">
        <v>14</v>
      </c>
      <c r="I280" s="225"/>
      <c r="J280" s="226">
        <f>ROUND(I280*H280,2)</f>
        <v>0</v>
      </c>
      <c r="K280" s="222" t="s">
        <v>175</v>
      </c>
      <c r="L280" s="46"/>
      <c r="M280" s="227" t="s">
        <v>19</v>
      </c>
      <c r="N280" s="228" t="s">
        <v>43</v>
      </c>
      <c r="O280" s="86"/>
      <c r="P280" s="229">
        <f>O280*H280</f>
        <v>0</v>
      </c>
      <c r="Q280" s="229">
        <v>0</v>
      </c>
      <c r="R280" s="229">
        <f>Q280*H280</f>
        <v>0</v>
      </c>
      <c r="S280" s="229">
        <v>0</v>
      </c>
      <c r="T280" s="230">
        <f>S280*H280</f>
        <v>0</v>
      </c>
      <c r="U280" s="40"/>
      <c r="V280" s="40"/>
      <c r="W280" s="40"/>
      <c r="X280" s="40"/>
      <c r="Y280" s="40"/>
      <c r="Z280" s="40"/>
      <c r="AA280" s="40"/>
      <c r="AB280" s="40"/>
      <c r="AC280" s="40"/>
      <c r="AD280" s="40"/>
      <c r="AE280" s="40"/>
      <c r="AR280" s="231" t="s">
        <v>176</v>
      </c>
      <c r="AT280" s="231" t="s">
        <v>171</v>
      </c>
      <c r="AU280" s="231" t="s">
        <v>82</v>
      </c>
      <c r="AY280" s="19" t="s">
        <v>169</v>
      </c>
      <c r="BE280" s="232">
        <f>IF(N280="základní",J280,0)</f>
        <v>0</v>
      </c>
      <c r="BF280" s="232">
        <f>IF(N280="snížená",J280,0)</f>
        <v>0</v>
      </c>
      <c r="BG280" s="232">
        <f>IF(N280="zákl. přenesená",J280,0)</f>
        <v>0</v>
      </c>
      <c r="BH280" s="232">
        <f>IF(N280="sníž. přenesená",J280,0)</f>
        <v>0</v>
      </c>
      <c r="BI280" s="232">
        <f>IF(N280="nulová",J280,0)</f>
        <v>0</v>
      </c>
      <c r="BJ280" s="19" t="s">
        <v>80</v>
      </c>
      <c r="BK280" s="232">
        <f>ROUND(I280*H280,2)</f>
        <v>0</v>
      </c>
      <c r="BL280" s="19" t="s">
        <v>176</v>
      </c>
      <c r="BM280" s="231" t="s">
        <v>470</v>
      </c>
    </row>
    <row r="281" spans="1:47" s="2" customFormat="1" ht="12">
      <c r="A281" s="40"/>
      <c r="B281" s="41"/>
      <c r="C281" s="42"/>
      <c r="D281" s="233" t="s">
        <v>178</v>
      </c>
      <c r="E281" s="42"/>
      <c r="F281" s="234" t="s">
        <v>465</v>
      </c>
      <c r="G281" s="42"/>
      <c r="H281" s="42"/>
      <c r="I281" s="138"/>
      <c r="J281" s="42"/>
      <c r="K281" s="42"/>
      <c r="L281" s="46"/>
      <c r="M281" s="235"/>
      <c r="N281" s="236"/>
      <c r="O281" s="86"/>
      <c r="P281" s="86"/>
      <c r="Q281" s="86"/>
      <c r="R281" s="86"/>
      <c r="S281" s="86"/>
      <c r="T281" s="87"/>
      <c r="U281" s="40"/>
      <c r="V281" s="40"/>
      <c r="W281" s="40"/>
      <c r="X281" s="40"/>
      <c r="Y281" s="40"/>
      <c r="Z281" s="40"/>
      <c r="AA281" s="40"/>
      <c r="AB281" s="40"/>
      <c r="AC281" s="40"/>
      <c r="AD281" s="40"/>
      <c r="AE281" s="40"/>
      <c r="AT281" s="19" t="s">
        <v>178</v>
      </c>
      <c r="AU281" s="19" t="s">
        <v>82</v>
      </c>
    </row>
    <row r="282" spans="1:51" s="13" customFormat="1" ht="12">
      <c r="A282" s="13"/>
      <c r="B282" s="237"/>
      <c r="C282" s="238"/>
      <c r="D282" s="233" t="s">
        <v>180</v>
      </c>
      <c r="E282" s="239" t="s">
        <v>19</v>
      </c>
      <c r="F282" s="240" t="s">
        <v>471</v>
      </c>
      <c r="G282" s="238"/>
      <c r="H282" s="241">
        <v>14</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180</v>
      </c>
      <c r="AU282" s="247" t="s">
        <v>82</v>
      </c>
      <c r="AV282" s="13" t="s">
        <v>82</v>
      </c>
      <c r="AW282" s="13" t="s">
        <v>33</v>
      </c>
      <c r="AX282" s="13" t="s">
        <v>80</v>
      </c>
      <c r="AY282" s="247" t="s">
        <v>169</v>
      </c>
    </row>
    <row r="283" spans="1:65" s="2" customFormat="1" ht="16.5" customHeight="1">
      <c r="A283" s="40"/>
      <c r="B283" s="41"/>
      <c r="C283" s="220" t="s">
        <v>472</v>
      </c>
      <c r="D283" s="220" t="s">
        <v>171</v>
      </c>
      <c r="E283" s="221" t="s">
        <v>473</v>
      </c>
      <c r="F283" s="222" t="s">
        <v>474</v>
      </c>
      <c r="G283" s="223" t="s">
        <v>339</v>
      </c>
      <c r="H283" s="224">
        <v>701</v>
      </c>
      <c r="I283" s="225"/>
      <c r="J283" s="226">
        <f>ROUND(I283*H283,2)</f>
        <v>0</v>
      </c>
      <c r="K283" s="222" t="s">
        <v>175</v>
      </c>
      <c r="L283" s="46"/>
      <c r="M283" s="227" t="s">
        <v>19</v>
      </c>
      <c r="N283" s="228" t="s">
        <v>43</v>
      </c>
      <c r="O283" s="86"/>
      <c r="P283" s="229">
        <f>O283*H283</f>
        <v>0</v>
      </c>
      <c r="Q283" s="229">
        <v>0</v>
      </c>
      <c r="R283" s="229">
        <f>Q283*H283</f>
        <v>0</v>
      </c>
      <c r="S283" s="229">
        <v>0</v>
      </c>
      <c r="T283" s="230">
        <f>S283*H283</f>
        <v>0</v>
      </c>
      <c r="U283" s="40"/>
      <c r="V283" s="40"/>
      <c r="W283" s="40"/>
      <c r="X283" s="40"/>
      <c r="Y283" s="40"/>
      <c r="Z283" s="40"/>
      <c r="AA283" s="40"/>
      <c r="AB283" s="40"/>
      <c r="AC283" s="40"/>
      <c r="AD283" s="40"/>
      <c r="AE283" s="40"/>
      <c r="AR283" s="231" t="s">
        <v>176</v>
      </c>
      <c r="AT283" s="231" t="s">
        <v>171</v>
      </c>
      <c r="AU283" s="231" t="s">
        <v>82</v>
      </c>
      <c r="AY283" s="19" t="s">
        <v>169</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176</v>
      </c>
      <c r="BM283" s="231" t="s">
        <v>475</v>
      </c>
    </row>
    <row r="284" spans="1:47" s="2" customFormat="1" ht="12">
      <c r="A284" s="40"/>
      <c r="B284" s="41"/>
      <c r="C284" s="42"/>
      <c r="D284" s="233" t="s">
        <v>178</v>
      </c>
      <c r="E284" s="42"/>
      <c r="F284" s="234" t="s">
        <v>465</v>
      </c>
      <c r="G284" s="42"/>
      <c r="H284" s="42"/>
      <c r="I284" s="138"/>
      <c r="J284" s="42"/>
      <c r="K284" s="42"/>
      <c r="L284" s="46"/>
      <c r="M284" s="235"/>
      <c r="N284" s="236"/>
      <c r="O284" s="86"/>
      <c r="P284" s="86"/>
      <c r="Q284" s="86"/>
      <c r="R284" s="86"/>
      <c r="S284" s="86"/>
      <c r="T284" s="87"/>
      <c r="U284" s="40"/>
      <c r="V284" s="40"/>
      <c r="W284" s="40"/>
      <c r="X284" s="40"/>
      <c r="Y284" s="40"/>
      <c r="Z284" s="40"/>
      <c r="AA284" s="40"/>
      <c r="AB284" s="40"/>
      <c r="AC284" s="40"/>
      <c r="AD284" s="40"/>
      <c r="AE284" s="40"/>
      <c r="AT284" s="19" t="s">
        <v>178</v>
      </c>
      <c r="AU284" s="19" t="s">
        <v>82</v>
      </c>
    </row>
    <row r="285" spans="1:51" s="13" customFormat="1" ht="12">
      <c r="A285" s="13"/>
      <c r="B285" s="237"/>
      <c r="C285" s="238"/>
      <c r="D285" s="233" t="s">
        <v>180</v>
      </c>
      <c r="E285" s="239" t="s">
        <v>19</v>
      </c>
      <c r="F285" s="240" t="s">
        <v>476</v>
      </c>
      <c r="G285" s="238"/>
      <c r="H285" s="241">
        <v>701</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180</v>
      </c>
      <c r="AU285" s="247" t="s">
        <v>82</v>
      </c>
      <c r="AV285" s="13" t="s">
        <v>82</v>
      </c>
      <c r="AW285" s="13" t="s">
        <v>33</v>
      </c>
      <c r="AX285" s="13" t="s">
        <v>80</v>
      </c>
      <c r="AY285" s="247" t="s">
        <v>169</v>
      </c>
    </row>
    <row r="286" spans="1:65" s="2" customFormat="1" ht="21.75" customHeight="1">
      <c r="A286" s="40"/>
      <c r="B286" s="41"/>
      <c r="C286" s="220" t="s">
        <v>477</v>
      </c>
      <c r="D286" s="220" t="s">
        <v>171</v>
      </c>
      <c r="E286" s="221" t="s">
        <v>478</v>
      </c>
      <c r="F286" s="222" t="s">
        <v>479</v>
      </c>
      <c r="G286" s="223" t="s">
        <v>339</v>
      </c>
      <c r="H286" s="224">
        <v>92</v>
      </c>
      <c r="I286" s="225"/>
      <c r="J286" s="226">
        <f>ROUND(I286*H286,2)</f>
        <v>0</v>
      </c>
      <c r="K286" s="222" t="s">
        <v>175</v>
      </c>
      <c r="L286" s="46"/>
      <c r="M286" s="227" t="s">
        <v>19</v>
      </c>
      <c r="N286" s="228" t="s">
        <v>43</v>
      </c>
      <c r="O286" s="86"/>
      <c r="P286" s="229">
        <f>O286*H286</f>
        <v>0</v>
      </c>
      <c r="Q286" s="229">
        <v>0.13096</v>
      </c>
      <c r="R286" s="229">
        <f>Q286*H286</f>
        <v>12.048319999999999</v>
      </c>
      <c r="S286" s="229">
        <v>0</v>
      </c>
      <c r="T286" s="230">
        <f>S286*H286</f>
        <v>0</v>
      </c>
      <c r="U286" s="40"/>
      <c r="V286" s="40"/>
      <c r="W286" s="40"/>
      <c r="X286" s="40"/>
      <c r="Y286" s="40"/>
      <c r="Z286" s="40"/>
      <c r="AA286" s="40"/>
      <c r="AB286" s="40"/>
      <c r="AC286" s="40"/>
      <c r="AD286" s="40"/>
      <c r="AE286" s="40"/>
      <c r="AR286" s="231" t="s">
        <v>176</v>
      </c>
      <c r="AT286" s="231" t="s">
        <v>171</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480</v>
      </c>
    </row>
    <row r="287" spans="1:47" s="2" customFormat="1" ht="12">
      <c r="A287" s="40"/>
      <c r="B287" s="41"/>
      <c r="C287" s="42"/>
      <c r="D287" s="233" t="s">
        <v>178</v>
      </c>
      <c r="E287" s="42"/>
      <c r="F287" s="234" t="s">
        <v>481</v>
      </c>
      <c r="G287" s="42"/>
      <c r="H287" s="42"/>
      <c r="I287" s="138"/>
      <c r="J287" s="42"/>
      <c r="K287" s="42"/>
      <c r="L287" s="46"/>
      <c r="M287" s="235"/>
      <c r="N287" s="236"/>
      <c r="O287" s="86"/>
      <c r="P287" s="86"/>
      <c r="Q287" s="86"/>
      <c r="R287" s="86"/>
      <c r="S287" s="86"/>
      <c r="T287" s="87"/>
      <c r="U287" s="40"/>
      <c r="V287" s="40"/>
      <c r="W287" s="40"/>
      <c r="X287" s="40"/>
      <c r="Y287" s="40"/>
      <c r="Z287" s="40"/>
      <c r="AA287" s="40"/>
      <c r="AB287" s="40"/>
      <c r="AC287" s="40"/>
      <c r="AD287" s="40"/>
      <c r="AE287" s="40"/>
      <c r="AT287" s="19" t="s">
        <v>178</v>
      </c>
      <c r="AU287" s="19" t="s">
        <v>82</v>
      </c>
    </row>
    <row r="288" spans="1:65" s="2" customFormat="1" ht="16.5" customHeight="1">
      <c r="A288" s="40"/>
      <c r="B288" s="41"/>
      <c r="C288" s="269" t="s">
        <v>482</v>
      </c>
      <c r="D288" s="269" t="s">
        <v>294</v>
      </c>
      <c r="E288" s="270" t="s">
        <v>483</v>
      </c>
      <c r="F288" s="271" t="s">
        <v>484</v>
      </c>
      <c r="G288" s="272" t="s">
        <v>339</v>
      </c>
      <c r="H288" s="273">
        <v>92</v>
      </c>
      <c r="I288" s="274"/>
      <c r="J288" s="275">
        <f>ROUND(I288*H288,2)</f>
        <v>0</v>
      </c>
      <c r="K288" s="271" t="s">
        <v>19</v>
      </c>
      <c r="L288" s="276"/>
      <c r="M288" s="277" t="s">
        <v>19</v>
      </c>
      <c r="N288" s="278" t="s">
        <v>43</v>
      </c>
      <c r="O288" s="86"/>
      <c r="P288" s="229">
        <f>O288*H288</f>
        <v>0</v>
      </c>
      <c r="Q288" s="229">
        <v>0.12726</v>
      </c>
      <c r="R288" s="229">
        <f>Q288*H288</f>
        <v>11.707920000000001</v>
      </c>
      <c r="S288" s="229">
        <v>0</v>
      </c>
      <c r="T288" s="230">
        <f>S288*H288</f>
        <v>0</v>
      </c>
      <c r="U288" s="40"/>
      <c r="V288" s="40"/>
      <c r="W288" s="40"/>
      <c r="X288" s="40"/>
      <c r="Y288" s="40"/>
      <c r="Z288" s="40"/>
      <c r="AA288" s="40"/>
      <c r="AB288" s="40"/>
      <c r="AC288" s="40"/>
      <c r="AD288" s="40"/>
      <c r="AE288" s="40"/>
      <c r="AR288" s="231" t="s">
        <v>227</v>
      </c>
      <c r="AT288" s="231" t="s">
        <v>294</v>
      </c>
      <c r="AU288" s="231" t="s">
        <v>82</v>
      </c>
      <c r="AY288" s="19" t="s">
        <v>169</v>
      </c>
      <c r="BE288" s="232">
        <f>IF(N288="základní",J288,0)</f>
        <v>0</v>
      </c>
      <c r="BF288" s="232">
        <f>IF(N288="snížená",J288,0)</f>
        <v>0</v>
      </c>
      <c r="BG288" s="232">
        <f>IF(N288="zákl. přenesená",J288,0)</f>
        <v>0</v>
      </c>
      <c r="BH288" s="232">
        <f>IF(N288="sníž. přenesená",J288,0)</f>
        <v>0</v>
      </c>
      <c r="BI288" s="232">
        <f>IF(N288="nulová",J288,0)</f>
        <v>0</v>
      </c>
      <c r="BJ288" s="19" t="s">
        <v>80</v>
      </c>
      <c r="BK288" s="232">
        <f>ROUND(I288*H288,2)</f>
        <v>0</v>
      </c>
      <c r="BL288" s="19" t="s">
        <v>176</v>
      </c>
      <c r="BM288" s="231" t="s">
        <v>485</v>
      </c>
    </row>
    <row r="289" spans="1:65" s="2" customFormat="1" ht="21.75" customHeight="1">
      <c r="A289" s="40"/>
      <c r="B289" s="41"/>
      <c r="C289" s="220" t="s">
        <v>486</v>
      </c>
      <c r="D289" s="220" t="s">
        <v>171</v>
      </c>
      <c r="E289" s="221" t="s">
        <v>487</v>
      </c>
      <c r="F289" s="222" t="s">
        <v>488</v>
      </c>
      <c r="G289" s="223" t="s">
        <v>339</v>
      </c>
      <c r="H289" s="224">
        <v>9.55</v>
      </c>
      <c r="I289" s="225"/>
      <c r="J289" s="226">
        <f>ROUND(I289*H289,2)</f>
        <v>0</v>
      </c>
      <c r="K289" s="222" t="s">
        <v>19</v>
      </c>
      <c r="L289" s="46"/>
      <c r="M289" s="227" t="s">
        <v>19</v>
      </c>
      <c r="N289" s="228" t="s">
        <v>43</v>
      </c>
      <c r="O289" s="86"/>
      <c r="P289" s="229">
        <f>O289*H289</f>
        <v>0</v>
      </c>
      <c r="Q289" s="229">
        <v>0.85015</v>
      </c>
      <c r="R289" s="229">
        <f>Q289*H289</f>
        <v>8.1189325</v>
      </c>
      <c r="S289" s="229">
        <v>0</v>
      </c>
      <c r="T289" s="230">
        <f>S289*H289</f>
        <v>0</v>
      </c>
      <c r="U289" s="40"/>
      <c r="V289" s="40"/>
      <c r="W289" s="40"/>
      <c r="X289" s="40"/>
      <c r="Y289" s="40"/>
      <c r="Z289" s="40"/>
      <c r="AA289" s="40"/>
      <c r="AB289" s="40"/>
      <c r="AC289" s="40"/>
      <c r="AD289" s="40"/>
      <c r="AE289" s="40"/>
      <c r="AR289" s="231" t="s">
        <v>176</v>
      </c>
      <c r="AT289" s="231" t="s">
        <v>171</v>
      </c>
      <c r="AU289" s="231" t="s">
        <v>82</v>
      </c>
      <c r="AY289" s="19" t="s">
        <v>169</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176</v>
      </c>
      <c r="BM289" s="231" t="s">
        <v>489</v>
      </c>
    </row>
    <row r="290" spans="1:47" s="2" customFormat="1" ht="12">
      <c r="A290" s="40"/>
      <c r="B290" s="41"/>
      <c r="C290" s="42"/>
      <c r="D290" s="233" t="s">
        <v>178</v>
      </c>
      <c r="E290" s="42"/>
      <c r="F290" s="234" t="s">
        <v>490</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9" t="s">
        <v>178</v>
      </c>
      <c r="AU290" s="19" t="s">
        <v>82</v>
      </c>
    </row>
    <row r="291" spans="1:51" s="13" customFormat="1" ht="12">
      <c r="A291" s="13"/>
      <c r="B291" s="237"/>
      <c r="C291" s="238"/>
      <c r="D291" s="233" t="s">
        <v>180</v>
      </c>
      <c r="E291" s="239" t="s">
        <v>19</v>
      </c>
      <c r="F291" s="240" t="s">
        <v>491</v>
      </c>
      <c r="G291" s="238"/>
      <c r="H291" s="241">
        <v>3.25</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180</v>
      </c>
      <c r="AU291" s="247" t="s">
        <v>82</v>
      </c>
      <c r="AV291" s="13" t="s">
        <v>82</v>
      </c>
      <c r="AW291" s="13" t="s">
        <v>33</v>
      </c>
      <c r="AX291" s="13" t="s">
        <v>72</v>
      </c>
      <c r="AY291" s="247" t="s">
        <v>169</v>
      </c>
    </row>
    <row r="292" spans="1:51" s="13" customFormat="1" ht="12">
      <c r="A292" s="13"/>
      <c r="B292" s="237"/>
      <c r="C292" s="238"/>
      <c r="D292" s="233" t="s">
        <v>180</v>
      </c>
      <c r="E292" s="239" t="s">
        <v>19</v>
      </c>
      <c r="F292" s="240" t="s">
        <v>492</v>
      </c>
      <c r="G292" s="238"/>
      <c r="H292" s="241">
        <v>6.3</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180</v>
      </c>
      <c r="AU292" s="247" t="s">
        <v>82</v>
      </c>
      <c r="AV292" s="13" t="s">
        <v>82</v>
      </c>
      <c r="AW292" s="13" t="s">
        <v>33</v>
      </c>
      <c r="AX292" s="13" t="s">
        <v>72</v>
      </c>
      <c r="AY292" s="247" t="s">
        <v>169</v>
      </c>
    </row>
    <row r="293" spans="1:51" s="15" customFormat="1" ht="12">
      <c r="A293" s="15"/>
      <c r="B293" s="258"/>
      <c r="C293" s="259"/>
      <c r="D293" s="233" t="s">
        <v>180</v>
      </c>
      <c r="E293" s="260" t="s">
        <v>19</v>
      </c>
      <c r="F293" s="261" t="s">
        <v>191</v>
      </c>
      <c r="G293" s="259"/>
      <c r="H293" s="262">
        <v>9.55</v>
      </c>
      <c r="I293" s="263"/>
      <c r="J293" s="259"/>
      <c r="K293" s="259"/>
      <c r="L293" s="264"/>
      <c r="M293" s="265"/>
      <c r="N293" s="266"/>
      <c r="O293" s="266"/>
      <c r="P293" s="266"/>
      <c r="Q293" s="266"/>
      <c r="R293" s="266"/>
      <c r="S293" s="266"/>
      <c r="T293" s="267"/>
      <c r="U293" s="15"/>
      <c r="V293" s="15"/>
      <c r="W293" s="15"/>
      <c r="X293" s="15"/>
      <c r="Y293" s="15"/>
      <c r="Z293" s="15"/>
      <c r="AA293" s="15"/>
      <c r="AB293" s="15"/>
      <c r="AC293" s="15"/>
      <c r="AD293" s="15"/>
      <c r="AE293" s="15"/>
      <c r="AT293" s="268" t="s">
        <v>180</v>
      </c>
      <c r="AU293" s="268" t="s">
        <v>82</v>
      </c>
      <c r="AV293" s="15" t="s">
        <v>176</v>
      </c>
      <c r="AW293" s="15" t="s">
        <v>33</v>
      </c>
      <c r="AX293" s="15" t="s">
        <v>80</v>
      </c>
      <c r="AY293" s="268" t="s">
        <v>169</v>
      </c>
    </row>
    <row r="294" spans="1:65" s="2" customFormat="1" ht="16.5" customHeight="1">
      <c r="A294" s="40"/>
      <c r="B294" s="41"/>
      <c r="C294" s="269" t="s">
        <v>493</v>
      </c>
      <c r="D294" s="269" t="s">
        <v>294</v>
      </c>
      <c r="E294" s="270" t="s">
        <v>494</v>
      </c>
      <c r="F294" s="271" t="s">
        <v>495</v>
      </c>
      <c r="G294" s="272" t="s">
        <v>339</v>
      </c>
      <c r="H294" s="273">
        <v>9</v>
      </c>
      <c r="I294" s="274"/>
      <c r="J294" s="275">
        <f>ROUND(I294*H294,2)</f>
        <v>0</v>
      </c>
      <c r="K294" s="271" t="s">
        <v>19</v>
      </c>
      <c r="L294" s="276"/>
      <c r="M294" s="277" t="s">
        <v>19</v>
      </c>
      <c r="N294" s="278" t="s">
        <v>43</v>
      </c>
      <c r="O294" s="86"/>
      <c r="P294" s="229">
        <f>O294*H294</f>
        <v>0</v>
      </c>
      <c r="Q294" s="229">
        <v>0.30295</v>
      </c>
      <c r="R294" s="229">
        <f>Q294*H294</f>
        <v>2.72655</v>
      </c>
      <c r="S294" s="229">
        <v>0</v>
      </c>
      <c r="T294" s="230">
        <f>S294*H294</f>
        <v>0</v>
      </c>
      <c r="U294" s="40"/>
      <c r="V294" s="40"/>
      <c r="W294" s="40"/>
      <c r="X294" s="40"/>
      <c r="Y294" s="40"/>
      <c r="Z294" s="40"/>
      <c r="AA294" s="40"/>
      <c r="AB294" s="40"/>
      <c r="AC294" s="40"/>
      <c r="AD294" s="40"/>
      <c r="AE294" s="40"/>
      <c r="AR294" s="231" t="s">
        <v>227</v>
      </c>
      <c r="AT294" s="231" t="s">
        <v>294</v>
      </c>
      <c r="AU294" s="231" t="s">
        <v>82</v>
      </c>
      <c r="AY294" s="19" t="s">
        <v>169</v>
      </c>
      <c r="BE294" s="232">
        <f>IF(N294="základní",J294,0)</f>
        <v>0</v>
      </c>
      <c r="BF294" s="232">
        <f>IF(N294="snížená",J294,0)</f>
        <v>0</v>
      </c>
      <c r="BG294" s="232">
        <f>IF(N294="zákl. přenesená",J294,0)</f>
        <v>0</v>
      </c>
      <c r="BH294" s="232">
        <f>IF(N294="sníž. přenesená",J294,0)</f>
        <v>0</v>
      </c>
      <c r="BI294" s="232">
        <f>IF(N294="nulová",J294,0)</f>
        <v>0</v>
      </c>
      <c r="BJ294" s="19" t="s">
        <v>80</v>
      </c>
      <c r="BK294" s="232">
        <f>ROUND(I294*H294,2)</f>
        <v>0</v>
      </c>
      <c r="BL294" s="19" t="s">
        <v>176</v>
      </c>
      <c r="BM294" s="231" t="s">
        <v>496</v>
      </c>
    </row>
    <row r="295" spans="1:51" s="13" customFormat="1" ht="12">
      <c r="A295" s="13"/>
      <c r="B295" s="237"/>
      <c r="C295" s="238"/>
      <c r="D295" s="233" t="s">
        <v>180</v>
      </c>
      <c r="E295" s="239" t="s">
        <v>19</v>
      </c>
      <c r="F295" s="240" t="s">
        <v>497</v>
      </c>
      <c r="G295" s="238"/>
      <c r="H295" s="241">
        <v>3</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180</v>
      </c>
      <c r="AU295" s="247" t="s">
        <v>82</v>
      </c>
      <c r="AV295" s="13" t="s">
        <v>82</v>
      </c>
      <c r="AW295" s="13" t="s">
        <v>33</v>
      </c>
      <c r="AX295" s="13" t="s">
        <v>72</v>
      </c>
      <c r="AY295" s="247" t="s">
        <v>169</v>
      </c>
    </row>
    <row r="296" spans="1:51" s="13" customFormat="1" ht="12">
      <c r="A296" s="13"/>
      <c r="B296" s="237"/>
      <c r="C296" s="238"/>
      <c r="D296" s="233" t="s">
        <v>180</v>
      </c>
      <c r="E296" s="239" t="s">
        <v>19</v>
      </c>
      <c r="F296" s="240" t="s">
        <v>498</v>
      </c>
      <c r="G296" s="238"/>
      <c r="H296" s="241">
        <v>6</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180</v>
      </c>
      <c r="AU296" s="247" t="s">
        <v>82</v>
      </c>
      <c r="AV296" s="13" t="s">
        <v>82</v>
      </c>
      <c r="AW296" s="13" t="s">
        <v>33</v>
      </c>
      <c r="AX296" s="13" t="s">
        <v>72</v>
      </c>
      <c r="AY296" s="247" t="s">
        <v>169</v>
      </c>
    </row>
    <row r="297" spans="1:51" s="15" customFormat="1" ht="12">
      <c r="A297" s="15"/>
      <c r="B297" s="258"/>
      <c r="C297" s="259"/>
      <c r="D297" s="233" t="s">
        <v>180</v>
      </c>
      <c r="E297" s="260" t="s">
        <v>19</v>
      </c>
      <c r="F297" s="261" t="s">
        <v>191</v>
      </c>
      <c r="G297" s="259"/>
      <c r="H297" s="262">
        <v>9</v>
      </c>
      <c r="I297" s="263"/>
      <c r="J297" s="259"/>
      <c r="K297" s="259"/>
      <c r="L297" s="264"/>
      <c r="M297" s="265"/>
      <c r="N297" s="266"/>
      <c r="O297" s="266"/>
      <c r="P297" s="266"/>
      <c r="Q297" s="266"/>
      <c r="R297" s="266"/>
      <c r="S297" s="266"/>
      <c r="T297" s="267"/>
      <c r="U297" s="15"/>
      <c r="V297" s="15"/>
      <c r="W297" s="15"/>
      <c r="X297" s="15"/>
      <c r="Y297" s="15"/>
      <c r="Z297" s="15"/>
      <c r="AA297" s="15"/>
      <c r="AB297" s="15"/>
      <c r="AC297" s="15"/>
      <c r="AD297" s="15"/>
      <c r="AE297" s="15"/>
      <c r="AT297" s="268" t="s">
        <v>180</v>
      </c>
      <c r="AU297" s="268" t="s">
        <v>82</v>
      </c>
      <c r="AV297" s="15" t="s">
        <v>176</v>
      </c>
      <c r="AW297" s="15" t="s">
        <v>33</v>
      </c>
      <c r="AX297" s="15" t="s">
        <v>80</v>
      </c>
      <c r="AY297" s="268" t="s">
        <v>169</v>
      </c>
    </row>
    <row r="298" spans="1:65" s="2" customFormat="1" ht="16.5" customHeight="1">
      <c r="A298" s="40"/>
      <c r="B298" s="41"/>
      <c r="C298" s="269" t="s">
        <v>499</v>
      </c>
      <c r="D298" s="269" t="s">
        <v>294</v>
      </c>
      <c r="E298" s="270" t="s">
        <v>500</v>
      </c>
      <c r="F298" s="271" t="s">
        <v>501</v>
      </c>
      <c r="G298" s="272" t="s">
        <v>361</v>
      </c>
      <c r="H298" s="273">
        <v>4</v>
      </c>
      <c r="I298" s="274"/>
      <c r="J298" s="275">
        <f>ROUND(I298*H298,2)</f>
        <v>0</v>
      </c>
      <c r="K298" s="271" t="s">
        <v>19</v>
      </c>
      <c r="L298" s="276"/>
      <c r="M298" s="277" t="s">
        <v>19</v>
      </c>
      <c r="N298" s="278" t="s">
        <v>43</v>
      </c>
      <c r="O298" s="86"/>
      <c r="P298" s="229">
        <f>O298*H298</f>
        <v>0</v>
      </c>
      <c r="Q298" s="229">
        <v>0.0007</v>
      </c>
      <c r="R298" s="229">
        <f>Q298*H298</f>
        <v>0.0028</v>
      </c>
      <c r="S298" s="229">
        <v>0</v>
      </c>
      <c r="T298" s="230">
        <f>S298*H298</f>
        <v>0</v>
      </c>
      <c r="U298" s="40"/>
      <c r="V298" s="40"/>
      <c r="W298" s="40"/>
      <c r="X298" s="40"/>
      <c r="Y298" s="40"/>
      <c r="Z298" s="40"/>
      <c r="AA298" s="40"/>
      <c r="AB298" s="40"/>
      <c r="AC298" s="40"/>
      <c r="AD298" s="40"/>
      <c r="AE298" s="40"/>
      <c r="AR298" s="231" t="s">
        <v>227</v>
      </c>
      <c r="AT298" s="231" t="s">
        <v>294</v>
      </c>
      <c r="AU298" s="231" t="s">
        <v>82</v>
      </c>
      <c r="AY298" s="19" t="s">
        <v>169</v>
      </c>
      <c r="BE298" s="232">
        <f>IF(N298="základní",J298,0)</f>
        <v>0</v>
      </c>
      <c r="BF298" s="232">
        <f>IF(N298="snížená",J298,0)</f>
        <v>0</v>
      </c>
      <c r="BG298" s="232">
        <f>IF(N298="zákl. přenesená",J298,0)</f>
        <v>0</v>
      </c>
      <c r="BH298" s="232">
        <f>IF(N298="sníž. přenesená",J298,0)</f>
        <v>0</v>
      </c>
      <c r="BI298" s="232">
        <f>IF(N298="nulová",J298,0)</f>
        <v>0</v>
      </c>
      <c r="BJ298" s="19" t="s">
        <v>80</v>
      </c>
      <c r="BK298" s="232">
        <f>ROUND(I298*H298,2)</f>
        <v>0</v>
      </c>
      <c r="BL298" s="19" t="s">
        <v>176</v>
      </c>
      <c r="BM298" s="231" t="s">
        <v>502</v>
      </c>
    </row>
    <row r="299" spans="1:51" s="13" customFormat="1" ht="12">
      <c r="A299" s="13"/>
      <c r="B299" s="237"/>
      <c r="C299" s="238"/>
      <c r="D299" s="233" t="s">
        <v>180</v>
      </c>
      <c r="E299" s="239" t="s">
        <v>19</v>
      </c>
      <c r="F299" s="240" t="s">
        <v>503</v>
      </c>
      <c r="G299" s="238"/>
      <c r="H299" s="241">
        <v>2</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180</v>
      </c>
      <c r="AU299" s="247" t="s">
        <v>82</v>
      </c>
      <c r="AV299" s="13" t="s">
        <v>82</v>
      </c>
      <c r="AW299" s="13" t="s">
        <v>33</v>
      </c>
      <c r="AX299" s="13" t="s">
        <v>72</v>
      </c>
      <c r="AY299" s="247" t="s">
        <v>169</v>
      </c>
    </row>
    <row r="300" spans="1:51" s="13" customFormat="1" ht="12">
      <c r="A300" s="13"/>
      <c r="B300" s="237"/>
      <c r="C300" s="238"/>
      <c r="D300" s="233" t="s">
        <v>180</v>
      </c>
      <c r="E300" s="239" t="s">
        <v>19</v>
      </c>
      <c r="F300" s="240" t="s">
        <v>504</v>
      </c>
      <c r="G300" s="238"/>
      <c r="H300" s="241">
        <v>2</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180</v>
      </c>
      <c r="AU300" s="247" t="s">
        <v>82</v>
      </c>
      <c r="AV300" s="13" t="s">
        <v>82</v>
      </c>
      <c r="AW300" s="13" t="s">
        <v>33</v>
      </c>
      <c r="AX300" s="13" t="s">
        <v>72</v>
      </c>
      <c r="AY300" s="247" t="s">
        <v>169</v>
      </c>
    </row>
    <row r="301" spans="1:51" s="15" customFormat="1" ht="12">
      <c r="A301" s="15"/>
      <c r="B301" s="258"/>
      <c r="C301" s="259"/>
      <c r="D301" s="233" t="s">
        <v>180</v>
      </c>
      <c r="E301" s="260" t="s">
        <v>19</v>
      </c>
      <c r="F301" s="261" t="s">
        <v>191</v>
      </c>
      <c r="G301" s="259"/>
      <c r="H301" s="262">
        <v>4</v>
      </c>
      <c r="I301" s="263"/>
      <c r="J301" s="259"/>
      <c r="K301" s="259"/>
      <c r="L301" s="264"/>
      <c r="M301" s="265"/>
      <c r="N301" s="266"/>
      <c r="O301" s="266"/>
      <c r="P301" s="266"/>
      <c r="Q301" s="266"/>
      <c r="R301" s="266"/>
      <c r="S301" s="266"/>
      <c r="T301" s="267"/>
      <c r="U301" s="15"/>
      <c r="V301" s="15"/>
      <c r="W301" s="15"/>
      <c r="X301" s="15"/>
      <c r="Y301" s="15"/>
      <c r="Z301" s="15"/>
      <c r="AA301" s="15"/>
      <c r="AB301" s="15"/>
      <c r="AC301" s="15"/>
      <c r="AD301" s="15"/>
      <c r="AE301" s="15"/>
      <c r="AT301" s="268" t="s">
        <v>180</v>
      </c>
      <c r="AU301" s="268" t="s">
        <v>82</v>
      </c>
      <c r="AV301" s="15" t="s">
        <v>176</v>
      </c>
      <c r="AW301" s="15" t="s">
        <v>33</v>
      </c>
      <c r="AX301" s="15" t="s">
        <v>80</v>
      </c>
      <c r="AY301" s="268" t="s">
        <v>169</v>
      </c>
    </row>
    <row r="302" spans="1:65" s="2" customFormat="1" ht="16.5" customHeight="1">
      <c r="A302" s="40"/>
      <c r="B302" s="41"/>
      <c r="C302" s="269" t="s">
        <v>505</v>
      </c>
      <c r="D302" s="269" t="s">
        <v>294</v>
      </c>
      <c r="E302" s="270" t="s">
        <v>506</v>
      </c>
      <c r="F302" s="271" t="s">
        <v>507</v>
      </c>
      <c r="G302" s="272" t="s">
        <v>361</v>
      </c>
      <c r="H302" s="273">
        <v>2</v>
      </c>
      <c r="I302" s="274"/>
      <c r="J302" s="275">
        <f>ROUND(I302*H302,2)</f>
        <v>0</v>
      </c>
      <c r="K302" s="271" t="s">
        <v>19</v>
      </c>
      <c r="L302" s="276"/>
      <c r="M302" s="277" t="s">
        <v>19</v>
      </c>
      <c r="N302" s="278" t="s">
        <v>43</v>
      </c>
      <c r="O302" s="86"/>
      <c r="P302" s="229">
        <f>O302*H302</f>
        <v>0</v>
      </c>
      <c r="Q302" s="229">
        <v>0.0047</v>
      </c>
      <c r="R302" s="229">
        <f>Q302*H302</f>
        <v>0.0094</v>
      </c>
      <c r="S302" s="229">
        <v>0</v>
      </c>
      <c r="T302" s="230">
        <f>S302*H302</f>
        <v>0</v>
      </c>
      <c r="U302" s="40"/>
      <c r="V302" s="40"/>
      <c r="W302" s="40"/>
      <c r="X302" s="40"/>
      <c r="Y302" s="40"/>
      <c r="Z302" s="40"/>
      <c r="AA302" s="40"/>
      <c r="AB302" s="40"/>
      <c r="AC302" s="40"/>
      <c r="AD302" s="40"/>
      <c r="AE302" s="40"/>
      <c r="AR302" s="231" t="s">
        <v>227</v>
      </c>
      <c r="AT302" s="231" t="s">
        <v>294</v>
      </c>
      <c r="AU302" s="231" t="s">
        <v>82</v>
      </c>
      <c r="AY302" s="19" t="s">
        <v>169</v>
      </c>
      <c r="BE302" s="232">
        <f>IF(N302="základní",J302,0)</f>
        <v>0</v>
      </c>
      <c r="BF302" s="232">
        <f>IF(N302="snížená",J302,0)</f>
        <v>0</v>
      </c>
      <c r="BG302" s="232">
        <f>IF(N302="zákl. přenesená",J302,0)</f>
        <v>0</v>
      </c>
      <c r="BH302" s="232">
        <f>IF(N302="sníž. přenesená",J302,0)</f>
        <v>0</v>
      </c>
      <c r="BI302" s="232">
        <f>IF(N302="nulová",J302,0)</f>
        <v>0</v>
      </c>
      <c r="BJ302" s="19" t="s">
        <v>80</v>
      </c>
      <c r="BK302" s="232">
        <f>ROUND(I302*H302,2)</f>
        <v>0</v>
      </c>
      <c r="BL302" s="19" t="s">
        <v>176</v>
      </c>
      <c r="BM302" s="231" t="s">
        <v>508</v>
      </c>
    </row>
    <row r="303" spans="1:51" s="13" customFormat="1" ht="12">
      <c r="A303" s="13"/>
      <c r="B303" s="237"/>
      <c r="C303" s="238"/>
      <c r="D303" s="233" t="s">
        <v>180</v>
      </c>
      <c r="E303" s="239" t="s">
        <v>19</v>
      </c>
      <c r="F303" s="240" t="s">
        <v>509</v>
      </c>
      <c r="G303" s="238"/>
      <c r="H303" s="241">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180</v>
      </c>
      <c r="AU303" s="247" t="s">
        <v>82</v>
      </c>
      <c r="AV303" s="13" t="s">
        <v>82</v>
      </c>
      <c r="AW303" s="13" t="s">
        <v>33</v>
      </c>
      <c r="AX303" s="13" t="s">
        <v>72</v>
      </c>
      <c r="AY303" s="247" t="s">
        <v>169</v>
      </c>
    </row>
    <row r="304" spans="1:51" s="13" customFormat="1" ht="12">
      <c r="A304" s="13"/>
      <c r="B304" s="237"/>
      <c r="C304" s="238"/>
      <c r="D304" s="233" t="s">
        <v>180</v>
      </c>
      <c r="E304" s="239" t="s">
        <v>19</v>
      </c>
      <c r="F304" s="240" t="s">
        <v>510</v>
      </c>
      <c r="G304" s="238"/>
      <c r="H304" s="241">
        <v>1</v>
      </c>
      <c r="I304" s="242"/>
      <c r="J304" s="238"/>
      <c r="K304" s="238"/>
      <c r="L304" s="243"/>
      <c r="M304" s="244"/>
      <c r="N304" s="245"/>
      <c r="O304" s="245"/>
      <c r="P304" s="245"/>
      <c r="Q304" s="245"/>
      <c r="R304" s="245"/>
      <c r="S304" s="245"/>
      <c r="T304" s="246"/>
      <c r="U304" s="13"/>
      <c r="V304" s="13"/>
      <c r="W304" s="13"/>
      <c r="X304" s="13"/>
      <c r="Y304" s="13"/>
      <c r="Z304" s="13"/>
      <c r="AA304" s="13"/>
      <c r="AB304" s="13"/>
      <c r="AC304" s="13"/>
      <c r="AD304" s="13"/>
      <c r="AE304" s="13"/>
      <c r="AT304" s="247" t="s">
        <v>180</v>
      </c>
      <c r="AU304" s="247" t="s">
        <v>82</v>
      </c>
      <c r="AV304" s="13" t="s">
        <v>82</v>
      </c>
      <c r="AW304" s="13" t="s">
        <v>33</v>
      </c>
      <c r="AX304" s="13" t="s">
        <v>72</v>
      </c>
      <c r="AY304" s="247" t="s">
        <v>169</v>
      </c>
    </row>
    <row r="305" spans="1:51" s="15" customFormat="1" ht="12">
      <c r="A305" s="15"/>
      <c r="B305" s="258"/>
      <c r="C305" s="259"/>
      <c r="D305" s="233" t="s">
        <v>180</v>
      </c>
      <c r="E305" s="260" t="s">
        <v>19</v>
      </c>
      <c r="F305" s="261" t="s">
        <v>191</v>
      </c>
      <c r="G305" s="259"/>
      <c r="H305" s="262">
        <v>2</v>
      </c>
      <c r="I305" s="263"/>
      <c r="J305" s="259"/>
      <c r="K305" s="259"/>
      <c r="L305" s="264"/>
      <c r="M305" s="265"/>
      <c r="N305" s="266"/>
      <c r="O305" s="266"/>
      <c r="P305" s="266"/>
      <c r="Q305" s="266"/>
      <c r="R305" s="266"/>
      <c r="S305" s="266"/>
      <c r="T305" s="267"/>
      <c r="U305" s="15"/>
      <c r="V305" s="15"/>
      <c r="W305" s="15"/>
      <c r="X305" s="15"/>
      <c r="Y305" s="15"/>
      <c r="Z305" s="15"/>
      <c r="AA305" s="15"/>
      <c r="AB305" s="15"/>
      <c r="AC305" s="15"/>
      <c r="AD305" s="15"/>
      <c r="AE305" s="15"/>
      <c r="AT305" s="268" t="s">
        <v>180</v>
      </c>
      <c r="AU305" s="268" t="s">
        <v>82</v>
      </c>
      <c r="AV305" s="15" t="s">
        <v>176</v>
      </c>
      <c r="AW305" s="15" t="s">
        <v>33</v>
      </c>
      <c r="AX305" s="15" t="s">
        <v>80</v>
      </c>
      <c r="AY305" s="268" t="s">
        <v>169</v>
      </c>
    </row>
    <row r="306" spans="1:65" s="2" customFormat="1" ht="16.5" customHeight="1">
      <c r="A306" s="40"/>
      <c r="B306" s="41"/>
      <c r="C306" s="269" t="s">
        <v>511</v>
      </c>
      <c r="D306" s="269" t="s">
        <v>294</v>
      </c>
      <c r="E306" s="270" t="s">
        <v>512</v>
      </c>
      <c r="F306" s="271" t="s">
        <v>513</v>
      </c>
      <c r="G306" s="272" t="s">
        <v>339</v>
      </c>
      <c r="H306" s="273">
        <v>2</v>
      </c>
      <c r="I306" s="274"/>
      <c r="J306" s="275">
        <f>ROUND(I306*H306,2)</f>
        <v>0</v>
      </c>
      <c r="K306" s="271" t="s">
        <v>19</v>
      </c>
      <c r="L306" s="276"/>
      <c r="M306" s="277" t="s">
        <v>19</v>
      </c>
      <c r="N306" s="278" t="s">
        <v>43</v>
      </c>
      <c r="O306" s="86"/>
      <c r="P306" s="229">
        <f>O306*H306</f>
        <v>0</v>
      </c>
      <c r="Q306" s="229">
        <v>0.00302</v>
      </c>
      <c r="R306" s="229">
        <f>Q306*H306</f>
        <v>0.00604</v>
      </c>
      <c r="S306" s="229">
        <v>0</v>
      </c>
      <c r="T306" s="230">
        <f>S306*H306</f>
        <v>0</v>
      </c>
      <c r="U306" s="40"/>
      <c r="V306" s="40"/>
      <c r="W306" s="40"/>
      <c r="X306" s="40"/>
      <c r="Y306" s="40"/>
      <c r="Z306" s="40"/>
      <c r="AA306" s="40"/>
      <c r="AB306" s="40"/>
      <c r="AC306" s="40"/>
      <c r="AD306" s="40"/>
      <c r="AE306" s="40"/>
      <c r="AR306" s="231" t="s">
        <v>227</v>
      </c>
      <c r="AT306" s="231" t="s">
        <v>294</v>
      </c>
      <c r="AU306" s="231" t="s">
        <v>82</v>
      </c>
      <c r="AY306" s="19" t="s">
        <v>169</v>
      </c>
      <c r="BE306" s="232">
        <f>IF(N306="základní",J306,0)</f>
        <v>0</v>
      </c>
      <c r="BF306" s="232">
        <f>IF(N306="snížená",J306,0)</f>
        <v>0</v>
      </c>
      <c r="BG306" s="232">
        <f>IF(N306="zákl. přenesená",J306,0)</f>
        <v>0</v>
      </c>
      <c r="BH306" s="232">
        <f>IF(N306="sníž. přenesená",J306,0)</f>
        <v>0</v>
      </c>
      <c r="BI306" s="232">
        <f>IF(N306="nulová",J306,0)</f>
        <v>0</v>
      </c>
      <c r="BJ306" s="19" t="s">
        <v>80</v>
      </c>
      <c r="BK306" s="232">
        <f>ROUND(I306*H306,2)</f>
        <v>0</v>
      </c>
      <c r="BL306" s="19" t="s">
        <v>176</v>
      </c>
      <c r="BM306" s="231" t="s">
        <v>514</v>
      </c>
    </row>
    <row r="307" spans="1:51" s="13" customFormat="1" ht="12">
      <c r="A307" s="13"/>
      <c r="B307" s="237"/>
      <c r="C307" s="238"/>
      <c r="D307" s="233" t="s">
        <v>180</v>
      </c>
      <c r="E307" s="239" t="s">
        <v>19</v>
      </c>
      <c r="F307" s="240" t="s">
        <v>509</v>
      </c>
      <c r="G307" s="238"/>
      <c r="H307" s="241">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180</v>
      </c>
      <c r="AU307" s="247" t="s">
        <v>82</v>
      </c>
      <c r="AV307" s="13" t="s">
        <v>82</v>
      </c>
      <c r="AW307" s="13" t="s">
        <v>33</v>
      </c>
      <c r="AX307" s="13" t="s">
        <v>72</v>
      </c>
      <c r="AY307" s="247" t="s">
        <v>169</v>
      </c>
    </row>
    <row r="308" spans="1:51" s="13" customFormat="1" ht="12">
      <c r="A308" s="13"/>
      <c r="B308" s="237"/>
      <c r="C308" s="238"/>
      <c r="D308" s="233" t="s">
        <v>180</v>
      </c>
      <c r="E308" s="239" t="s">
        <v>19</v>
      </c>
      <c r="F308" s="240" t="s">
        <v>510</v>
      </c>
      <c r="G308" s="238"/>
      <c r="H308" s="241">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180</v>
      </c>
      <c r="AU308" s="247" t="s">
        <v>82</v>
      </c>
      <c r="AV308" s="13" t="s">
        <v>82</v>
      </c>
      <c r="AW308" s="13" t="s">
        <v>33</v>
      </c>
      <c r="AX308" s="13" t="s">
        <v>72</v>
      </c>
      <c r="AY308" s="247" t="s">
        <v>169</v>
      </c>
    </row>
    <row r="309" spans="1:51" s="15" customFormat="1" ht="12">
      <c r="A309" s="15"/>
      <c r="B309" s="258"/>
      <c r="C309" s="259"/>
      <c r="D309" s="233" t="s">
        <v>180</v>
      </c>
      <c r="E309" s="260" t="s">
        <v>19</v>
      </c>
      <c r="F309" s="261" t="s">
        <v>191</v>
      </c>
      <c r="G309" s="259"/>
      <c r="H309" s="262">
        <v>2</v>
      </c>
      <c r="I309" s="263"/>
      <c r="J309" s="259"/>
      <c r="K309" s="259"/>
      <c r="L309" s="264"/>
      <c r="M309" s="265"/>
      <c r="N309" s="266"/>
      <c r="O309" s="266"/>
      <c r="P309" s="266"/>
      <c r="Q309" s="266"/>
      <c r="R309" s="266"/>
      <c r="S309" s="266"/>
      <c r="T309" s="267"/>
      <c r="U309" s="15"/>
      <c r="V309" s="15"/>
      <c r="W309" s="15"/>
      <c r="X309" s="15"/>
      <c r="Y309" s="15"/>
      <c r="Z309" s="15"/>
      <c r="AA309" s="15"/>
      <c r="AB309" s="15"/>
      <c r="AC309" s="15"/>
      <c r="AD309" s="15"/>
      <c r="AE309" s="15"/>
      <c r="AT309" s="268" t="s">
        <v>180</v>
      </c>
      <c r="AU309" s="268" t="s">
        <v>82</v>
      </c>
      <c r="AV309" s="15" t="s">
        <v>176</v>
      </c>
      <c r="AW309" s="15" t="s">
        <v>33</v>
      </c>
      <c r="AX309" s="15" t="s">
        <v>80</v>
      </c>
      <c r="AY309" s="268" t="s">
        <v>169</v>
      </c>
    </row>
    <row r="310" spans="1:65" s="2" customFormat="1" ht="16.5" customHeight="1">
      <c r="A310" s="40"/>
      <c r="B310" s="41"/>
      <c r="C310" s="269" t="s">
        <v>515</v>
      </c>
      <c r="D310" s="269" t="s">
        <v>294</v>
      </c>
      <c r="E310" s="270" t="s">
        <v>516</v>
      </c>
      <c r="F310" s="271" t="s">
        <v>517</v>
      </c>
      <c r="G310" s="272" t="s">
        <v>339</v>
      </c>
      <c r="H310" s="273">
        <v>9</v>
      </c>
      <c r="I310" s="274"/>
      <c r="J310" s="275">
        <f>ROUND(I310*H310,2)</f>
        <v>0</v>
      </c>
      <c r="K310" s="271" t="s">
        <v>19</v>
      </c>
      <c r="L310" s="276"/>
      <c r="M310" s="277" t="s">
        <v>19</v>
      </c>
      <c r="N310" s="278" t="s">
        <v>43</v>
      </c>
      <c r="O310" s="86"/>
      <c r="P310" s="229">
        <f>O310*H310</f>
        <v>0</v>
      </c>
      <c r="Q310" s="229">
        <v>0.00302</v>
      </c>
      <c r="R310" s="229">
        <f>Q310*H310</f>
        <v>0.027180000000000003</v>
      </c>
      <c r="S310" s="229">
        <v>0</v>
      </c>
      <c r="T310" s="230">
        <f>S310*H310</f>
        <v>0</v>
      </c>
      <c r="U310" s="40"/>
      <c r="V310" s="40"/>
      <c r="W310" s="40"/>
      <c r="X310" s="40"/>
      <c r="Y310" s="40"/>
      <c r="Z310" s="40"/>
      <c r="AA310" s="40"/>
      <c r="AB310" s="40"/>
      <c r="AC310" s="40"/>
      <c r="AD310" s="40"/>
      <c r="AE310" s="40"/>
      <c r="AR310" s="231" t="s">
        <v>227</v>
      </c>
      <c r="AT310" s="231" t="s">
        <v>294</v>
      </c>
      <c r="AU310" s="231" t="s">
        <v>82</v>
      </c>
      <c r="AY310" s="19" t="s">
        <v>169</v>
      </c>
      <c r="BE310" s="232">
        <f>IF(N310="základní",J310,0)</f>
        <v>0</v>
      </c>
      <c r="BF310" s="232">
        <f>IF(N310="snížená",J310,0)</f>
        <v>0</v>
      </c>
      <c r="BG310" s="232">
        <f>IF(N310="zákl. přenesená",J310,0)</f>
        <v>0</v>
      </c>
      <c r="BH310" s="232">
        <f>IF(N310="sníž. přenesená",J310,0)</f>
        <v>0</v>
      </c>
      <c r="BI310" s="232">
        <f>IF(N310="nulová",J310,0)</f>
        <v>0</v>
      </c>
      <c r="BJ310" s="19" t="s">
        <v>80</v>
      </c>
      <c r="BK310" s="232">
        <f>ROUND(I310*H310,2)</f>
        <v>0</v>
      </c>
      <c r="BL310" s="19" t="s">
        <v>176</v>
      </c>
      <c r="BM310" s="231" t="s">
        <v>518</v>
      </c>
    </row>
    <row r="311" spans="1:51" s="13" customFormat="1" ht="12">
      <c r="A311" s="13"/>
      <c r="B311" s="237"/>
      <c r="C311" s="238"/>
      <c r="D311" s="233" t="s">
        <v>180</v>
      </c>
      <c r="E311" s="239" t="s">
        <v>19</v>
      </c>
      <c r="F311" s="240" t="s">
        <v>497</v>
      </c>
      <c r="G311" s="238"/>
      <c r="H311" s="241">
        <v>3</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180</v>
      </c>
      <c r="AU311" s="247" t="s">
        <v>82</v>
      </c>
      <c r="AV311" s="13" t="s">
        <v>82</v>
      </c>
      <c r="AW311" s="13" t="s">
        <v>33</v>
      </c>
      <c r="AX311" s="13" t="s">
        <v>72</v>
      </c>
      <c r="AY311" s="247" t="s">
        <v>169</v>
      </c>
    </row>
    <row r="312" spans="1:51" s="13" customFormat="1" ht="12">
      <c r="A312" s="13"/>
      <c r="B312" s="237"/>
      <c r="C312" s="238"/>
      <c r="D312" s="233" t="s">
        <v>180</v>
      </c>
      <c r="E312" s="239" t="s">
        <v>19</v>
      </c>
      <c r="F312" s="240" t="s">
        <v>498</v>
      </c>
      <c r="G312" s="238"/>
      <c r="H312" s="241">
        <v>6</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180</v>
      </c>
      <c r="AU312" s="247" t="s">
        <v>82</v>
      </c>
      <c r="AV312" s="13" t="s">
        <v>82</v>
      </c>
      <c r="AW312" s="13" t="s">
        <v>33</v>
      </c>
      <c r="AX312" s="13" t="s">
        <v>72</v>
      </c>
      <c r="AY312" s="247" t="s">
        <v>169</v>
      </c>
    </row>
    <row r="313" spans="1:51" s="15" customFormat="1" ht="12">
      <c r="A313" s="15"/>
      <c r="B313" s="258"/>
      <c r="C313" s="259"/>
      <c r="D313" s="233" t="s">
        <v>180</v>
      </c>
      <c r="E313" s="260" t="s">
        <v>19</v>
      </c>
      <c r="F313" s="261" t="s">
        <v>191</v>
      </c>
      <c r="G313" s="259"/>
      <c r="H313" s="262">
        <v>9</v>
      </c>
      <c r="I313" s="263"/>
      <c r="J313" s="259"/>
      <c r="K313" s="259"/>
      <c r="L313" s="264"/>
      <c r="M313" s="265"/>
      <c r="N313" s="266"/>
      <c r="O313" s="266"/>
      <c r="P313" s="266"/>
      <c r="Q313" s="266"/>
      <c r="R313" s="266"/>
      <c r="S313" s="266"/>
      <c r="T313" s="267"/>
      <c r="U313" s="15"/>
      <c r="V313" s="15"/>
      <c r="W313" s="15"/>
      <c r="X313" s="15"/>
      <c r="Y313" s="15"/>
      <c r="Z313" s="15"/>
      <c r="AA313" s="15"/>
      <c r="AB313" s="15"/>
      <c r="AC313" s="15"/>
      <c r="AD313" s="15"/>
      <c r="AE313" s="15"/>
      <c r="AT313" s="268" t="s">
        <v>180</v>
      </c>
      <c r="AU313" s="268" t="s">
        <v>82</v>
      </c>
      <c r="AV313" s="15" t="s">
        <v>176</v>
      </c>
      <c r="AW313" s="15" t="s">
        <v>33</v>
      </c>
      <c r="AX313" s="15" t="s">
        <v>80</v>
      </c>
      <c r="AY313" s="268" t="s">
        <v>169</v>
      </c>
    </row>
    <row r="314" spans="1:65" s="2" customFormat="1" ht="21.75" customHeight="1">
      <c r="A314" s="40"/>
      <c r="B314" s="41"/>
      <c r="C314" s="220" t="s">
        <v>519</v>
      </c>
      <c r="D314" s="220" t="s">
        <v>171</v>
      </c>
      <c r="E314" s="221" t="s">
        <v>520</v>
      </c>
      <c r="F314" s="222" t="s">
        <v>521</v>
      </c>
      <c r="G314" s="223" t="s">
        <v>361</v>
      </c>
      <c r="H314" s="224">
        <v>1</v>
      </c>
      <c r="I314" s="225"/>
      <c r="J314" s="226">
        <f>ROUND(I314*H314,2)</f>
        <v>0</v>
      </c>
      <c r="K314" s="222" t="s">
        <v>175</v>
      </c>
      <c r="L314" s="46"/>
      <c r="M314" s="227" t="s">
        <v>19</v>
      </c>
      <c r="N314" s="228" t="s">
        <v>43</v>
      </c>
      <c r="O314" s="86"/>
      <c r="P314" s="229">
        <f>O314*H314</f>
        <v>0</v>
      </c>
      <c r="Q314" s="229">
        <v>0</v>
      </c>
      <c r="R314" s="229">
        <f>Q314*H314</f>
        <v>0</v>
      </c>
      <c r="S314" s="229">
        <v>0.082</v>
      </c>
      <c r="T314" s="230">
        <f>S314*H314</f>
        <v>0.082</v>
      </c>
      <c r="U314" s="40"/>
      <c r="V314" s="40"/>
      <c r="W314" s="40"/>
      <c r="X314" s="40"/>
      <c r="Y314" s="40"/>
      <c r="Z314" s="40"/>
      <c r="AA314" s="40"/>
      <c r="AB314" s="40"/>
      <c r="AC314" s="40"/>
      <c r="AD314" s="40"/>
      <c r="AE314" s="40"/>
      <c r="AR314" s="231" t="s">
        <v>176</v>
      </c>
      <c r="AT314" s="231" t="s">
        <v>171</v>
      </c>
      <c r="AU314" s="231" t="s">
        <v>82</v>
      </c>
      <c r="AY314" s="19" t="s">
        <v>169</v>
      </c>
      <c r="BE314" s="232">
        <f>IF(N314="základní",J314,0)</f>
        <v>0</v>
      </c>
      <c r="BF314" s="232">
        <f>IF(N314="snížená",J314,0)</f>
        <v>0</v>
      </c>
      <c r="BG314" s="232">
        <f>IF(N314="zákl. přenesená",J314,0)</f>
        <v>0</v>
      </c>
      <c r="BH314" s="232">
        <f>IF(N314="sníž. přenesená",J314,0)</f>
        <v>0</v>
      </c>
      <c r="BI314" s="232">
        <f>IF(N314="nulová",J314,0)</f>
        <v>0</v>
      </c>
      <c r="BJ314" s="19" t="s">
        <v>80</v>
      </c>
      <c r="BK314" s="232">
        <f>ROUND(I314*H314,2)</f>
        <v>0</v>
      </c>
      <c r="BL314" s="19" t="s">
        <v>176</v>
      </c>
      <c r="BM314" s="231" t="s">
        <v>522</v>
      </c>
    </row>
    <row r="315" spans="1:47" s="2" customFormat="1" ht="12">
      <c r="A315" s="40"/>
      <c r="B315" s="41"/>
      <c r="C315" s="42"/>
      <c r="D315" s="233" t="s">
        <v>178</v>
      </c>
      <c r="E315" s="42"/>
      <c r="F315" s="234" t="s">
        <v>523</v>
      </c>
      <c r="G315" s="42"/>
      <c r="H315" s="42"/>
      <c r="I315" s="138"/>
      <c r="J315" s="42"/>
      <c r="K315" s="42"/>
      <c r="L315" s="46"/>
      <c r="M315" s="235"/>
      <c r="N315" s="236"/>
      <c r="O315" s="86"/>
      <c r="P315" s="86"/>
      <c r="Q315" s="86"/>
      <c r="R315" s="86"/>
      <c r="S315" s="86"/>
      <c r="T315" s="87"/>
      <c r="U315" s="40"/>
      <c r="V315" s="40"/>
      <c r="W315" s="40"/>
      <c r="X315" s="40"/>
      <c r="Y315" s="40"/>
      <c r="Z315" s="40"/>
      <c r="AA315" s="40"/>
      <c r="AB315" s="40"/>
      <c r="AC315" s="40"/>
      <c r="AD315" s="40"/>
      <c r="AE315" s="40"/>
      <c r="AT315" s="19" t="s">
        <v>178</v>
      </c>
      <c r="AU315" s="19" t="s">
        <v>82</v>
      </c>
    </row>
    <row r="316" spans="1:51" s="14" customFormat="1" ht="12">
      <c r="A316" s="14"/>
      <c r="B316" s="248"/>
      <c r="C316" s="249"/>
      <c r="D316" s="233" t="s">
        <v>180</v>
      </c>
      <c r="E316" s="250" t="s">
        <v>19</v>
      </c>
      <c r="F316" s="251" t="s">
        <v>524</v>
      </c>
      <c r="G316" s="249"/>
      <c r="H316" s="250" t="s">
        <v>19</v>
      </c>
      <c r="I316" s="252"/>
      <c r="J316" s="249"/>
      <c r="K316" s="249"/>
      <c r="L316" s="253"/>
      <c r="M316" s="254"/>
      <c r="N316" s="255"/>
      <c r="O316" s="255"/>
      <c r="P316" s="255"/>
      <c r="Q316" s="255"/>
      <c r="R316" s="255"/>
      <c r="S316" s="255"/>
      <c r="T316" s="256"/>
      <c r="U316" s="14"/>
      <c r="V316" s="14"/>
      <c r="W316" s="14"/>
      <c r="X316" s="14"/>
      <c r="Y316" s="14"/>
      <c r="Z316" s="14"/>
      <c r="AA316" s="14"/>
      <c r="AB316" s="14"/>
      <c r="AC316" s="14"/>
      <c r="AD316" s="14"/>
      <c r="AE316" s="14"/>
      <c r="AT316" s="257" t="s">
        <v>180</v>
      </c>
      <c r="AU316" s="257" t="s">
        <v>82</v>
      </c>
      <c r="AV316" s="14" t="s">
        <v>80</v>
      </c>
      <c r="AW316" s="14" t="s">
        <v>33</v>
      </c>
      <c r="AX316" s="14" t="s">
        <v>72</v>
      </c>
      <c r="AY316" s="257" t="s">
        <v>169</v>
      </c>
    </row>
    <row r="317" spans="1:51" s="13" customFormat="1" ht="12">
      <c r="A317" s="13"/>
      <c r="B317" s="237"/>
      <c r="C317" s="238"/>
      <c r="D317" s="233" t="s">
        <v>180</v>
      </c>
      <c r="E317" s="239" t="s">
        <v>19</v>
      </c>
      <c r="F317" s="240" t="s">
        <v>525</v>
      </c>
      <c r="G317" s="238"/>
      <c r="H317" s="241">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180</v>
      </c>
      <c r="AU317" s="247" t="s">
        <v>82</v>
      </c>
      <c r="AV317" s="13" t="s">
        <v>82</v>
      </c>
      <c r="AW317" s="13" t="s">
        <v>33</v>
      </c>
      <c r="AX317" s="13" t="s">
        <v>72</v>
      </c>
      <c r="AY317" s="247" t="s">
        <v>169</v>
      </c>
    </row>
    <row r="318" spans="1:51" s="15" customFormat="1" ht="12">
      <c r="A318" s="15"/>
      <c r="B318" s="258"/>
      <c r="C318" s="259"/>
      <c r="D318" s="233" t="s">
        <v>180</v>
      </c>
      <c r="E318" s="260" t="s">
        <v>19</v>
      </c>
      <c r="F318" s="261" t="s">
        <v>191</v>
      </c>
      <c r="G318" s="259"/>
      <c r="H318" s="262">
        <v>1</v>
      </c>
      <c r="I318" s="263"/>
      <c r="J318" s="259"/>
      <c r="K318" s="259"/>
      <c r="L318" s="264"/>
      <c r="M318" s="265"/>
      <c r="N318" s="266"/>
      <c r="O318" s="266"/>
      <c r="P318" s="266"/>
      <c r="Q318" s="266"/>
      <c r="R318" s="266"/>
      <c r="S318" s="266"/>
      <c r="T318" s="267"/>
      <c r="U318" s="15"/>
      <c r="V318" s="15"/>
      <c r="W318" s="15"/>
      <c r="X318" s="15"/>
      <c r="Y318" s="15"/>
      <c r="Z318" s="15"/>
      <c r="AA318" s="15"/>
      <c r="AB318" s="15"/>
      <c r="AC318" s="15"/>
      <c r="AD318" s="15"/>
      <c r="AE318" s="15"/>
      <c r="AT318" s="268" t="s">
        <v>180</v>
      </c>
      <c r="AU318" s="268" t="s">
        <v>82</v>
      </c>
      <c r="AV318" s="15" t="s">
        <v>176</v>
      </c>
      <c r="AW318" s="15" t="s">
        <v>33</v>
      </c>
      <c r="AX318" s="15" t="s">
        <v>80</v>
      </c>
      <c r="AY318" s="268" t="s">
        <v>169</v>
      </c>
    </row>
    <row r="319" spans="1:63" s="12" customFormat="1" ht="22.8" customHeight="1">
      <c r="A319" s="12"/>
      <c r="B319" s="204"/>
      <c r="C319" s="205"/>
      <c r="D319" s="206" t="s">
        <v>71</v>
      </c>
      <c r="E319" s="218" t="s">
        <v>526</v>
      </c>
      <c r="F319" s="218" t="s">
        <v>527</v>
      </c>
      <c r="G319" s="205"/>
      <c r="H319" s="205"/>
      <c r="I319" s="208"/>
      <c r="J319" s="219">
        <f>BK319</f>
        <v>0</v>
      </c>
      <c r="K319" s="205"/>
      <c r="L319" s="210"/>
      <c r="M319" s="211"/>
      <c r="N319" s="212"/>
      <c r="O319" s="212"/>
      <c r="P319" s="213">
        <f>SUM(P320:P348)</f>
        <v>0</v>
      </c>
      <c r="Q319" s="212"/>
      <c r="R319" s="213">
        <f>SUM(R320:R348)</f>
        <v>0</v>
      </c>
      <c r="S319" s="212"/>
      <c r="T319" s="214">
        <f>SUM(T320:T348)</f>
        <v>0</v>
      </c>
      <c r="U319" s="12"/>
      <c r="V319" s="12"/>
      <c r="W319" s="12"/>
      <c r="X319" s="12"/>
      <c r="Y319" s="12"/>
      <c r="Z319" s="12"/>
      <c r="AA319" s="12"/>
      <c r="AB319" s="12"/>
      <c r="AC319" s="12"/>
      <c r="AD319" s="12"/>
      <c r="AE319" s="12"/>
      <c r="AR319" s="215" t="s">
        <v>80</v>
      </c>
      <c r="AT319" s="216" t="s">
        <v>71</v>
      </c>
      <c r="AU319" s="216" t="s">
        <v>80</v>
      </c>
      <c r="AY319" s="215" t="s">
        <v>169</v>
      </c>
      <c r="BK319" s="217">
        <f>SUM(BK320:BK348)</f>
        <v>0</v>
      </c>
    </row>
    <row r="320" spans="1:65" s="2" customFormat="1" ht="21.75" customHeight="1">
      <c r="A320" s="40"/>
      <c r="B320" s="41"/>
      <c r="C320" s="220" t="s">
        <v>528</v>
      </c>
      <c r="D320" s="220" t="s">
        <v>171</v>
      </c>
      <c r="E320" s="221" t="s">
        <v>529</v>
      </c>
      <c r="F320" s="222" t="s">
        <v>530</v>
      </c>
      <c r="G320" s="223" t="s">
        <v>297</v>
      </c>
      <c r="H320" s="224">
        <v>1042.351</v>
      </c>
      <c r="I320" s="225"/>
      <c r="J320" s="226">
        <f>ROUND(I320*H320,2)</f>
        <v>0</v>
      </c>
      <c r="K320" s="222" t="s">
        <v>175</v>
      </c>
      <c r="L320" s="46"/>
      <c r="M320" s="227" t="s">
        <v>19</v>
      </c>
      <c r="N320" s="228" t="s">
        <v>43</v>
      </c>
      <c r="O320" s="86"/>
      <c r="P320" s="229">
        <f>O320*H320</f>
        <v>0</v>
      </c>
      <c r="Q320" s="229">
        <v>0</v>
      </c>
      <c r="R320" s="229">
        <f>Q320*H320</f>
        <v>0</v>
      </c>
      <c r="S320" s="229">
        <v>0</v>
      </c>
      <c r="T320" s="230">
        <f>S320*H320</f>
        <v>0</v>
      </c>
      <c r="U320" s="40"/>
      <c r="V320" s="40"/>
      <c r="W320" s="40"/>
      <c r="X320" s="40"/>
      <c r="Y320" s="40"/>
      <c r="Z320" s="40"/>
      <c r="AA320" s="40"/>
      <c r="AB320" s="40"/>
      <c r="AC320" s="40"/>
      <c r="AD320" s="40"/>
      <c r="AE320" s="40"/>
      <c r="AR320" s="231" t="s">
        <v>176</v>
      </c>
      <c r="AT320" s="231" t="s">
        <v>171</v>
      </c>
      <c r="AU320" s="231" t="s">
        <v>82</v>
      </c>
      <c r="AY320" s="19" t="s">
        <v>169</v>
      </c>
      <c r="BE320" s="232">
        <f>IF(N320="základní",J320,0)</f>
        <v>0</v>
      </c>
      <c r="BF320" s="232">
        <f>IF(N320="snížená",J320,0)</f>
        <v>0</v>
      </c>
      <c r="BG320" s="232">
        <f>IF(N320="zákl. přenesená",J320,0)</f>
        <v>0</v>
      </c>
      <c r="BH320" s="232">
        <f>IF(N320="sníž. přenesená",J320,0)</f>
        <v>0</v>
      </c>
      <c r="BI320" s="232">
        <f>IF(N320="nulová",J320,0)</f>
        <v>0</v>
      </c>
      <c r="BJ320" s="19" t="s">
        <v>80</v>
      </c>
      <c r="BK320" s="232">
        <f>ROUND(I320*H320,2)</f>
        <v>0</v>
      </c>
      <c r="BL320" s="19" t="s">
        <v>176</v>
      </c>
      <c r="BM320" s="231" t="s">
        <v>531</v>
      </c>
    </row>
    <row r="321" spans="1:47" s="2" customFormat="1" ht="12">
      <c r="A321" s="40"/>
      <c r="B321" s="41"/>
      <c r="C321" s="42"/>
      <c r="D321" s="233" t="s">
        <v>178</v>
      </c>
      <c r="E321" s="42"/>
      <c r="F321" s="234" t="s">
        <v>532</v>
      </c>
      <c r="G321" s="42"/>
      <c r="H321" s="42"/>
      <c r="I321" s="138"/>
      <c r="J321" s="42"/>
      <c r="K321" s="42"/>
      <c r="L321" s="46"/>
      <c r="M321" s="235"/>
      <c r="N321" s="236"/>
      <c r="O321" s="86"/>
      <c r="P321" s="86"/>
      <c r="Q321" s="86"/>
      <c r="R321" s="86"/>
      <c r="S321" s="86"/>
      <c r="T321" s="87"/>
      <c r="U321" s="40"/>
      <c r="V321" s="40"/>
      <c r="W321" s="40"/>
      <c r="X321" s="40"/>
      <c r="Y321" s="40"/>
      <c r="Z321" s="40"/>
      <c r="AA321" s="40"/>
      <c r="AB321" s="40"/>
      <c r="AC321" s="40"/>
      <c r="AD321" s="40"/>
      <c r="AE321" s="40"/>
      <c r="AT321" s="19" t="s">
        <v>178</v>
      </c>
      <c r="AU321" s="19" t="s">
        <v>82</v>
      </c>
    </row>
    <row r="322" spans="1:51" s="13" customFormat="1" ht="12">
      <c r="A322" s="13"/>
      <c r="B322" s="237"/>
      <c r="C322" s="238"/>
      <c r="D322" s="233" t="s">
        <v>180</v>
      </c>
      <c r="E322" s="239" t="s">
        <v>19</v>
      </c>
      <c r="F322" s="240" t="s">
        <v>533</v>
      </c>
      <c r="G322" s="238"/>
      <c r="H322" s="241">
        <v>912.099</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180</v>
      </c>
      <c r="AU322" s="247" t="s">
        <v>82</v>
      </c>
      <c r="AV322" s="13" t="s">
        <v>82</v>
      </c>
      <c r="AW322" s="13" t="s">
        <v>33</v>
      </c>
      <c r="AX322" s="13" t="s">
        <v>72</v>
      </c>
      <c r="AY322" s="247" t="s">
        <v>169</v>
      </c>
    </row>
    <row r="323" spans="1:51" s="13" customFormat="1" ht="12">
      <c r="A323" s="13"/>
      <c r="B323" s="237"/>
      <c r="C323" s="238"/>
      <c r="D323" s="233" t="s">
        <v>180</v>
      </c>
      <c r="E323" s="239" t="s">
        <v>19</v>
      </c>
      <c r="F323" s="240" t="s">
        <v>534</v>
      </c>
      <c r="G323" s="238"/>
      <c r="H323" s="241">
        <v>130.252</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180</v>
      </c>
      <c r="AU323" s="247" t="s">
        <v>82</v>
      </c>
      <c r="AV323" s="13" t="s">
        <v>82</v>
      </c>
      <c r="AW323" s="13" t="s">
        <v>33</v>
      </c>
      <c r="AX323" s="13" t="s">
        <v>72</v>
      </c>
      <c r="AY323" s="247" t="s">
        <v>169</v>
      </c>
    </row>
    <row r="324" spans="1:51" s="15" customFormat="1" ht="12">
      <c r="A324" s="15"/>
      <c r="B324" s="258"/>
      <c r="C324" s="259"/>
      <c r="D324" s="233" t="s">
        <v>180</v>
      </c>
      <c r="E324" s="260" t="s">
        <v>19</v>
      </c>
      <c r="F324" s="261" t="s">
        <v>191</v>
      </c>
      <c r="G324" s="259"/>
      <c r="H324" s="262">
        <v>1042.351</v>
      </c>
      <c r="I324" s="263"/>
      <c r="J324" s="259"/>
      <c r="K324" s="259"/>
      <c r="L324" s="264"/>
      <c r="M324" s="265"/>
      <c r="N324" s="266"/>
      <c r="O324" s="266"/>
      <c r="P324" s="266"/>
      <c r="Q324" s="266"/>
      <c r="R324" s="266"/>
      <c r="S324" s="266"/>
      <c r="T324" s="267"/>
      <c r="U324" s="15"/>
      <c r="V324" s="15"/>
      <c r="W324" s="15"/>
      <c r="X324" s="15"/>
      <c r="Y324" s="15"/>
      <c r="Z324" s="15"/>
      <c r="AA324" s="15"/>
      <c r="AB324" s="15"/>
      <c r="AC324" s="15"/>
      <c r="AD324" s="15"/>
      <c r="AE324" s="15"/>
      <c r="AT324" s="268" t="s">
        <v>180</v>
      </c>
      <c r="AU324" s="268" t="s">
        <v>82</v>
      </c>
      <c r="AV324" s="15" t="s">
        <v>176</v>
      </c>
      <c r="AW324" s="15" t="s">
        <v>33</v>
      </c>
      <c r="AX324" s="15" t="s">
        <v>80</v>
      </c>
      <c r="AY324" s="268" t="s">
        <v>169</v>
      </c>
    </row>
    <row r="325" spans="1:65" s="2" customFormat="1" ht="21.75" customHeight="1">
      <c r="A325" s="40"/>
      <c r="B325" s="41"/>
      <c r="C325" s="220" t="s">
        <v>535</v>
      </c>
      <c r="D325" s="220" t="s">
        <v>171</v>
      </c>
      <c r="E325" s="221" t="s">
        <v>536</v>
      </c>
      <c r="F325" s="222" t="s">
        <v>537</v>
      </c>
      <c r="G325" s="223" t="s">
        <v>297</v>
      </c>
      <c r="H325" s="224">
        <v>12508.212</v>
      </c>
      <c r="I325" s="225"/>
      <c r="J325" s="226">
        <f>ROUND(I325*H325,2)</f>
        <v>0</v>
      </c>
      <c r="K325" s="222" t="s">
        <v>175</v>
      </c>
      <c r="L325" s="46"/>
      <c r="M325" s="227" t="s">
        <v>19</v>
      </c>
      <c r="N325" s="228" t="s">
        <v>43</v>
      </c>
      <c r="O325" s="86"/>
      <c r="P325" s="229">
        <f>O325*H325</f>
        <v>0</v>
      </c>
      <c r="Q325" s="229">
        <v>0</v>
      </c>
      <c r="R325" s="229">
        <f>Q325*H325</f>
        <v>0</v>
      </c>
      <c r="S325" s="229">
        <v>0</v>
      </c>
      <c r="T325" s="230">
        <f>S325*H325</f>
        <v>0</v>
      </c>
      <c r="U325" s="40"/>
      <c r="V325" s="40"/>
      <c r="W325" s="40"/>
      <c r="X325" s="40"/>
      <c r="Y325" s="40"/>
      <c r="Z325" s="40"/>
      <c r="AA325" s="40"/>
      <c r="AB325" s="40"/>
      <c r="AC325" s="40"/>
      <c r="AD325" s="40"/>
      <c r="AE325" s="40"/>
      <c r="AR325" s="231" t="s">
        <v>176</v>
      </c>
      <c r="AT325" s="231" t="s">
        <v>171</v>
      </c>
      <c r="AU325" s="231" t="s">
        <v>82</v>
      </c>
      <c r="AY325" s="19" t="s">
        <v>169</v>
      </c>
      <c r="BE325" s="232">
        <f>IF(N325="základní",J325,0)</f>
        <v>0</v>
      </c>
      <c r="BF325" s="232">
        <f>IF(N325="snížená",J325,0)</f>
        <v>0</v>
      </c>
      <c r="BG325" s="232">
        <f>IF(N325="zákl. přenesená",J325,0)</f>
        <v>0</v>
      </c>
      <c r="BH325" s="232">
        <f>IF(N325="sníž. přenesená",J325,0)</f>
        <v>0</v>
      </c>
      <c r="BI325" s="232">
        <f>IF(N325="nulová",J325,0)</f>
        <v>0</v>
      </c>
      <c r="BJ325" s="19" t="s">
        <v>80</v>
      </c>
      <c r="BK325" s="232">
        <f>ROUND(I325*H325,2)</f>
        <v>0</v>
      </c>
      <c r="BL325" s="19" t="s">
        <v>176</v>
      </c>
      <c r="BM325" s="231" t="s">
        <v>538</v>
      </c>
    </row>
    <row r="326" spans="1:47" s="2" customFormat="1" ht="12">
      <c r="A326" s="40"/>
      <c r="B326" s="41"/>
      <c r="C326" s="42"/>
      <c r="D326" s="233" t="s">
        <v>178</v>
      </c>
      <c r="E326" s="42"/>
      <c r="F326" s="234" t="s">
        <v>532</v>
      </c>
      <c r="G326" s="42"/>
      <c r="H326" s="42"/>
      <c r="I326" s="138"/>
      <c r="J326" s="42"/>
      <c r="K326" s="42"/>
      <c r="L326" s="46"/>
      <c r="M326" s="235"/>
      <c r="N326" s="236"/>
      <c r="O326" s="86"/>
      <c r="P326" s="86"/>
      <c r="Q326" s="86"/>
      <c r="R326" s="86"/>
      <c r="S326" s="86"/>
      <c r="T326" s="87"/>
      <c r="U326" s="40"/>
      <c r="V326" s="40"/>
      <c r="W326" s="40"/>
      <c r="X326" s="40"/>
      <c r="Y326" s="40"/>
      <c r="Z326" s="40"/>
      <c r="AA326" s="40"/>
      <c r="AB326" s="40"/>
      <c r="AC326" s="40"/>
      <c r="AD326" s="40"/>
      <c r="AE326" s="40"/>
      <c r="AT326" s="19" t="s">
        <v>178</v>
      </c>
      <c r="AU326" s="19" t="s">
        <v>82</v>
      </c>
    </row>
    <row r="327" spans="1:51" s="13" customFormat="1" ht="12">
      <c r="A327" s="13"/>
      <c r="B327" s="237"/>
      <c r="C327" s="238"/>
      <c r="D327" s="233" t="s">
        <v>180</v>
      </c>
      <c r="E327" s="238"/>
      <c r="F327" s="240" t="s">
        <v>539</v>
      </c>
      <c r="G327" s="238"/>
      <c r="H327" s="241">
        <v>12508.212</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180</v>
      </c>
      <c r="AU327" s="247" t="s">
        <v>82</v>
      </c>
      <c r="AV327" s="13" t="s">
        <v>82</v>
      </c>
      <c r="AW327" s="13" t="s">
        <v>4</v>
      </c>
      <c r="AX327" s="13" t="s">
        <v>80</v>
      </c>
      <c r="AY327" s="247" t="s">
        <v>169</v>
      </c>
    </row>
    <row r="328" spans="1:65" s="2" customFormat="1" ht="21.75" customHeight="1">
      <c r="A328" s="40"/>
      <c r="B328" s="41"/>
      <c r="C328" s="220" t="s">
        <v>540</v>
      </c>
      <c r="D328" s="220" t="s">
        <v>171</v>
      </c>
      <c r="E328" s="221" t="s">
        <v>541</v>
      </c>
      <c r="F328" s="222" t="s">
        <v>542</v>
      </c>
      <c r="G328" s="223" t="s">
        <v>297</v>
      </c>
      <c r="H328" s="224">
        <v>831.855</v>
      </c>
      <c r="I328" s="225"/>
      <c r="J328" s="226">
        <f>ROUND(I328*H328,2)</f>
        <v>0</v>
      </c>
      <c r="K328" s="222" t="s">
        <v>175</v>
      </c>
      <c r="L328" s="46"/>
      <c r="M328" s="227" t="s">
        <v>19</v>
      </c>
      <c r="N328" s="228" t="s">
        <v>43</v>
      </c>
      <c r="O328" s="86"/>
      <c r="P328" s="229">
        <f>O328*H328</f>
        <v>0</v>
      </c>
      <c r="Q328" s="229">
        <v>0</v>
      </c>
      <c r="R328" s="229">
        <f>Q328*H328</f>
        <v>0</v>
      </c>
      <c r="S328" s="229">
        <v>0</v>
      </c>
      <c r="T328" s="230">
        <f>S328*H328</f>
        <v>0</v>
      </c>
      <c r="U328" s="40"/>
      <c r="V328" s="40"/>
      <c r="W328" s="40"/>
      <c r="X328" s="40"/>
      <c r="Y328" s="40"/>
      <c r="Z328" s="40"/>
      <c r="AA328" s="40"/>
      <c r="AB328" s="40"/>
      <c r="AC328" s="40"/>
      <c r="AD328" s="40"/>
      <c r="AE328" s="40"/>
      <c r="AR328" s="231" t="s">
        <v>176</v>
      </c>
      <c r="AT328" s="231" t="s">
        <v>171</v>
      </c>
      <c r="AU328" s="231" t="s">
        <v>82</v>
      </c>
      <c r="AY328" s="19" t="s">
        <v>169</v>
      </c>
      <c r="BE328" s="232">
        <f>IF(N328="základní",J328,0)</f>
        <v>0</v>
      </c>
      <c r="BF328" s="232">
        <f>IF(N328="snížená",J328,0)</f>
        <v>0</v>
      </c>
      <c r="BG328" s="232">
        <f>IF(N328="zákl. přenesená",J328,0)</f>
        <v>0</v>
      </c>
      <c r="BH328" s="232">
        <f>IF(N328="sníž. přenesená",J328,0)</f>
        <v>0</v>
      </c>
      <c r="BI328" s="232">
        <f>IF(N328="nulová",J328,0)</f>
        <v>0</v>
      </c>
      <c r="BJ328" s="19" t="s">
        <v>80</v>
      </c>
      <c r="BK328" s="232">
        <f>ROUND(I328*H328,2)</f>
        <v>0</v>
      </c>
      <c r="BL328" s="19" t="s">
        <v>176</v>
      </c>
      <c r="BM328" s="231" t="s">
        <v>543</v>
      </c>
    </row>
    <row r="329" spans="1:47" s="2" customFormat="1" ht="12">
      <c r="A329" s="40"/>
      <c r="B329" s="41"/>
      <c r="C329" s="42"/>
      <c r="D329" s="233" t="s">
        <v>178</v>
      </c>
      <c r="E329" s="42"/>
      <c r="F329" s="234" t="s">
        <v>532</v>
      </c>
      <c r="G329" s="42"/>
      <c r="H329" s="42"/>
      <c r="I329" s="138"/>
      <c r="J329" s="42"/>
      <c r="K329" s="42"/>
      <c r="L329" s="46"/>
      <c r="M329" s="235"/>
      <c r="N329" s="236"/>
      <c r="O329" s="86"/>
      <c r="P329" s="86"/>
      <c r="Q329" s="86"/>
      <c r="R329" s="86"/>
      <c r="S329" s="86"/>
      <c r="T329" s="87"/>
      <c r="U329" s="40"/>
      <c r="V329" s="40"/>
      <c r="W329" s="40"/>
      <c r="X329" s="40"/>
      <c r="Y329" s="40"/>
      <c r="Z329" s="40"/>
      <c r="AA329" s="40"/>
      <c r="AB329" s="40"/>
      <c r="AC329" s="40"/>
      <c r="AD329" s="40"/>
      <c r="AE329" s="40"/>
      <c r="AT329" s="19" t="s">
        <v>178</v>
      </c>
      <c r="AU329" s="19" t="s">
        <v>82</v>
      </c>
    </row>
    <row r="330" spans="1:51" s="13" customFormat="1" ht="12">
      <c r="A330" s="13"/>
      <c r="B330" s="237"/>
      <c r="C330" s="238"/>
      <c r="D330" s="233" t="s">
        <v>180</v>
      </c>
      <c r="E330" s="239" t="s">
        <v>19</v>
      </c>
      <c r="F330" s="240" t="s">
        <v>544</v>
      </c>
      <c r="G330" s="238"/>
      <c r="H330" s="241">
        <v>2.508</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180</v>
      </c>
      <c r="AU330" s="247" t="s">
        <v>82</v>
      </c>
      <c r="AV330" s="13" t="s">
        <v>82</v>
      </c>
      <c r="AW330" s="13" t="s">
        <v>33</v>
      </c>
      <c r="AX330" s="13" t="s">
        <v>72</v>
      </c>
      <c r="AY330" s="247" t="s">
        <v>169</v>
      </c>
    </row>
    <row r="331" spans="1:51" s="13" customFormat="1" ht="12">
      <c r="A331" s="13"/>
      <c r="B331" s="237"/>
      <c r="C331" s="238"/>
      <c r="D331" s="233" t="s">
        <v>180</v>
      </c>
      <c r="E331" s="239" t="s">
        <v>19</v>
      </c>
      <c r="F331" s="240" t="s">
        <v>545</v>
      </c>
      <c r="G331" s="238"/>
      <c r="H331" s="241">
        <v>310.042</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180</v>
      </c>
      <c r="AU331" s="247" t="s">
        <v>82</v>
      </c>
      <c r="AV331" s="13" t="s">
        <v>82</v>
      </c>
      <c r="AW331" s="13" t="s">
        <v>33</v>
      </c>
      <c r="AX331" s="13" t="s">
        <v>72</v>
      </c>
      <c r="AY331" s="247" t="s">
        <v>169</v>
      </c>
    </row>
    <row r="332" spans="1:51" s="13" customFormat="1" ht="12">
      <c r="A332" s="13"/>
      <c r="B332" s="237"/>
      <c r="C332" s="238"/>
      <c r="D332" s="233" t="s">
        <v>180</v>
      </c>
      <c r="E332" s="239" t="s">
        <v>19</v>
      </c>
      <c r="F332" s="240" t="s">
        <v>546</v>
      </c>
      <c r="G332" s="238"/>
      <c r="H332" s="241">
        <v>519.305</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180</v>
      </c>
      <c r="AU332" s="247" t="s">
        <v>82</v>
      </c>
      <c r="AV332" s="13" t="s">
        <v>82</v>
      </c>
      <c r="AW332" s="13" t="s">
        <v>33</v>
      </c>
      <c r="AX332" s="13" t="s">
        <v>72</v>
      </c>
      <c r="AY332" s="247" t="s">
        <v>169</v>
      </c>
    </row>
    <row r="333" spans="1:51" s="15" customFormat="1" ht="12">
      <c r="A333" s="15"/>
      <c r="B333" s="258"/>
      <c r="C333" s="259"/>
      <c r="D333" s="233" t="s">
        <v>180</v>
      </c>
      <c r="E333" s="260" t="s">
        <v>19</v>
      </c>
      <c r="F333" s="261" t="s">
        <v>191</v>
      </c>
      <c r="G333" s="259"/>
      <c r="H333" s="262">
        <v>831.855</v>
      </c>
      <c r="I333" s="263"/>
      <c r="J333" s="259"/>
      <c r="K333" s="259"/>
      <c r="L333" s="264"/>
      <c r="M333" s="265"/>
      <c r="N333" s="266"/>
      <c r="O333" s="266"/>
      <c r="P333" s="266"/>
      <c r="Q333" s="266"/>
      <c r="R333" s="266"/>
      <c r="S333" s="266"/>
      <c r="T333" s="267"/>
      <c r="U333" s="15"/>
      <c r="V333" s="15"/>
      <c r="W333" s="15"/>
      <c r="X333" s="15"/>
      <c r="Y333" s="15"/>
      <c r="Z333" s="15"/>
      <c r="AA333" s="15"/>
      <c r="AB333" s="15"/>
      <c r="AC333" s="15"/>
      <c r="AD333" s="15"/>
      <c r="AE333" s="15"/>
      <c r="AT333" s="268" t="s">
        <v>180</v>
      </c>
      <c r="AU333" s="268" t="s">
        <v>82</v>
      </c>
      <c r="AV333" s="15" t="s">
        <v>176</v>
      </c>
      <c r="AW333" s="15" t="s">
        <v>33</v>
      </c>
      <c r="AX333" s="15" t="s">
        <v>80</v>
      </c>
      <c r="AY333" s="268" t="s">
        <v>169</v>
      </c>
    </row>
    <row r="334" spans="1:65" s="2" customFormat="1" ht="21.75" customHeight="1">
      <c r="A334" s="40"/>
      <c r="B334" s="41"/>
      <c r="C334" s="220" t="s">
        <v>547</v>
      </c>
      <c r="D334" s="220" t="s">
        <v>171</v>
      </c>
      <c r="E334" s="221" t="s">
        <v>548</v>
      </c>
      <c r="F334" s="222" t="s">
        <v>537</v>
      </c>
      <c r="G334" s="223" t="s">
        <v>297</v>
      </c>
      <c r="H334" s="224">
        <v>9982.26</v>
      </c>
      <c r="I334" s="225"/>
      <c r="J334" s="226">
        <f>ROUND(I334*H334,2)</f>
        <v>0</v>
      </c>
      <c r="K334" s="222" t="s">
        <v>175</v>
      </c>
      <c r="L334" s="46"/>
      <c r="M334" s="227" t="s">
        <v>19</v>
      </c>
      <c r="N334" s="228" t="s">
        <v>43</v>
      </c>
      <c r="O334" s="86"/>
      <c r="P334" s="229">
        <f>O334*H334</f>
        <v>0</v>
      </c>
      <c r="Q334" s="229">
        <v>0</v>
      </c>
      <c r="R334" s="229">
        <f>Q334*H334</f>
        <v>0</v>
      </c>
      <c r="S334" s="229">
        <v>0</v>
      </c>
      <c r="T334" s="230">
        <f>S334*H334</f>
        <v>0</v>
      </c>
      <c r="U334" s="40"/>
      <c r="V334" s="40"/>
      <c r="W334" s="40"/>
      <c r="X334" s="40"/>
      <c r="Y334" s="40"/>
      <c r="Z334" s="40"/>
      <c r="AA334" s="40"/>
      <c r="AB334" s="40"/>
      <c r="AC334" s="40"/>
      <c r="AD334" s="40"/>
      <c r="AE334" s="40"/>
      <c r="AR334" s="231" t="s">
        <v>176</v>
      </c>
      <c r="AT334" s="231" t="s">
        <v>171</v>
      </c>
      <c r="AU334" s="231" t="s">
        <v>82</v>
      </c>
      <c r="AY334" s="19" t="s">
        <v>169</v>
      </c>
      <c r="BE334" s="232">
        <f>IF(N334="základní",J334,0)</f>
        <v>0</v>
      </c>
      <c r="BF334" s="232">
        <f>IF(N334="snížená",J334,0)</f>
        <v>0</v>
      </c>
      <c r="BG334" s="232">
        <f>IF(N334="zákl. přenesená",J334,0)</f>
        <v>0</v>
      </c>
      <c r="BH334" s="232">
        <f>IF(N334="sníž. přenesená",J334,0)</f>
        <v>0</v>
      </c>
      <c r="BI334" s="232">
        <f>IF(N334="nulová",J334,0)</f>
        <v>0</v>
      </c>
      <c r="BJ334" s="19" t="s">
        <v>80</v>
      </c>
      <c r="BK334" s="232">
        <f>ROUND(I334*H334,2)</f>
        <v>0</v>
      </c>
      <c r="BL334" s="19" t="s">
        <v>176</v>
      </c>
      <c r="BM334" s="231" t="s">
        <v>549</v>
      </c>
    </row>
    <row r="335" spans="1:47" s="2" customFormat="1" ht="12">
      <c r="A335" s="40"/>
      <c r="B335" s="41"/>
      <c r="C335" s="42"/>
      <c r="D335" s="233" t="s">
        <v>178</v>
      </c>
      <c r="E335" s="42"/>
      <c r="F335" s="234" t="s">
        <v>532</v>
      </c>
      <c r="G335" s="42"/>
      <c r="H335" s="42"/>
      <c r="I335" s="138"/>
      <c r="J335" s="42"/>
      <c r="K335" s="42"/>
      <c r="L335" s="46"/>
      <c r="M335" s="235"/>
      <c r="N335" s="236"/>
      <c r="O335" s="86"/>
      <c r="P335" s="86"/>
      <c r="Q335" s="86"/>
      <c r="R335" s="86"/>
      <c r="S335" s="86"/>
      <c r="T335" s="87"/>
      <c r="U335" s="40"/>
      <c r="V335" s="40"/>
      <c r="W335" s="40"/>
      <c r="X335" s="40"/>
      <c r="Y335" s="40"/>
      <c r="Z335" s="40"/>
      <c r="AA335" s="40"/>
      <c r="AB335" s="40"/>
      <c r="AC335" s="40"/>
      <c r="AD335" s="40"/>
      <c r="AE335" s="40"/>
      <c r="AT335" s="19" t="s">
        <v>178</v>
      </c>
      <c r="AU335" s="19" t="s">
        <v>82</v>
      </c>
    </row>
    <row r="336" spans="1:51" s="13" customFormat="1" ht="12">
      <c r="A336" s="13"/>
      <c r="B336" s="237"/>
      <c r="C336" s="238"/>
      <c r="D336" s="233" t="s">
        <v>180</v>
      </c>
      <c r="E336" s="238"/>
      <c r="F336" s="240" t="s">
        <v>550</v>
      </c>
      <c r="G336" s="238"/>
      <c r="H336" s="241">
        <v>9982.26</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180</v>
      </c>
      <c r="AU336" s="247" t="s">
        <v>82</v>
      </c>
      <c r="AV336" s="13" t="s">
        <v>82</v>
      </c>
      <c r="AW336" s="13" t="s">
        <v>4</v>
      </c>
      <c r="AX336" s="13" t="s">
        <v>80</v>
      </c>
      <c r="AY336" s="247" t="s">
        <v>169</v>
      </c>
    </row>
    <row r="337" spans="1:65" s="2" customFormat="1" ht="21.75" customHeight="1">
      <c r="A337" s="40"/>
      <c r="B337" s="41"/>
      <c r="C337" s="220" t="s">
        <v>551</v>
      </c>
      <c r="D337" s="220" t="s">
        <v>171</v>
      </c>
      <c r="E337" s="221" t="s">
        <v>552</v>
      </c>
      <c r="F337" s="222" t="s">
        <v>553</v>
      </c>
      <c r="G337" s="223" t="s">
        <v>297</v>
      </c>
      <c r="H337" s="224">
        <v>2.508</v>
      </c>
      <c r="I337" s="225"/>
      <c r="J337" s="226">
        <f>ROUND(I337*H337,2)</f>
        <v>0</v>
      </c>
      <c r="K337" s="222" t="s">
        <v>19</v>
      </c>
      <c r="L337" s="46"/>
      <c r="M337" s="227" t="s">
        <v>19</v>
      </c>
      <c r="N337" s="228" t="s">
        <v>43</v>
      </c>
      <c r="O337" s="86"/>
      <c r="P337" s="229">
        <f>O337*H337</f>
        <v>0</v>
      </c>
      <c r="Q337" s="229">
        <v>0</v>
      </c>
      <c r="R337" s="229">
        <f>Q337*H337</f>
        <v>0</v>
      </c>
      <c r="S337" s="229">
        <v>0</v>
      </c>
      <c r="T337" s="230">
        <f>S337*H337</f>
        <v>0</v>
      </c>
      <c r="U337" s="40"/>
      <c r="V337" s="40"/>
      <c r="W337" s="40"/>
      <c r="X337" s="40"/>
      <c r="Y337" s="40"/>
      <c r="Z337" s="40"/>
      <c r="AA337" s="40"/>
      <c r="AB337" s="40"/>
      <c r="AC337" s="40"/>
      <c r="AD337" s="40"/>
      <c r="AE337" s="40"/>
      <c r="AR337" s="231" t="s">
        <v>176</v>
      </c>
      <c r="AT337" s="231" t="s">
        <v>171</v>
      </c>
      <c r="AU337" s="231" t="s">
        <v>82</v>
      </c>
      <c r="AY337" s="19" t="s">
        <v>169</v>
      </c>
      <c r="BE337" s="232">
        <f>IF(N337="základní",J337,0)</f>
        <v>0</v>
      </c>
      <c r="BF337" s="232">
        <f>IF(N337="snížená",J337,0)</f>
        <v>0</v>
      </c>
      <c r="BG337" s="232">
        <f>IF(N337="zákl. přenesená",J337,0)</f>
        <v>0</v>
      </c>
      <c r="BH337" s="232">
        <f>IF(N337="sníž. přenesená",J337,0)</f>
        <v>0</v>
      </c>
      <c r="BI337" s="232">
        <f>IF(N337="nulová",J337,0)</f>
        <v>0</v>
      </c>
      <c r="BJ337" s="19" t="s">
        <v>80</v>
      </c>
      <c r="BK337" s="232">
        <f>ROUND(I337*H337,2)</f>
        <v>0</v>
      </c>
      <c r="BL337" s="19" t="s">
        <v>176</v>
      </c>
      <c r="BM337" s="231" t="s">
        <v>554</v>
      </c>
    </row>
    <row r="338" spans="1:47" s="2" customFormat="1" ht="12">
      <c r="A338" s="40"/>
      <c r="B338" s="41"/>
      <c r="C338" s="42"/>
      <c r="D338" s="233" t="s">
        <v>178</v>
      </c>
      <c r="E338" s="42"/>
      <c r="F338" s="234" t="s">
        <v>555</v>
      </c>
      <c r="G338" s="42"/>
      <c r="H338" s="42"/>
      <c r="I338" s="138"/>
      <c r="J338" s="42"/>
      <c r="K338" s="42"/>
      <c r="L338" s="46"/>
      <c r="M338" s="235"/>
      <c r="N338" s="236"/>
      <c r="O338" s="86"/>
      <c r="P338" s="86"/>
      <c r="Q338" s="86"/>
      <c r="R338" s="86"/>
      <c r="S338" s="86"/>
      <c r="T338" s="87"/>
      <c r="U338" s="40"/>
      <c r="V338" s="40"/>
      <c r="W338" s="40"/>
      <c r="X338" s="40"/>
      <c r="Y338" s="40"/>
      <c r="Z338" s="40"/>
      <c r="AA338" s="40"/>
      <c r="AB338" s="40"/>
      <c r="AC338" s="40"/>
      <c r="AD338" s="40"/>
      <c r="AE338" s="40"/>
      <c r="AT338" s="19" t="s">
        <v>178</v>
      </c>
      <c r="AU338" s="19" t="s">
        <v>82</v>
      </c>
    </row>
    <row r="339" spans="1:51" s="13" customFormat="1" ht="12">
      <c r="A339" s="13"/>
      <c r="B339" s="237"/>
      <c r="C339" s="238"/>
      <c r="D339" s="233" t="s">
        <v>180</v>
      </c>
      <c r="E339" s="239" t="s">
        <v>19</v>
      </c>
      <c r="F339" s="240" t="s">
        <v>544</v>
      </c>
      <c r="G339" s="238"/>
      <c r="H339" s="241">
        <v>2.508</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180</v>
      </c>
      <c r="AU339" s="247" t="s">
        <v>82</v>
      </c>
      <c r="AV339" s="13" t="s">
        <v>82</v>
      </c>
      <c r="AW339" s="13" t="s">
        <v>33</v>
      </c>
      <c r="AX339" s="13" t="s">
        <v>80</v>
      </c>
      <c r="AY339" s="247" t="s">
        <v>169</v>
      </c>
    </row>
    <row r="340" spans="1:65" s="2" customFormat="1" ht="21.75" customHeight="1">
      <c r="A340" s="40"/>
      <c r="B340" s="41"/>
      <c r="C340" s="220" t="s">
        <v>556</v>
      </c>
      <c r="D340" s="220" t="s">
        <v>171</v>
      </c>
      <c r="E340" s="221" t="s">
        <v>557</v>
      </c>
      <c r="F340" s="222" t="s">
        <v>558</v>
      </c>
      <c r="G340" s="223" t="s">
        <v>297</v>
      </c>
      <c r="H340" s="224">
        <v>959.599</v>
      </c>
      <c r="I340" s="225"/>
      <c r="J340" s="226">
        <f>ROUND(I340*H340,2)</f>
        <v>0</v>
      </c>
      <c r="K340" s="222" t="s">
        <v>19</v>
      </c>
      <c r="L340" s="46"/>
      <c r="M340" s="227" t="s">
        <v>19</v>
      </c>
      <c r="N340" s="228" t="s">
        <v>43</v>
      </c>
      <c r="O340" s="86"/>
      <c r="P340" s="229">
        <f>O340*H340</f>
        <v>0</v>
      </c>
      <c r="Q340" s="229">
        <v>0</v>
      </c>
      <c r="R340" s="229">
        <f>Q340*H340</f>
        <v>0</v>
      </c>
      <c r="S340" s="229">
        <v>0</v>
      </c>
      <c r="T340" s="230">
        <f>S340*H340</f>
        <v>0</v>
      </c>
      <c r="U340" s="40"/>
      <c r="V340" s="40"/>
      <c r="W340" s="40"/>
      <c r="X340" s="40"/>
      <c r="Y340" s="40"/>
      <c r="Z340" s="40"/>
      <c r="AA340" s="40"/>
      <c r="AB340" s="40"/>
      <c r="AC340" s="40"/>
      <c r="AD340" s="40"/>
      <c r="AE340" s="40"/>
      <c r="AR340" s="231" t="s">
        <v>176</v>
      </c>
      <c r="AT340" s="231" t="s">
        <v>171</v>
      </c>
      <c r="AU340" s="231" t="s">
        <v>82</v>
      </c>
      <c r="AY340" s="19" t="s">
        <v>169</v>
      </c>
      <c r="BE340" s="232">
        <f>IF(N340="základní",J340,0)</f>
        <v>0</v>
      </c>
      <c r="BF340" s="232">
        <f>IF(N340="snížená",J340,0)</f>
        <v>0</v>
      </c>
      <c r="BG340" s="232">
        <f>IF(N340="zákl. přenesená",J340,0)</f>
        <v>0</v>
      </c>
      <c r="BH340" s="232">
        <f>IF(N340="sníž. přenesená",J340,0)</f>
        <v>0</v>
      </c>
      <c r="BI340" s="232">
        <f>IF(N340="nulová",J340,0)</f>
        <v>0</v>
      </c>
      <c r="BJ340" s="19" t="s">
        <v>80</v>
      </c>
      <c r="BK340" s="232">
        <f>ROUND(I340*H340,2)</f>
        <v>0</v>
      </c>
      <c r="BL340" s="19" t="s">
        <v>176</v>
      </c>
      <c r="BM340" s="231" t="s">
        <v>559</v>
      </c>
    </row>
    <row r="341" spans="1:47" s="2" customFormat="1" ht="12">
      <c r="A341" s="40"/>
      <c r="B341" s="41"/>
      <c r="C341" s="42"/>
      <c r="D341" s="233" t="s">
        <v>178</v>
      </c>
      <c r="E341" s="42"/>
      <c r="F341" s="234" t="s">
        <v>555</v>
      </c>
      <c r="G341" s="42"/>
      <c r="H341" s="42"/>
      <c r="I341" s="138"/>
      <c r="J341" s="42"/>
      <c r="K341" s="42"/>
      <c r="L341" s="46"/>
      <c r="M341" s="235"/>
      <c r="N341" s="236"/>
      <c r="O341" s="86"/>
      <c r="P341" s="86"/>
      <c r="Q341" s="86"/>
      <c r="R341" s="86"/>
      <c r="S341" s="86"/>
      <c r="T341" s="87"/>
      <c r="U341" s="40"/>
      <c r="V341" s="40"/>
      <c r="W341" s="40"/>
      <c r="X341" s="40"/>
      <c r="Y341" s="40"/>
      <c r="Z341" s="40"/>
      <c r="AA341" s="40"/>
      <c r="AB341" s="40"/>
      <c r="AC341" s="40"/>
      <c r="AD341" s="40"/>
      <c r="AE341" s="40"/>
      <c r="AT341" s="19" t="s">
        <v>178</v>
      </c>
      <c r="AU341" s="19" t="s">
        <v>82</v>
      </c>
    </row>
    <row r="342" spans="1:51" s="13" customFormat="1" ht="12">
      <c r="A342" s="13"/>
      <c r="B342" s="237"/>
      <c r="C342" s="238"/>
      <c r="D342" s="233" t="s">
        <v>180</v>
      </c>
      <c r="E342" s="239" t="s">
        <v>19</v>
      </c>
      <c r="F342" s="240" t="s">
        <v>534</v>
      </c>
      <c r="G342" s="238"/>
      <c r="H342" s="241">
        <v>130.252</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180</v>
      </c>
      <c r="AU342" s="247" t="s">
        <v>82</v>
      </c>
      <c r="AV342" s="13" t="s">
        <v>82</v>
      </c>
      <c r="AW342" s="13" t="s">
        <v>33</v>
      </c>
      <c r="AX342" s="13" t="s">
        <v>72</v>
      </c>
      <c r="AY342" s="247" t="s">
        <v>169</v>
      </c>
    </row>
    <row r="343" spans="1:51" s="13" customFormat="1" ht="12">
      <c r="A343" s="13"/>
      <c r="B343" s="237"/>
      <c r="C343" s="238"/>
      <c r="D343" s="233" t="s">
        <v>180</v>
      </c>
      <c r="E343" s="239" t="s">
        <v>19</v>
      </c>
      <c r="F343" s="240" t="s">
        <v>545</v>
      </c>
      <c r="G343" s="238"/>
      <c r="H343" s="241">
        <v>310.042</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180</v>
      </c>
      <c r="AU343" s="247" t="s">
        <v>82</v>
      </c>
      <c r="AV343" s="13" t="s">
        <v>82</v>
      </c>
      <c r="AW343" s="13" t="s">
        <v>33</v>
      </c>
      <c r="AX343" s="13" t="s">
        <v>72</v>
      </c>
      <c r="AY343" s="247" t="s">
        <v>169</v>
      </c>
    </row>
    <row r="344" spans="1:51" s="13" customFormat="1" ht="12">
      <c r="A344" s="13"/>
      <c r="B344" s="237"/>
      <c r="C344" s="238"/>
      <c r="D344" s="233" t="s">
        <v>180</v>
      </c>
      <c r="E344" s="239" t="s">
        <v>19</v>
      </c>
      <c r="F344" s="240" t="s">
        <v>546</v>
      </c>
      <c r="G344" s="238"/>
      <c r="H344" s="241">
        <v>519.305</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180</v>
      </c>
      <c r="AU344" s="247" t="s">
        <v>82</v>
      </c>
      <c r="AV344" s="13" t="s">
        <v>82</v>
      </c>
      <c r="AW344" s="13" t="s">
        <v>33</v>
      </c>
      <c r="AX344" s="13" t="s">
        <v>72</v>
      </c>
      <c r="AY344" s="247" t="s">
        <v>169</v>
      </c>
    </row>
    <row r="345" spans="1:51" s="15" customFormat="1" ht="12">
      <c r="A345" s="15"/>
      <c r="B345" s="258"/>
      <c r="C345" s="259"/>
      <c r="D345" s="233" t="s">
        <v>180</v>
      </c>
      <c r="E345" s="260" t="s">
        <v>19</v>
      </c>
      <c r="F345" s="261" t="s">
        <v>191</v>
      </c>
      <c r="G345" s="259"/>
      <c r="H345" s="262">
        <v>959.599</v>
      </c>
      <c r="I345" s="263"/>
      <c r="J345" s="259"/>
      <c r="K345" s="259"/>
      <c r="L345" s="264"/>
      <c r="M345" s="265"/>
      <c r="N345" s="266"/>
      <c r="O345" s="266"/>
      <c r="P345" s="266"/>
      <c r="Q345" s="266"/>
      <c r="R345" s="266"/>
      <c r="S345" s="266"/>
      <c r="T345" s="267"/>
      <c r="U345" s="15"/>
      <c r="V345" s="15"/>
      <c r="W345" s="15"/>
      <c r="X345" s="15"/>
      <c r="Y345" s="15"/>
      <c r="Z345" s="15"/>
      <c r="AA345" s="15"/>
      <c r="AB345" s="15"/>
      <c r="AC345" s="15"/>
      <c r="AD345" s="15"/>
      <c r="AE345" s="15"/>
      <c r="AT345" s="268" t="s">
        <v>180</v>
      </c>
      <c r="AU345" s="268" t="s">
        <v>82</v>
      </c>
      <c r="AV345" s="15" t="s">
        <v>176</v>
      </c>
      <c r="AW345" s="15" t="s">
        <v>33</v>
      </c>
      <c r="AX345" s="15" t="s">
        <v>80</v>
      </c>
      <c r="AY345" s="268" t="s">
        <v>169</v>
      </c>
    </row>
    <row r="346" spans="1:65" s="2" customFormat="1" ht="21.75" customHeight="1">
      <c r="A346" s="40"/>
      <c r="B346" s="41"/>
      <c r="C346" s="220" t="s">
        <v>560</v>
      </c>
      <c r="D346" s="220" t="s">
        <v>171</v>
      </c>
      <c r="E346" s="221" t="s">
        <v>561</v>
      </c>
      <c r="F346" s="222" t="s">
        <v>308</v>
      </c>
      <c r="G346" s="223" t="s">
        <v>297</v>
      </c>
      <c r="H346" s="224">
        <v>912.099</v>
      </c>
      <c r="I346" s="225"/>
      <c r="J346" s="226">
        <f>ROUND(I346*H346,2)</f>
        <v>0</v>
      </c>
      <c r="K346" s="222" t="s">
        <v>19</v>
      </c>
      <c r="L346" s="46"/>
      <c r="M346" s="227" t="s">
        <v>19</v>
      </c>
      <c r="N346" s="228" t="s">
        <v>43</v>
      </c>
      <c r="O346" s="86"/>
      <c r="P346" s="229">
        <f>O346*H346</f>
        <v>0</v>
      </c>
      <c r="Q346" s="229">
        <v>0</v>
      </c>
      <c r="R346" s="229">
        <f>Q346*H346</f>
        <v>0</v>
      </c>
      <c r="S346" s="229">
        <v>0</v>
      </c>
      <c r="T346" s="230">
        <f>S346*H346</f>
        <v>0</v>
      </c>
      <c r="U346" s="40"/>
      <c r="V346" s="40"/>
      <c r="W346" s="40"/>
      <c r="X346" s="40"/>
      <c r="Y346" s="40"/>
      <c r="Z346" s="40"/>
      <c r="AA346" s="40"/>
      <c r="AB346" s="40"/>
      <c r="AC346" s="40"/>
      <c r="AD346" s="40"/>
      <c r="AE346" s="40"/>
      <c r="AR346" s="231" t="s">
        <v>176</v>
      </c>
      <c r="AT346" s="231" t="s">
        <v>171</v>
      </c>
      <c r="AU346" s="231" t="s">
        <v>82</v>
      </c>
      <c r="AY346" s="19" t="s">
        <v>169</v>
      </c>
      <c r="BE346" s="232">
        <f>IF(N346="základní",J346,0)</f>
        <v>0</v>
      </c>
      <c r="BF346" s="232">
        <f>IF(N346="snížená",J346,0)</f>
        <v>0</v>
      </c>
      <c r="BG346" s="232">
        <f>IF(N346="zákl. přenesená",J346,0)</f>
        <v>0</v>
      </c>
      <c r="BH346" s="232">
        <f>IF(N346="sníž. přenesená",J346,0)</f>
        <v>0</v>
      </c>
      <c r="BI346" s="232">
        <f>IF(N346="nulová",J346,0)</f>
        <v>0</v>
      </c>
      <c r="BJ346" s="19" t="s">
        <v>80</v>
      </c>
      <c r="BK346" s="232">
        <f>ROUND(I346*H346,2)</f>
        <v>0</v>
      </c>
      <c r="BL346" s="19" t="s">
        <v>176</v>
      </c>
      <c r="BM346" s="231" t="s">
        <v>562</v>
      </c>
    </row>
    <row r="347" spans="1:47" s="2" customFormat="1" ht="12">
      <c r="A347" s="40"/>
      <c r="B347" s="41"/>
      <c r="C347" s="42"/>
      <c r="D347" s="233" t="s">
        <v>178</v>
      </c>
      <c r="E347" s="42"/>
      <c r="F347" s="234" t="s">
        <v>555</v>
      </c>
      <c r="G347" s="42"/>
      <c r="H347" s="42"/>
      <c r="I347" s="138"/>
      <c r="J347" s="42"/>
      <c r="K347" s="42"/>
      <c r="L347" s="46"/>
      <c r="M347" s="235"/>
      <c r="N347" s="236"/>
      <c r="O347" s="86"/>
      <c r="P347" s="86"/>
      <c r="Q347" s="86"/>
      <c r="R347" s="86"/>
      <c r="S347" s="86"/>
      <c r="T347" s="87"/>
      <c r="U347" s="40"/>
      <c r="V347" s="40"/>
      <c r="W347" s="40"/>
      <c r="X347" s="40"/>
      <c r="Y347" s="40"/>
      <c r="Z347" s="40"/>
      <c r="AA347" s="40"/>
      <c r="AB347" s="40"/>
      <c r="AC347" s="40"/>
      <c r="AD347" s="40"/>
      <c r="AE347" s="40"/>
      <c r="AT347" s="19" t="s">
        <v>178</v>
      </c>
      <c r="AU347" s="19" t="s">
        <v>82</v>
      </c>
    </row>
    <row r="348" spans="1:51" s="13" customFormat="1" ht="12">
      <c r="A348" s="13"/>
      <c r="B348" s="237"/>
      <c r="C348" s="238"/>
      <c r="D348" s="233" t="s">
        <v>180</v>
      </c>
      <c r="E348" s="239" t="s">
        <v>19</v>
      </c>
      <c r="F348" s="240" t="s">
        <v>533</v>
      </c>
      <c r="G348" s="238"/>
      <c r="H348" s="241">
        <v>912.099</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180</v>
      </c>
      <c r="AU348" s="247" t="s">
        <v>82</v>
      </c>
      <c r="AV348" s="13" t="s">
        <v>82</v>
      </c>
      <c r="AW348" s="13" t="s">
        <v>33</v>
      </c>
      <c r="AX348" s="13" t="s">
        <v>80</v>
      </c>
      <c r="AY348" s="247" t="s">
        <v>169</v>
      </c>
    </row>
    <row r="349" spans="1:63" s="12" customFormat="1" ht="22.8" customHeight="1">
      <c r="A349" s="12"/>
      <c r="B349" s="204"/>
      <c r="C349" s="205"/>
      <c r="D349" s="206" t="s">
        <v>71</v>
      </c>
      <c r="E349" s="218" t="s">
        <v>563</v>
      </c>
      <c r="F349" s="218" t="s">
        <v>564</v>
      </c>
      <c r="G349" s="205"/>
      <c r="H349" s="205"/>
      <c r="I349" s="208"/>
      <c r="J349" s="219">
        <f>BK349</f>
        <v>0</v>
      </c>
      <c r="K349" s="205"/>
      <c r="L349" s="210"/>
      <c r="M349" s="211"/>
      <c r="N349" s="212"/>
      <c r="O349" s="212"/>
      <c r="P349" s="213">
        <f>SUM(P350:P351)</f>
        <v>0</v>
      </c>
      <c r="Q349" s="212"/>
      <c r="R349" s="213">
        <f>SUM(R350:R351)</f>
        <v>0</v>
      </c>
      <c r="S349" s="212"/>
      <c r="T349" s="214">
        <f>SUM(T350:T351)</f>
        <v>0</v>
      </c>
      <c r="U349" s="12"/>
      <c r="V349" s="12"/>
      <c r="W349" s="12"/>
      <c r="X349" s="12"/>
      <c r="Y349" s="12"/>
      <c r="Z349" s="12"/>
      <c r="AA349" s="12"/>
      <c r="AB349" s="12"/>
      <c r="AC349" s="12"/>
      <c r="AD349" s="12"/>
      <c r="AE349" s="12"/>
      <c r="AR349" s="215" t="s">
        <v>80</v>
      </c>
      <c r="AT349" s="216" t="s">
        <v>71</v>
      </c>
      <c r="AU349" s="216" t="s">
        <v>80</v>
      </c>
      <c r="AY349" s="215" t="s">
        <v>169</v>
      </c>
      <c r="BK349" s="217">
        <f>SUM(BK350:BK351)</f>
        <v>0</v>
      </c>
    </row>
    <row r="350" spans="1:65" s="2" customFormat="1" ht="21.75" customHeight="1">
      <c r="A350" s="40"/>
      <c r="B350" s="41"/>
      <c r="C350" s="220" t="s">
        <v>340</v>
      </c>
      <c r="D350" s="220" t="s">
        <v>171</v>
      </c>
      <c r="E350" s="221" t="s">
        <v>565</v>
      </c>
      <c r="F350" s="222" t="s">
        <v>566</v>
      </c>
      <c r="G350" s="223" t="s">
        <v>297</v>
      </c>
      <c r="H350" s="224">
        <v>1260.822</v>
      </c>
      <c r="I350" s="225"/>
      <c r="J350" s="226">
        <f>ROUND(I350*H350,2)</f>
        <v>0</v>
      </c>
      <c r="K350" s="222" t="s">
        <v>175</v>
      </c>
      <c r="L350" s="46"/>
      <c r="M350" s="227" t="s">
        <v>19</v>
      </c>
      <c r="N350" s="228" t="s">
        <v>43</v>
      </c>
      <c r="O350" s="86"/>
      <c r="P350" s="229">
        <f>O350*H350</f>
        <v>0</v>
      </c>
      <c r="Q350" s="229">
        <v>0</v>
      </c>
      <c r="R350" s="229">
        <f>Q350*H350</f>
        <v>0</v>
      </c>
      <c r="S350" s="229">
        <v>0</v>
      </c>
      <c r="T350" s="230">
        <f>S350*H350</f>
        <v>0</v>
      </c>
      <c r="U350" s="40"/>
      <c r="V350" s="40"/>
      <c r="W350" s="40"/>
      <c r="X350" s="40"/>
      <c r="Y350" s="40"/>
      <c r="Z350" s="40"/>
      <c r="AA350" s="40"/>
      <c r="AB350" s="40"/>
      <c r="AC350" s="40"/>
      <c r="AD350" s="40"/>
      <c r="AE350" s="40"/>
      <c r="AR350" s="231" t="s">
        <v>176</v>
      </c>
      <c r="AT350" s="231" t="s">
        <v>171</v>
      </c>
      <c r="AU350" s="231" t="s">
        <v>82</v>
      </c>
      <c r="AY350" s="19" t="s">
        <v>169</v>
      </c>
      <c r="BE350" s="232">
        <f>IF(N350="základní",J350,0)</f>
        <v>0</v>
      </c>
      <c r="BF350" s="232">
        <f>IF(N350="snížená",J350,0)</f>
        <v>0</v>
      </c>
      <c r="BG350" s="232">
        <f>IF(N350="zákl. přenesená",J350,0)</f>
        <v>0</v>
      </c>
      <c r="BH350" s="232">
        <f>IF(N350="sníž. přenesená",J350,0)</f>
        <v>0</v>
      </c>
      <c r="BI350" s="232">
        <f>IF(N350="nulová",J350,0)</f>
        <v>0</v>
      </c>
      <c r="BJ350" s="19" t="s">
        <v>80</v>
      </c>
      <c r="BK350" s="232">
        <f>ROUND(I350*H350,2)</f>
        <v>0</v>
      </c>
      <c r="BL350" s="19" t="s">
        <v>176</v>
      </c>
      <c r="BM350" s="231" t="s">
        <v>567</v>
      </c>
    </row>
    <row r="351" spans="1:47" s="2" customFormat="1" ht="12">
      <c r="A351" s="40"/>
      <c r="B351" s="41"/>
      <c r="C351" s="42"/>
      <c r="D351" s="233" t="s">
        <v>178</v>
      </c>
      <c r="E351" s="42"/>
      <c r="F351" s="234" t="s">
        <v>568</v>
      </c>
      <c r="G351" s="42"/>
      <c r="H351" s="42"/>
      <c r="I351" s="138"/>
      <c r="J351" s="42"/>
      <c r="K351" s="42"/>
      <c r="L351" s="46"/>
      <c r="M351" s="279"/>
      <c r="N351" s="280"/>
      <c r="O351" s="281"/>
      <c r="P351" s="281"/>
      <c r="Q351" s="281"/>
      <c r="R351" s="281"/>
      <c r="S351" s="281"/>
      <c r="T351" s="282"/>
      <c r="U351" s="40"/>
      <c r="V351" s="40"/>
      <c r="W351" s="40"/>
      <c r="X351" s="40"/>
      <c r="Y351" s="40"/>
      <c r="Z351" s="40"/>
      <c r="AA351" s="40"/>
      <c r="AB351" s="40"/>
      <c r="AC351" s="40"/>
      <c r="AD351" s="40"/>
      <c r="AE351" s="40"/>
      <c r="AT351" s="19" t="s">
        <v>178</v>
      </c>
      <c r="AU351" s="19" t="s">
        <v>82</v>
      </c>
    </row>
    <row r="352" spans="1:31" s="2" customFormat="1" ht="6.95" customHeight="1">
      <c r="A352" s="40"/>
      <c r="B352" s="61"/>
      <c r="C352" s="62"/>
      <c r="D352" s="62"/>
      <c r="E352" s="62"/>
      <c r="F352" s="62"/>
      <c r="G352" s="62"/>
      <c r="H352" s="62"/>
      <c r="I352" s="168"/>
      <c r="J352" s="62"/>
      <c r="K352" s="62"/>
      <c r="L352" s="46"/>
      <c r="M352" s="40"/>
      <c r="O352" s="40"/>
      <c r="P352" s="40"/>
      <c r="Q352" s="40"/>
      <c r="R352" s="40"/>
      <c r="S352" s="40"/>
      <c r="T352" s="40"/>
      <c r="U352" s="40"/>
      <c r="V352" s="40"/>
      <c r="W352" s="40"/>
      <c r="X352" s="40"/>
      <c r="Y352" s="40"/>
      <c r="Z352" s="40"/>
      <c r="AA352" s="40"/>
      <c r="AB352" s="40"/>
      <c r="AC352" s="40"/>
      <c r="AD352" s="40"/>
      <c r="AE352" s="40"/>
    </row>
  </sheetData>
  <sheetProtection password="CC35" sheet="1" objects="1" scenarios="1" formatColumns="0" formatRows="0" autoFilter="0"/>
  <autoFilter ref="C85:K35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139</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3020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102</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ROUND((SUM(BE83:BE110)),2)</f>
        <v>0</v>
      </c>
      <c r="G33" s="40"/>
      <c r="H33" s="40"/>
      <c r="I33" s="157">
        <v>0.21</v>
      </c>
      <c r="J33" s="156">
        <f>ROUND(((SUM(BE83:BE110))*I33),2)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ROUND((SUM(BF83:BF110)),2)</f>
        <v>0</v>
      </c>
      <c r="G34" s="40"/>
      <c r="H34" s="40"/>
      <c r="I34" s="157">
        <v>0.15</v>
      </c>
      <c r="J34" s="156">
        <f>ROUND(((SUM(BF83:BF110))*I34),2)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ROUND((SUM(BG83:BG110)),2)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ROUND((SUM(BH83:BH110)),2)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ROUND((SUM(BI83:BI110)),2)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VON - Vedlejší a ostatní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3021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3022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3023</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3024</v>
      </c>
      <c r="E63" s="188"/>
      <c r="F63" s="188"/>
      <c r="G63" s="188"/>
      <c r="H63" s="188"/>
      <c r="I63" s="189"/>
      <c r="J63" s="190">
        <f>J96</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5" t="s">
        <v>154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172" t="str">
        <f>E7</f>
        <v>Revitalizace veřejného prostranství panelového sídliště Březiny IV. etapa</v>
      </c>
      <c r="F73" s="34"/>
      <c r="G73" s="34"/>
      <c r="H73" s="34"/>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141</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71" t="str">
        <f>E9</f>
        <v>VON - Vedlejší a ostatní náklady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Březiny</v>
      </c>
      <c r="G77" s="42"/>
      <c r="H77" s="42"/>
      <c r="I77" s="142" t="s">
        <v>23</v>
      </c>
      <c r="J77" s="74" t="str">
        <f>IF(J12="","",J12)</f>
        <v>15. 4. 2019</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25.65" customHeight="1">
      <c r="A79" s="40"/>
      <c r="B79" s="41"/>
      <c r="C79" s="34" t="s">
        <v>25</v>
      </c>
      <c r="D79" s="42"/>
      <c r="E79" s="42"/>
      <c r="F79" s="29" t="str">
        <f>E15</f>
        <v>Statutární město Děčín</v>
      </c>
      <c r="G79" s="42"/>
      <c r="H79" s="42"/>
      <c r="I79" s="142" t="s">
        <v>31</v>
      </c>
      <c r="J79" s="38" t="str">
        <f>E21</f>
        <v>AZ Consult spol. s r.o.</v>
      </c>
      <c r="K79" s="42"/>
      <c r="L79" s="139"/>
      <c r="S79" s="40"/>
      <c r="T79" s="40"/>
      <c r="U79" s="40"/>
      <c r="V79" s="40"/>
      <c r="W79" s="40"/>
      <c r="X79" s="40"/>
      <c r="Y79" s="40"/>
      <c r="Z79" s="40"/>
      <c r="AA79" s="40"/>
      <c r="AB79" s="40"/>
      <c r="AC79" s="40"/>
      <c r="AD79" s="40"/>
      <c r="AE79" s="40"/>
    </row>
    <row r="80" spans="1:31" s="2" customFormat="1" ht="15.15" customHeight="1">
      <c r="A80" s="40"/>
      <c r="B80" s="41"/>
      <c r="C80" s="34" t="s">
        <v>29</v>
      </c>
      <c r="D80" s="42"/>
      <c r="E80" s="42"/>
      <c r="F80" s="29" t="str">
        <f>IF(E18="","",E18)</f>
        <v>Vyplň údaj</v>
      </c>
      <c r="G80" s="42"/>
      <c r="H80" s="42"/>
      <c r="I80" s="142" t="s">
        <v>34</v>
      </c>
      <c r="J80" s="38" t="str">
        <f>E24</f>
        <v>Lucie Wojčiková</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155</v>
      </c>
      <c r="D82" s="195" t="s">
        <v>57</v>
      </c>
      <c r="E82" s="195" t="s">
        <v>53</v>
      </c>
      <c r="F82" s="195" t="s">
        <v>54</v>
      </c>
      <c r="G82" s="195" t="s">
        <v>156</v>
      </c>
      <c r="H82" s="195" t="s">
        <v>157</v>
      </c>
      <c r="I82" s="196" t="s">
        <v>158</v>
      </c>
      <c r="J82" s="195" t="s">
        <v>145</v>
      </c>
      <c r="K82" s="197" t="s">
        <v>159</v>
      </c>
      <c r="L82" s="198"/>
      <c r="M82" s="94" t="s">
        <v>19</v>
      </c>
      <c r="N82" s="95" t="s">
        <v>42</v>
      </c>
      <c r="O82" s="95" t="s">
        <v>160</v>
      </c>
      <c r="P82" s="95" t="s">
        <v>161</v>
      </c>
      <c r="Q82" s="95" t="s">
        <v>162</v>
      </c>
      <c r="R82" s="95" t="s">
        <v>163</v>
      </c>
      <c r="S82" s="95" t="s">
        <v>164</v>
      </c>
      <c r="T82" s="96" t="s">
        <v>165</v>
      </c>
      <c r="U82" s="192"/>
      <c r="V82" s="192"/>
      <c r="W82" s="192"/>
      <c r="X82" s="192"/>
      <c r="Y82" s="192"/>
      <c r="Z82" s="192"/>
      <c r="AA82" s="192"/>
      <c r="AB82" s="192"/>
      <c r="AC82" s="192"/>
      <c r="AD82" s="192"/>
      <c r="AE82" s="192"/>
    </row>
    <row r="83" spans="1:63" s="2" customFormat="1" ht="22.8" customHeight="1">
      <c r="A83" s="40"/>
      <c r="B83" s="41"/>
      <c r="C83" s="101" t="s">
        <v>166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9" t="s">
        <v>71</v>
      </c>
      <c r="AU83" s="19" t="s">
        <v>146</v>
      </c>
      <c r="BK83" s="203">
        <f>BK84</f>
        <v>0</v>
      </c>
    </row>
    <row r="84" spans="1:63" s="12" customFormat="1" ht="25.9" customHeight="1">
      <c r="A84" s="12"/>
      <c r="B84" s="204"/>
      <c r="C84" s="205"/>
      <c r="D84" s="206" t="s">
        <v>71</v>
      </c>
      <c r="E84" s="207" t="s">
        <v>3025</v>
      </c>
      <c r="F84" s="207" t="s">
        <v>3026</v>
      </c>
      <c r="G84" s="205"/>
      <c r="H84" s="205"/>
      <c r="I84" s="208"/>
      <c r="J84" s="209">
        <f>BK84</f>
        <v>0</v>
      </c>
      <c r="K84" s="205"/>
      <c r="L84" s="210"/>
      <c r="M84" s="211"/>
      <c r="N84" s="212"/>
      <c r="O84" s="212"/>
      <c r="P84" s="213">
        <f>P85+P91+P96</f>
        <v>0</v>
      </c>
      <c r="Q84" s="212"/>
      <c r="R84" s="213">
        <f>R85+R91+R96</f>
        <v>0</v>
      </c>
      <c r="S84" s="212"/>
      <c r="T84" s="214">
        <f>T85+T91+T96</f>
        <v>0</v>
      </c>
      <c r="U84" s="12"/>
      <c r="V84" s="12"/>
      <c r="W84" s="12"/>
      <c r="X84" s="12"/>
      <c r="Y84" s="12"/>
      <c r="Z84" s="12"/>
      <c r="AA84" s="12"/>
      <c r="AB84" s="12"/>
      <c r="AC84" s="12"/>
      <c r="AD84" s="12"/>
      <c r="AE84" s="12"/>
      <c r="AR84" s="215" t="s">
        <v>206</v>
      </c>
      <c r="AT84" s="216" t="s">
        <v>71</v>
      </c>
      <c r="AU84" s="216" t="s">
        <v>72</v>
      </c>
      <c r="AY84" s="215" t="s">
        <v>169</v>
      </c>
      <c r="BK84" s="217">
        <f>BK85+BK91+BK96</f>
        <v>0</v>
      </c>
    </row>
    <row r="85" spans="1:63" s="12" customFormat="1" ht="22.8" customHeight="1">
      <c r="A85" s="12"/>
      <c r="B85" s="204"/>
      <c r="C85" s="205"/>
      <c r="D85" s="206" t="s">
        <v>71</v>
      </c>
      <c r="E85" s="218" t="s">
        <v>3027</v>
      </c>
      <c r="F85" s="218" t="s">
        <v>3028</v>
      </c>
      <c r="G85" s="205"/>
      <c r="H85" s="205"/>
      <c r="I85" s="208"/>
      <c r="J85" s="219">
        <f>BK85</f>
        <v>0</v>
      </c>
      <c r="K85" s="205"/>
      <c r="L85" s="210"/>
      <c r="M85" s="211"/>
      <c r="N85" s="212"/>
      <c r="O85" s="212"/>
      <c r="P85" s="213">
        <f>SUM(P86:P90)</f>
        <v>0</v>
      </c>
      <c r="Q85" s="212"/>
      <c r="R85" s="213">
        <f>SUM(R86:R90)</f>
        <v>0</v>
      </c>
      <c r="S85" s="212"/>
      <c r="T85" s="214">
        <f>SUM(T86:T90)</f>
        <v>0</v>
      </c>
      <c r="U85" s="12"/>
      <c r="V85" s="12"/>
      <c r="W85" s="12"/>
      <c r="X85" s="12"/>
      <c r="Y85" s="12"/>
      <c r="Z85" s="12"/>
      <c r="AA85" s="12"/>
      <c r="AB85" s="12"/>
      <c r="AC85" s="12"/>
      <c r="AD85" s="12"/>
      <c r="AE85" s="12"/>
      <c r="AR85" s="215" t="s">
        <v>206</v>
      </c>
      <c r="AT85" s="216" t="s">
        <v>71</v>
      </c>
      <c r="AU85" s="216" t="s">
        <v>80</v>
      </c>
      <c r="AY85" s="215" t="s">
        <v>169</v>
      </c>
      <c r="BK85" s="217">
        <f>SUM(BK86:BK90)</f>
        <v>0</v>
      </c>
    </row>
    <row r="86" spans="1:65" s="2" customFormat="1" ht="16.5" customHeight="1">
      <c r="A86" s="40"/>
      <c r="B86" s="41"/>
      <c r="C86" s="220" t="s">
        <v>80</v>
      </c>
      <c r="D86" s="220" t="s">
        <v>171</v>
      </c>
      <c r="E86" s="221" t="s">
        <v>3029</v>
      </c>
      <c r="F86" s="222" t="s">
        <v>3030</v>
      </c>
      <c r="G86" s="223" t="s">
        <v>3031</v>
      </c>
      <c r="H86" s="224">
        <v>1</v>
      </c>
      <c r="I86" s="225"/>
      <c r="J86" s="226">
        <f>ROUND(I86*H86,2)</f>
        <v>0</v>
      </c>
      <c r="K86" s="222" t="s">
        <v>19</v>
      </c>
      <c r="L86" s="46"/>
      <c r="M86" s="227" t="s">
        <v>19</v>
      </c>
      <c r="N86" s="228" t="s">
        <v>43</v>
      </c>
      <c r="O86" s="86"/>
      <c r="P86" s="229">
        <f>O86*H86</f>
        <v>0</v>
      </c>
      <c r="Q86" s="229">
        <v>0</v>
      </c>
      <c r="R86" s="229">
        <f>Q86*H86</f>
        <v>0</v>
      </c>
      <c r="S86" s="229">
        <v>0</v>
      </c>
      <c r="T86" s="230">
        <f>S86*H86</f>
        <v>0</v>
      </c>
      <c r="U86" s="40"/>
      <c r="V86" s="40"/>
      <c r="W86" s="40"/>
      <c r="X86" s="40"/>
      <c r="Y86" s="40"/>
      <c r="Z86" s="40"/>
      <c r="AA86" s="40"/>
      <c r="AB86" s="40"/>
      <c r="AC86" s="40"/>
      <c r="AD86" s="40"/>
      <c r="AE86" s="40"/>
      <c r="AR86" s="231" t="s">
        <v>2116</v>
      </c>
      <c r="AT86" s="231" t="s">
        <v>171</v>
      </c>
      <c r="AU86" s="231" t="s">
        <v>82</v>
      </c>
      <c r="AY86" s="19" t="s">
        <v>169</v>
      </c>
      <c r="BE86" s="232">
        <f>IF(N86="základní",J86,0)</f>
        <v>0</v>
      </c>
      <c r="BF86" s="232">
        <f>IF(N86="snížená",J86,0)</f>
        <v>0</v>
      </c>
      <c r="BG86" s="232">
        <f>IF(N86="zákl. přenesená",J86,0)</f>
        <v>0</v>
      </c>
      <c r="BH86" s="232">
        <f>IF(N86="sníž. přenesená",J86,0)</f>
        <v>0</v>
      </c>
      <c r="BI86" s="232">
        <f>IF(N86="nulová",J86,0)</f>
        <v>0</v>
      </c>
      <c r="BJ86" s="19" t="s">
        <v>80</v>
      </c>
      <c r="BK86" s="232">
        <f>ROUND(I86*H86,2)</f>
        <v>0</v>
      </c>
      <c r="BL86" s="19" t="s">
        <v>2116</v>
      </c>
      <c r="BM86" s="231" t="s">
        <v>3032</v>
      </c>
    </row>
    <row r="87" spans="1:65" s="2" customFormat="1" ht="16.5" customHeight="1">
      <c r="A87" s="40"/>
      <c r="B87" s="41"/>
      <c r="C87" s="220" t="s">
        <v>82</v>
      </c>
      <c r="D87" s="220" t="s">
        <v>171</v>
      </c>
      <c r="E87" s="221" t="s">
        <v>3033</v>
      </c>
      <c r="F87" s="222" t="s">
        <v>3034</v>
      </c>
      <c r="G87" s="223" t="s">
        <v>3031</v>
      </c>
      <c r="H87" s="224">
        <v>1</v>
      </c>
      <c r="I87" s="225"/>
      <c r="J87" s="226">
        <f>ROUND(I87*H87,2)</f>
        <v>0</v>
      </c>
      <c r="K87" s="222" t="s">
        <v>175</v>
      </c>
      <c r="L87" s="46"/>
      <c r="M87" s="227" t="s">
        <v>19</v>
      </c>
      <c r="N87" s="228" t="s">
        <v>43</v>
      </c>
      <c r="O87" s="86"/>
      <c r="P87" s="229">
        <f>O87*H87</f>
        <v>0</v>
      </c>
      <c r="Q87" s="229">
        <v>0</v>
      </c>
      <c r="R87" s="229">
        <f>Q87*H87</f>
        <v>0</v>
      </c>
      <c r="S87" s="229">
        <v>0</v>
      </c>
      <c r="T87" s="230">
        <f>S87*H87</f>
        <v>0</v>
      </c>
      <c r="U87" s="40"/>
      <c r="V87" s="40"/>
      <c r="W87" s="40"/>
      <c r="X87" s="40"/>
      <c r="Y87" s="40"/>
      <c r="Z87" s="40"/>
      <c r="AA87" s="40"/>
      <c r="AB87" s="40"/>
      <c r="AC87" s="40"/>
      <c r="AD87" s="40"/>
      <c r="AE87" s="40"/>
      <c r="AR87" s="231" t="s">
        <v>2116</v>
      </c>
      <c r="AT87" s="231" t="s">
        <v>171</v>
      </c>
      <c r="AU87" s="231" t="s">
        <v>82</v>
      </c>
      <c r="AY87" s="19" t="s">
        <v>169</v>
      </c>
      <c r="BE87" s="232">
        <f>IF(N87="základní",J87,0)</f>
        <v>0</v>
      </c>
      <c r="BF87" s="232">
        <f>IF(N87="snížená",J87,0)</f>
        <v>0</v>
      </c>
      <c r="BG87" s="232">
        <f>IF(N87="zákl. přenesená",J87,0)</f>
        <v>0</v>
      </c>
      <c r="BH87" s="232">
        <f>IF(N87="sníž. přenesená",J87,0)</f>
        <v>0</v>
      </c>
      <c r="BI87" s="232">
        <f>IF(N87="nulová",J87,0)</f>
        <v>0</v>
      </c>
      <c r="BJ87" s="19" t="s">
        <v>80</v>
      </c>
      <c r="BK87" s="232">
        <f>ROUND(I87*H87,2)</f>
        <v>0</v>
      </c>
      <c r="BL87" s="19" t="s">
        <v>2116</v>
      </c>
      <c r="BM87" s="231" t="s">
        <v>3035</v>
      </c>
    </row>
    <row r="88" spans="1:65" s="2" customFormat="1" ht="16.5" customHeight="1">
      <c r="A88" s="40"/>
      <c r="B88" s="41"/>
      <c r="C88" s="220" t="s">
        <v>192</v>
      </c>
      <c r="D88" s="220" t="s">
        <v>171</v>
      </c>
      <c r="E88" s="221" t="s">
        <v>3036</v>
      </c>
      <c r="F88" s="222" t="s">
        <v>3037</v>
      </c>
      <c r="G88" s="223" t="s">
        <v>3031</v>
      </c>
      <c r="H88" s="224">
        <v>1</v>
      </c>
      <c r="I88" s="225"/>
      <c r="J88" s="226">
        <f>ROUND(I88*H88,2)</f>
        <v>0</v>
      </c>
      <c r="K88" s="222" t="s">
        <v>175</v>
      </c>
      <c r="L88" s="46"/>
      <c r="M88" s="227" t="s">
        <v>19</v>
      </c>
      <c r="N88" s="228" t="s">
        <v>43</v>
      </c>
      <c r="O88" s="86"/>
      <c r="P88" s="229">
        <f>O88*H88</f>
        <v>0</v>
      </c>
      <c r="Q88" s="229">
        <v>0</v>
      </c>
      <c r="R88" s="229">
        <f>Q88*H88</f>
        <v>0</v>
      </c>
      <c r="S88" s="229">
        <v>0</v>
      </c>
      <c r="T88" s="230">
        <f>S88*H88</f>
        <v>0</v>
      </c>
      <c r="U88" s="40"/>
      <c r="V88" s="40"/>
      <c r="W88" s="40"/>
      <c r="X88" s="40"/>
      <c r="Y88" s="40"/>
      <c r="Z88" s="40"/>
      <c r="AA88" s="40"/>
      <c r="AB88" s="40"/>
      <c r="AC88" s="40"/>
      <c r="AD88" s="40"/>
      <c r="AE88" s="40"/>
      <c r="AR88" s="231" t="s">
        <v>2116</v>
      </c>
      <c r="AT88" s="231" t="s">
        <v>171</v>
      </c>
      <c r="AU88" s="231" t="s">
        <v>82</v>
      </c>
      <c r="AY88" s="19" t="s">
        <v>169</v>
      </c>
      <c r="BE88" s="232">
        <f>IF(N88="základní",J88,0)</f>
        <v>0</v>
      </c>
      <c r="BF88" s="232">
        <f>IF(N88="snížená",J88,0)</f>
        <v>0</v>
      </c>
      <c r="BG88" s="232">
        <f>IF(N88="zákl. přenesená",J88,0)</f>
        <v>0</v>
      </c>
      <c r="BH88" s="232">
        <f>IF(N88="sníž. přenesená",J88,0)</f>
        <v>0</v>
      </c>
      <c r="BI88" s="232">
        <f>IF(N88="nulová",J88,0)</f>
        <v>0</v>
      </c>
      <c r="BJ88" s="19" t="s">
        <v>80</v>
      </c>
      <c r="BK88" s="232">
        <f>ROUND(I88*H88,2)</f>
        <v>0</v>
      </c>
      <c r="BL88" s="19" t="s">
        <v>2116</v>
      </c>
      <c r="BM88" s="231" t="s">
        <v>3038</v>
      </c>
    </row>
    <row r="89" spans="1:65" s="2" customFormat="1" ht="16.5" customHeight="1">
      <c r="A89" s="40"/>
      <c r="B89" s="41"/>
      <c r="C89" s="220" t="s">
        <v>176</v>
      </c>
      <c r="D89" s="220" t="s">
        <v>171</v>
      </c>
      <c r="E89" s="221" t="s">
        <v>3039</v>
      </c>
      <c r="F89" s="222" t="s">
        <v>3040</v>
      </c>
      <c r="G89" s="223" t="s">
        <v>3031</v>
      </c>
      <c r="H89" s="224">
        <v>1</v>
      </c>
      <c r="I89" s="225"/>
      <c r="J89" s="226">
        <f>ROUND(I89*H89,2)</f>
        <v>0</v>
      </c>
      <c r="K89" s="222" t="s">
        <v>175</v>
      </c>
      <c r="L89" s="46"/>
      <c r="M89" s="227" t="s">
        <v>19</v>
      </c>
      <c r="N89" s="228" t="s">
        <v>43</v>
      </c>
      <c r="O89" s="86"/>
      <c r="P89" s="229">
        <f>O89*H89</f>
        <v>0</v>
      </c>
      <c r="Q89" s="229">
        <v>0</v>
      </c>
      <c r="R89" s="229">
        <f>Q89*H89</f>
        <v>0</v>
      </c>
      <c r="S89" s="229">
        <v>0</v>
      </c>
      <c r="T89" s="230">
        <f>S89*H89</f>
        <v>0</v>
      </c>
      <c r="U89" s="40"/>
      <c r="V89" s="40"/>
      <c r="W89" s="40"/>
      <c r="X89" s="40"/>
      <c r="Y89" s="40"/>
      <c r="Z89" s="40"/>
      <c r="AA89" s="40"/>
      <c r="AB89" s="40"/>
      <c r="AC89" s="40"/>
      <c r="AD89" s="40"/>
      <c r="AE89" s="40"/>
      <c r="AR89" s="231" t="s">
        <v>2116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2116</v>
      </c>
      <c r="BM89" s="231" t="s">
        <v>3041</v>
      </c>
    </row>
    <row r="90" spans="1:65" s="2" customFormat="1" ht="16.5" customHeight="1">
      <c r="A90" s="40"/>
      <c r="B90" s="41"/>
      <c r="C90" s="220" t="s">
        <v>206</v>
      </c>
      <c r="D90" s="220" t="s">
        <v>171</v>
      </c>
      <c r="E90" s="221" t="s">
        <v>3042</v>
      </c>
      <c r="F90" s="222" t="s">
        <v>2826</v>
      </c>
      <c r="G90" s="223" t="s">
        <v>3031</v>
      </c>
      <c r="H90" s="224">
        <v>1</v>
      </c>
      <c r="I90" s="225"/>
      <c r="J90" s="226">
        <f>ROUND(I90*H90,2)</f>
        <v>0</v>
      </c>
      <c r="K90" s="222" t="s">
        <v>175</v>
      </c>
      <c r="L90" s="46"/>
      <c r="M90" s="227" t="s">
        <v>19</v>
      </c>
      <c r="N90" s="228" t="s">
        <v>43</v>
      </c>
      <c r="O90" s="86"/>
      <c r="P90" s="229">
        <f>O90*H90</f>
        <v>0</v>
      </c>
      <c r="Q90" s="229">
        <v>0</v>
      </c>
      <c r="R90" s="229">
        <f>Q90*H90</f>
        <v>0</v>
      </c>
      <c r="S90" s="229">
        <v>0</v>
      </c>
      <c r="T90" s="230">
        <f>S90*H90</f>
        <v>0</v>
      </c>
      <c r="U90" s="40"/>
      <c r="V90" s="40"/>
      <c r="W90" s="40"/>
      <c r="X90" s="40"/>
      <c r="Y90" s="40"/>
      <c r="Z90" s="40"/>
      <c r="AA90" s="40"/>
      <c r="AB90" s="40"/>
      <c r="AC90" s="40"/>
      <c r="AD90" s="40"/>
      <c r="AE90" s="40"/>
      <c r="AR90" s="231" t="s">
        <v>2116</v>
      </c>
      <c r="AT90" s="231" t="s">
        <v>171</v>
      </c>
      <c r="AU90" s="231" t="s">
        <v>82</v>
      </c>
      <c r="AY90" s="19" t="s">
        <v>169</v>
      </c>
      <c r="BE90" s="232">
        <f>IF(N90="základní",J90,0)</f>
        <v>0</v>
      </c>
      <c r="BF90" s="232">
        <f>IF(N90="snížená",J90,0)</f>
        <v>0</v>
      </c>
      <c r="BG90" s="232">
        <f>IF(N90="zákl. přenesená",J90,0)</f>
        <v>0</v>
      </c>
      <c r="BH90" s="232">
        <f>IF(N90="sníž. přenesená",J90,0)</f>
        <v>0</v>
      </c>
      <c r="BI90" s="232">
        <f>IF(N90="nulová",J90,0)</f>
        <v>0</v>
      </c>
      <c r="BJ90" s="19" t="s">
        <v>80</v>
      </c>
      <c r="BK90" s="232">
        <f>ROUND(I90*H90,2)</f>
        <v>0</v>
      </c>
      <c r="BL90" s="19" t="s">
        <v>2116</v>
      </c>
      <c r="BM90" s="231" t="s">
        <v>3043</v>
      </c>
    </row>
    <row r="91" spans="1:63" s="12" customFormat="1" ht="22.8" customHeight="1">
      <c r="A91" s="12"/>
      <c r="B91" s="204"/>
      <c r="C91" s="205"/>
      <c r="D91" s="206" t="s">
        <v>71</v>
      </c>
      <c r="E91" s="218" t="s">
        <v>3044</v>
      </c>
      <c r="F91" s="218" t="s">
        <v>3045</v>
      </c>
      <c r="G91" s="205"/>
      <c r="H91" s="205"/>
      <c r="I91" s="208"/>
      <c r="J91" s="219">
        <f>BK91</f>
        <v>0</v>
      </c>
      <c r="K91" s="205"/>
      <c r="L91" s="210"/>
      <c r="M91" s="211"/>
      <c r="N91" s="212"/>
      <c r="O91" s="212"/>
      <c r="P91" s="213">
        <f>SUM(P92:P95)</f>
        <v>0</v>
      </c>
      <c r="Q91" s="212"/>
      <c r="R91" s="213">
        <f>SUM(R92:R95)</f>
        <v>0</v>
      </c>
      <c r="S91" s="212"/>
      <c r="T91" s="214">
        <f>SUM(T92:T95)</f>
        <v>0</v>
      </c>
      <c r="U91" s="12"/>
      <c r="V91" s="12"/>
      <c r="W91" s="12"/>
      <c r="X91" s="12"/>
      <c r="Y91" s="12"/>
      <c r="Z91" s="12"/>
      <c r="AA91" s="12"/>
      <c r="AB91" s="12"/>
      <c r="AC91" s="12"/>
      <c r="AD91" s="12"/>
      <c r="AE91" s="12"/>
      <c r="AR91" s="215" t="s">
        <v>206</v>
      </c>
      <c r="AT91" s="216" t="s">
        <v>71</v>
      </c>
      <c r="AU91" s="216" t="s">
        <v>80</v>
      </c>
      <c r="AY91" s="215" t="s">
        <v>169</v>
      </c>
      <c r="BK91" s="217">
        <f>SUM(BK92:BK95)</f>
        <v>0</v>
      </c>
    </row>
    <row r="92" spans="1:65" s="2" customFormat="1" ht="16.5" customHeight="1">
      <c r="A92" s="40"/>
      <c r="B92" s="41"/>
      <c r="C92" s="220" t="s">
        <v>210</v>
      </c>
      <c r="D92" s="220" t="s">
        <v>171</v>
      </c>
      <c r="E92" s="221" t="s">
        <v>3046</v>
      </c>
      <c r="F92" s="222" t="s">
        <v>3045</v>
      </c>
      <c r="G92" s="223" t="s">
        <v>3031</v>
      </c>
      <c r="H92" s="224">
        <v>1</v>
      </c>
      <c r="I92" s="225"/>
      <c r="J92" s="226">
        <f>ROUND(I92*H92,2)</f>
        <v>0</v>
      </c>
      <c r="K92" s="222" t="s">
        <v>175</v>
      </c>
      <c r="L92" s="46"/>
      <c r="M92" s="227" t="s">
        <v>19</v>
      </c>
      <c r="N92" s="228"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2116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2116</v>
      </c>
      <c r="BM92" s="231" t="s">
        <v>3047</v>
      </c>
    </row>
    <row r="93" spans="1:65" s="2" customFormat="1" ht="16.5" customHeight="1">
      <c r="A93" s="40"/>
      <c r="B93" s="41"/>
      <c r="C93" s="220" t="s">
        <v>219</v>
      </c>
      <c r="D93" s="220" t="s">
        <v>171</v>
      </c>
      <c r="E93" s="221" t="s">
        <v>3048</v>
      </c>
      <c r="F93" s="222" t="s">
        <v>3049</v>
      </c>
      <c r="G93" s="223" t="s">
        <v>3031</v>
      </c>
      <c r="H93" s="224">
        <v>1</v>
      </c>
      <c r="I93" s="225"/>
      <c r="J93" s="226">
        <f>ROUND(I93*H93,2)</f>
        <v>0</v>
      </c>
      <c r="K93" s="222" t="s">
        <v>175</v>
      </c>
      <c r="L93" s="46"/>
      <c r="M93" s="227" t="s">
        <v>19</v>
      </c>
      <c r="N93" s="228"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2116</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2116</v>
      </c>
      <c r="BM93" s="231" t="s">
        <v>3050</v>
      </c>
    </row>
    <row r="94" spans="1:65" s="2" customFormat="1" ht="16.5" customHeight="1">
      <c r="A94" s="40"/>
      <c r="B94" s="41"/>
      <c r="C94" s="220" t="s">
        <v>227</v>
      </c>
      <c r="D94" s="220" t="s">
        <v>171</v>
      </c>
      <c r="E94" s="221" t="s">
        <v>3051</v>
      </c>
      <c r="F94" s="222" t="s">
        <v>3052</v>
      </c>
      <c r="G94" s="223" t="s">
        <v>3053</v>
      </c>
      <c r="H94" s="224">
        <v>85732.2</v>
      </c>
      <c r="I94" s="225"/>
      <c r="J94" s="226">
        <f>ROUND(I94*H94,2)</f>
        <v>0</v>
      </c>
      <c r="K94" s="222" t="s">
        <v>175</v>
      </c>
      <c r="L94" s="46"/>
      <c r="M94" s="227" t="s">
        <v>19</v>
      </c>
      <c r="N94" s="228"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2116</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2116</v>
      </c>
      <c r="BM94" s="231" t="s">
        <v>3054</v>
      </c>
    </row>
    <row r="95" spans="1:51" s="13" customFormat="1" ht="12">
      <c r="A95" s="13"/>
      <c r="B95" s="237"/>
      <c r="C95" s="238"/>
      <c r="D95" s="233" t="s">
        <v>180</v>
      </c>
      <c r="E95" s="239" t="s">
        <v>19</v>
      </c>
      <c r="F95" s="240" t="s">
        <v>3055</v>
      </c>
      <c r="G95" s="238"/>
      <c r="H95" s="241">
        <v>85732.2</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80</v>
      </c>
      <c r="AY95" s="247" t="s">
        <v>169</v>
      </c>
    </row>
    <row r="96" spans="1:63" s="12" customFormat="1" ht="22.8" customHeight="1">
      <c r="A96" s="12"/>
      <c r="B96" s="204"/>
      <c r="C96" s="205"/>
      <c r="D96" s="206" t="s">
        <v>71</v>
      </c>
      <c r="E96" s="218" t="s">
        <v>3056</v>
      </c>
      <c r="F96" s="218" t="s">
        <v>3057</v>
      </c>
      <c r="G96" s="205"/>
      <c r="H96" s="205"/>
      <c r="I96" s="208"/>
      <c r="J96" s="219">
        <f>BK96</f>
        <v>0</v>
      </c>
      <c r="K96" s="205"/>
      <c r="L96" s="210"/>
      <c r="M96" s="211"/>
      <c r="N96" s="212"/>
      <c r="O96" s="212"/>
      <c r="P96" s="213">
        <f>SUM(P97:P110)</f>
        <v>0</v>
      </c>
      <c r="Q96" s="212"/>
      <c r="R96" s="213">
        <f>SUM(R97:R110)</f>
        <v>0</v>
      </c>
      <c r="S96" s="212"/>
      <c r="T96" s="214">
        <f>SUM(T97:T110)</f>
        <v>0</v>
      </c>
      <c r="U96" s="12"/>
      <c r="V96" s="12"/>
      <c r="W96" s="12"/>
      <c r="X96" s="12"/>
      <c r="Y96" s="12"/>
      <c r="Z96" s="12"/>
      <c r="AA96" s="12"/>
      <c r="AB96" s="12"/>
      <c r="AC96" s="12"/>
      <c r="AD96" s="12"/>
      <c r="AE96" s="12"/>
      <c r="AR96" s="215" t="s">
        <v>206</v>
      </c>
      <c r="AT96" s="216" t="s">
        <v>71</v>
      </c>
      <c r="AU96" s="216" t="s">
        <v>80</v>
      </c>
      <c r="AY96" s="215" t="s">
        <v>169</v>
      </c>
      <c r="BK96" s="217">
        <f>SUM(BK97:BK110)</f>
        <v>0</v>
      </c>
    </row>
    <row r="97" spans="1:65" s="2" customFormat="1" ht="16.5" customHeight="1">
      <c r="A97" s="40"/>
      <c r="B97" s="41"/>
      <c r="C97" s="220" t="s">
        <v>236</v>
      </c>
      <c r="D97" s="220" t="s">
        <v>171</v>
      </c>
      <c r="E97" s="221" t="s">
        <v>3058</v>
      </c>
      <c r="F97" s="222" t="s">
        <v>3059</v>
      </c>
      <c r="G97" s="223" t="s">
        <v>3031</v>
      </c>
      <c r="H97" s="224">
        <v>7</v>
      </c>
      <c r="I97" s="225"/>
      <c r="J97" s="226">
        <f>ROUND(I97*H97,2)</f>
        <v>0</v>
      </c>
      <c r="K97" s="222" t="s">
        <v>175</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2116</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2116</v>
      </c>
      <c r="BM97" s="231" t="s">
        <v>3060</v>
      </c>
    </row>
    <row r="98" spans="1:51" s="14" customFormat="1" ht="12">
      <c r="A98" s="14"/>
      <c r="B98" s="248"/>
      <c r="C98" s="249"/>
      <c r="D98" s="233" t="s">
        <v>180</v>
      </c>
      <c r="E98" s="250" t="s">
        <v>19</v>
      </c>
      <c r="F98" s="251" t="s">
        <v>3061</v>
      </c>
      <c r="G98" s="249"/>
      <c r="H98" s="250" t="s">
        <v>19</v>
      </c>
      <c r="I98" s="252"/>
      <c r="J98" s="249"/>
      <c r="K98" s="249"/>
      <c r="L98" s="253"/>
      <c r="M98" s="254"/>
      <c r="N98" s="255"/>
      <c r="O98" s="255"/>
      <c r="P98" s="255"/>
      <c r="Q98" s="255"/>
      <c r="R98" s="255"/>
      <c r="S98" s="255"/>
      <c r="T98" s="256"/>
      <c r="U98" s="14"/>
      <c r="V98" s="14"/>
      <c r="W98" s="14"/>
      <c r="X98" s="14"/>
      <c r="Y98" s="14"/>
      <c r="Z98" s="14"/>
      <c r="AA98" s="14"/>
      <c r="AB98" s="14"/>
      <c r="AC98" s="14"/>
      <c r="AD98" s="14"/>
      <c r="AE98" s="14"/>
      <c r="AT98" s="257" t="s">
        <v>180</v>
      </c>
      <c r="AU98" s="257" t="s">
        <v>82</v>
      </c>
      <c r="AV98" s="14" t="s">
        <v>80</v>
      </c>
      <c r="AW98" s="14" t="s">
        <v>33</v>
      </c>
      <c r="AX98" s="14" t="s">
        <v>72</v>
      </c>
      <c r="AY98" s="257" t="s">
        <v>169</v>
      </c>
    </row>
    <row r="99" spans="1:51" s="14" customFormat="1" ht="12">
      <c r="A99" s="14"/>
      <c r="B99" s="248"/>
      <c r="C99" s="249"/>
      <c r="D99" s="233" t="s">
        <v>180</v>
      </c>
      <c r="E99" s="250" t="s">
        <v>19</v>
      </c>
      <c r="F99" s="251" t="s">
        <v>3062</v>
      </c>
      <c r="G99" s="249"/>
      <c r="H99" s="250" t="s">
        <v>19</v>
      </c>
      <c r="I99" s="252"/>
      <c r="J99" s="249"/>
      <c r="K99" s="249"/>
      <c r="L99" s="253"/>
      <c r="M99" s="254"/>
      <c r="N99" s="255"/>
      <c r="O99" s="255"/>
      <c r="P99" s="255"/>
      <c r="Q99" s="255"/>
      <c r="R99" s="255"/>
      <c r="S99" s="255"/>
      <c r="T99" s="256"/>
      <c r="U99" s="14"/>
      <c r="V99" s="14"/>
      <c r="W99" s="14"/>
      <c r="X99" s="14"/>
      <c r="Y99" s="14"/>
      <c r="Z99" s="14"/>
      <c r="AA99" s="14"/>
      <c r="AB99" s="14"/>
      <c r="AC99" s="14"/>
      <c r="AD99" s="14"/>
      <c r="AE99" s="14"/>
      <c r="AT99" s="257" t="s">
        <v>180</v>
      </c>
      <c r="AU99" s="257" t="s">
        <v>82</v>
      </c>
      <c r="AV99" s="14" t="s">
        <v>80</v>
      </c>
      <c r="AW99" s="14" t="s">
        <v>33</v>
      </c>
      <c r="AX99" s="14" t="s">
        <v>72</v>
      </c>
      <c r="AY99" s="257" t="s">
        <v>169</v>
      </c>
    </row>
    <row r="100" spans="1:51" s="14" customFormat="1" ht="12">
      <c r="A100" s="14"/>
      <c r="B100" s="248"/>
      <c r="C100" s="249"/>
      <c r="D100" s="233" t="s">
        <v>180</v>
      </c>
      <c r="E100" s="250" t="s">
        <v>19</v>
      </c>
      <c r="F100" s="251" t="s">
        <v>3063</v>
      </c>
      <c r="G100" s="249"/>
      <c r="H100" s="250" t="s">
        <v>19</v>
      </c>
      <c r="I100" s="252"/>
      <c r="J100" s="249"/>
      <c r="K100" s="249"/>
      <c r="L100" s="253"/>
      <c r="M100" s="254"/>
      <c r="N100" s="255"/>
      <c r="O100" s="255"/>
      <c r="P100" s="255"/>
      <c r="Q100" s="255"/>
      <c r="R100" s="255"/>
      <c r="S100" s="255"/>
      <c r="T100" s="256"/>
      <c r="U100" s="14"/>
      <c r="V100" s="14"/>
      <c r="W100" s="14"/>
      <c r="X100" s="14"/>
      <c r="Y100" s="14"/>
      <c r="Z100" s="14"/>
      <c r="AA100" s="14"/>
      <c r="AB100" s="14"/>
      <c r="AC100" s="14"/>
      <c r="AD100" s="14"/>
      <c r="AE100" s="14"/>
      <c r="AT100" s="257" t="s">
        <v>180</v>
      </c>
      <c r="AU100" s="257" t="s">
        <v>82</v>
      </c>
      <c r="AV100" s="14" t="s">
        <v>80</v>
      </c>
      <c r="AW100" s="14" t="s">
        <v>33</v>
      </c>
      <c r="AX100" s="14" t="s">
        <v>72</v>
      </c>
      <c r="AY100" s="257" t="s">
        <v>169</v>
      </c>
    </row>
    <row r="101" spans="1:51" s="14" customFormat="1" ht="12">
      <c r="A101" s="14"/>
      <c r="B101" s="248"/>
      <c r="C101" s="249"/>
      <c r="D101" s="233" t="s">
        <v>180</v>
      </c>
      <c r="E101" s="250" t="s">
        <v>19</v>
      </c>
      <c r="F101" s="251" t="s">
        <v>3064</v>
      </c>
      <c r="G101" s="249"/>
      <c r="H101" s="250" t="s">
        <v>19</v>
      </c>
      <c r="I101" s="252"/>
      <c r="J101" s="249"/>
      <c r="K101" s="249"/>
      <c r="L101" s="253"/>
      <c r="M101" s="254"/>
      <c r="N101" s="255"/>
      <c r="O101" s="255"/>
      <c r="P101" s="255"/>
      <c r="Q101" s="255"/>
      <c r="R101" s="255"/>
      <c r="S101" s="255"/>
      <c r="T101" s="256"/>
      <c r="U101" s="14"/>
      <c r="V101" s="14"/>
      <c r="W101" s="14"/>
      <c r="X101" s="14"/>
      <c r="Y101" s="14"/>
      <c r="Z101" s="14"/>
      <c r="AA101" s="14"/>
      <c r="AB101" s="14"/>
      <c r="AC101" s="14"/>
      <c r="AD101" s="14"/>
      <c r="AE101" s="14"/>
      <c r="AT101" s="257" t="s">
        <v>180</v>
      </c>
      <c r="AU101" s="257" t="s">
        <v>82</v>
      </c>
      <c r="AV101" s="14" t="s">
        <v>80</v>
      </c>
      <c r="AW101" s="14" t="s">
        <v>33</v>
      </c>
      <c r="AX101" s="14" t="s">
        <v>72</v>
      </c>
      <c r="AY101" s="257" t="s">
        <v>169</v>
      </c>
    </row>
    <row r="102" spans="1:51" s="13" customFormat="1" ht="12">
      <c r="A102" s="13"/>
      <c r="B102" s="237"/>
      <c r="C102" s="238"/>
      <c r="D102" s="233" t="s">
        <v>180</v>
      </c>
      <c r="E102" s="239" t="s">
        <v>19</v>
      </c>
      <c r="F102" s="240" t="s">
        <v>219</v>
      </c>
      <c r="G102" s="238"/>
      <c r="H102" s="241">
        <v>7</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80</v>
      </c>
      <c r="AY102" s="247" t="s">
        <v>169</v>
      </c>
    </row>
    <row r="103" spans="1:65" s="2" customFormat="1" ht="16.5" customHeight="1">
      <c r="A103" s="40"/>
      <c r="B103" s="41"/>
      <c r="C103" s="220" t="s">
        <v>244</v>
      </c>
      <c r="D103" s="220" t="s">
        <v>171</v>
      </c>
      <c r="E103" s="221" t="s">
        <v>3065</v>
      </c>
      <c r="F103" s="222" t="s">
        <v>3066</v>
      </c>
      <c r="G103" s="223" t="s">
        <v>3031</v>
      </c>
      <c r="H103" s="224">
        <v>7</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2116</v>
      </c>
      <c r="AT103" s="231" t="s">
        <v>171</v>
      </c>
      <c r="AU103" s="231" t="s">
        <v>82</v>
      </c>
      <c r="AY103" s="19" t="s">
        <v>169</v>
      </c>
      <c r="BE103" s="232">
        <f>IF(N103="základní",J103,0)</f>
        <v>0</v>
      </c>
      <c r="BF103" s="232">
        <f>IF(N103="snížená",J103,0)</f>
        <v>0</v>
      </c>
      <c r="BG103" s="232">
        <f>IF(N103="zákl. přenesená",J103,0)</f>
        <v>0</v>
      </c>
      <c r="BH103" s="232">
        <f>IF(N103="sníž. přenesená",J103,0)</f>
        <v>0</v>
      </c>
      <c r="BI103" s="232">
        <f>IF(N103="nulová",J103,0)</f>
        <v>0</v>
      </c>
      <c r="BJ103" s="19" t="s">
        <v>80</v>
      </c>
      <c r="BK103" s="232">
        <f>ROUND(I103*H103,2)</f>
        <v>0</v>
      </c>
      <c r="BL103" s="19" t="s">
        <v>2116</v>
      </c>
      <c r="BM103" s="231" t="s">
        <v>3067</v>
      </c>
    </row>
    <row r="104" spans="1:51" s="14" customFormat="1" ht="12">
      <c r="A104" s="14"/>
      <c r="B104" s="248"/>
      <c r="C104" s="249"/>
      <c r="D104" s="233" t="s">
        <v>180</v>
      </c>
      <c r="E104" s="250" t="s">
        <v>19</v>
      </c>
      <c r="F104" s="251" t="s">
        <v>3068</v>
      </c>
      <c r="G104" s="249"/>
      <c r="H104" s="250" t="s">
        <v>19</v>
      </c>
      <c r="I104" s="252"/>
      <c r="J104" s="249"/>
      <c r="K104" s="249"/>
      <c r="L104" s="253"/>
      <c r="M104" s="254"/>
      <c r="N104" s="255"/>
      <c r="O104" s="255"/>
      <c r="P104" s="255"/>
      <c r="Q104" s="255"/>
      <c r="R104" s="255"/>
      <c r="S104" s="255"/>
      <c r="T104" s="256"/>
      <c r="U104" s="14"/>
      <c r="V104" s="14"/>
      <c r="W104" s="14"/>
      <c r="X104" s="14"/>
      <c r="Y104" s="14"/>
      <c r="Z104" s="14"/>
      <c r="AA104" s="14"/>
      <c r="AB104" s="14"/>
      <c r="AC104" s="14"/>
      <c r="AD104" s="14"/>
      <c r="AE104" s="14"/>
      <c r="AT104" s="257" t="s">
        <v>180</v>
      </c>
      <c r="AU104" s="257" t="s">
        <v>82</v>
      </c>
      <c r="AV104" s="14" t="s">
        <v>80</v>
      </c>
      <c r="AW104" s="14" t="s">
        <v>33</v>
      </c>
      <c r="AX104" s="14" t="s">
        <v>72</v>
      </c>
      <c r="AY104" s="257" t="s">
        <v>169</v>
      </c>
    </row>
    <row r="105" spans="1:51" s="14" customFormat="1" ht="12">
      <c r="A105" s="14"/>
      <c r="B105" s="248"/>
      <c r="C105" s="249"/>
      <c r="D105" s="233" t="s">
        <v>180</v>
      </c>
      <c r="E105" s="250" t="s">
        <v>19</v>
      </c>
      <c r="F105" s="251" t="s">
        <v>3069</v>
      </c>
      <c r="G105" s="249"/>
      <c r="H105" s="250" t="s">
        <v>19</v>
      </c>
      <c r="I105" s="252"/>
      <c r="J105" s="249"/>
      <c r="K105" s="249"/>
      <c r="L105" s="253"/>
      <c r="M105" s="254"/>
      <c r="N105" s="255"/>
      <c r="O105" s="255"/>
      <c r="P105" s="255"/>
      <c r="Q105" s="255"/>
      <c r="R105" s="255"/>
      <c r="S105" s="255"/>
      <c r="T105" s="256"/>
      <c r="U105" s="14"/>
      <c r="V105" s="14"/>
      <c r="W105" s="14"/>
      <c r="X105" s="14"/>
      <c r="Y105" s="14"/>
      <c r="Z105" s="14"/>
      <c r="AA105" s="14"/>
      <c r="AB105" s="14"/>
      <c r="AC105" s="14"/>
      <c r="AD105" s="14"/>
      <c r="AE105" s="14"/>
      <c r="AT105" s="257" t="s">
        <v>180</v>
      </c>
      <c r="AU105" s="257" t="s">
        <v>82</v>
      </c>
      <c r="AV105" s="14" t="s">
        <v>80</v>
      </c>
      <c r="AW105" s="14" t="s">
        <v>33</v>
      </c>
      <c r="AX105" s="14" t="s">
        <v>72</v>
      </c>
      <c r="AY105" s="257" t="s">
        <v>169</v>
      </c>
    </row>
    <row r="106" spans="1:51" s="13" customFormat="1" ht="12">
      <c r="A106" s="13"/>
      <c r="B106" s="237"/>
      <c r="C106" s="238"/>
      <c r="D106" s="233" t="s">
        <v>180</v>
      </c>
      <c r="E106" s="239" t="s">
        <v>19</v>
      </c>
      <c r="F106" s="240" t="s">
        <v>219</v>
      </c>
      <c r="G106" s="238"/>
      <c r="H106" s="241">
        <v>7</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80</v>
      </c>
      <c r="AY106" s="247" t="s">
        <v>169</v>
      </c>
    </row>
    <row r="107" spans="1:65" s="2" customFormat="1" ht="16.5" customHeight="1">
      <c r="A107" s="40"/>
      <c r="B107" s="41"/>
      <c r="C107" s="220" t="s">
        <v>249</v>
      </c>
      <c r="D107" s="220" t="s">
        <v>171</v>
      </c>
      <c r="E107" s="221" t="s">
        <v>3070</v>
      </c>
      <c r="F107" s="222" t="s">
        <v>3071</v>
      </c>
      <c r="G107" s="223" t="s">
        <v>3031</v>
      </c>
      <c r="H107" s="224">
        <v>6</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2116</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2116</v>
      </c>
      <c r="BM107" s="231" t="s">
        <v>3072</v>
      </c>
    </row>
    <row r="108" spans="1:51" s="13" customFormat="1" ht="12">
      <c r="A108" s="13"/>
      <c r="B108" s="237"/>
      <c r="C108" s="238"/>
      <c r="D108" s="233" t="s">
        <v>180</v>
      </c>
      <c r="E108" s="239" t="s">
        <v>19</v>
      </c>
      <c r="F108" s="240" t="s">
        <v>3073</v>
      </c>
      <c r="G108" s="238"/>
      <c r="H108" s="241">
        <v>1</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72</v>
      </c>
      <c r="AY108" s="247" t="s">
        <v>169</v>
      </c>
    </row>
    <row r="109" spans="1:51" s="13" customFormat="1" ht="12">
      <c r="A109" s="13"/>
      <c r="B109" s="237"/>
      <c r="C109" s="238"/>
      <c r="D109" s="233" t="s">
        <v>180</v>
      </c>
      <c r="E109" s="239" t="s">
        <v>19</v>
      </c>
      <c r="F109" s="240" t="s">
        <v>3074</v>
      </c>
      <c r="G109" s="238"/>
      <c r="H109" s="241">
        <v>5</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180</v>
      </c>
      <c r="AU109" s="247" t="s">
        <v>82</v>
      </c>
      <c r="AV109" s="13" t="s">
        <v>82</v>
      </c>
      <c r="AW109" s="13" t="s">
        <v>33</v>
      </c>
      <c r="AX109" s="13" t="s">
        <v>72</v>
      </c>
      <c r="AY109" s="247" t="s">
        <v>169</v>
      </c>
    </row>
    <row r="110" spans="1:51" s="15" customFormat="1" ht="12">
      <c r="A110" s="15"/>
      <c r="B110" s="258"/>
      <c r="C110" s="259"/>
      <c r="D110" s="233" t="s">
        <v>180</v>
      </c>
      <c r="E110" s="260" t="s">
        <v>19</v>
      </c>
      <c r="F110" s="261" t="s">
        <v>191</v>
      </c>
      <c r="G110" s="259"/>
      <c r="H110" s="262">
        <v>6</v>
      </c>
      <c r="I110" s="263"/>
      <c r="J110" s="259"/>
      <c r="K110" s="259"/>
      <c r="L110" s="264"/>
      <c r="M110" s="304"/>
      <c r="N110" s="305"/>
      <c r="O110" s="305"/>
      <c r="P110" s="305"/>
      <c r="Q110" s="305"/>
      <c r="R110" s="305"/>
      <c r="S110" s="305"/>
      <c r="T110" s="306"/>
      <c r="U110" s="15"/>
      <c r="V110" s="15"/>
      <c r="W110" s="15"/>
      <c r="X110" s="15"/>
      <c r="Y110" s="15"/>
      <c r="Z110" s="15"/>
      <c r="AA110" s="15"/>
      <c r="AB110" s="15"/>
      <c r="AC110" s="15"/>
      <c r="AD110" s="15"/>
      <c r="AE110" s="15"/>
      <c r="AT110" s="268" t="s">
        <v>180</v>
      </c>
      <c r="AU110" s="268" t="s">
        <v>82</v>
      </c>
      <c r="AV110" s="15" t="s">
        <v>176</v>
      </c>
      <c r="AW110" s="15" t="s">
        <v>33</v>
      </c>
      <c r="AX110" s="15" t="s">
        <v>80</v>
      </c>
      <c r="AY110" s="268" t="s">
        <v>169</v>
      </c>
    </row>
    <row r="111" spans="1:31" s="2" customFormat="1" ht="6.95" customHeight="1">
      <c r="A111" s="40"/>
      <c r="B111" s="61"/>
      <c r="C111" s="62"/>
      <c r="D111" s="62"/>
      <c r="E111" s="62"/>
      <c r="F111" s="62"/>
      <c r="G111" s="62"/>
      <c r="H111" s="62"/>
      <c r="I111" s="168"/>
      <c r="J111" s="62"/>
      <c r="K111" s="62"/>
      <c r="L111" s="46"/>
      <c r="M111" s="40"/>
      <c r="O111" s="40"/>
      <c r="P111" s="40"/>
      <c r="Q111" s="40"/>
      <c r="R111" s="40"/>
      <c r="S111" s="40"/>
      <c r="T111" s="40"/>
      <c r="U111" s="40"/>
      <c r="V111" s="40"/>
      <c r="W111" s="40"/>
      <c r="X111" s="40"/>
      <c r="Y111" s="40"/>
      <c r="Z111" s="40"/>
      <c r="AA111" s="40"/>
      <c r="AB111" s="40"/>
      <c r="AC111" s="40"/>
      <c r="AD111" s="40"/>
      <c r="AE111" s="40"/>
    </row>
  </sheetData>
  <sheetProtection password="CC35" sheet="1" objects="1" scenarios="1" formatColumns="0" formatRows="0" autoFilter="0"/>
  <autoFilter ref="C82:K11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3:H37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1"/>
      <c r="C3" s="132"/>
      <c r="D3" s="132"/>
      <c r="E3" s="132"/>
      <c r="F3" s="132"/>
      <c r="G3" s="132"/>
      <c r="H3" s="22"/>
    </row>
    <row r="4" spans="2:8" s="1" customFormat="1" ht="24.95" customHeight="1">
      <c r="B4" s="22"/>
      <c r="C4" s="134" t="s">
        <v>3075</v>
      </c>
      <c r="H4" s="22"/>
    </row>
    <row r="5" spans="2:8" s="1" customFormat="1" ht="12" customHeight="1">
      <c r="B5" s="22"/>
      <c r="C5" s="307" t="s">
        <v>13</v>
      </c>
      <c r="D5" s="146" t="s">
        <v>14</v>
      </c>
      <c r="E5" s="1"/>
      <c r="F5" s="1"/>
      <c r="H5" s="22"/>
    </row>
    <row r="6" spans="2:8" s="1" customFormat="1" ht="36.95" customHeight="1">
      <c r="B6" s="22"/>
      <c r="C6" s="308" t="s">
        <v>16</v>
      </c>
      <c r="D6" s="309" t="s">
        <v>17</v>
      </c>
      <c r="E6" s="1"/>
      <c r="F6" s="1"/>
      <c r="H6" s="22"/>
    </row>
    <row r="7" spans="2:8" s="1" customFormat="1" ht="16.5" customHeight="1">
      <c r="B7" s="22"/>
      <c r="C7" s="136" t="s">
        <v>23</v>
      </c>
      <c r="D7" s="143" t="str">
        <f>'Rekapitulace stavby'!AN8</f>
        <v>15. 4. 2019</v>
      </c>
      <c r="H7" s="22"/>
    </row>
    <row r="8" spans="1:8" s="2" customFormat="1" ht="10.8" customHeight="1">
      <c r="A8" s="40"/>
      <c r="B8" s="46"/>
      <c r="C8" s="40"/>
      <c r="D8" s="40"/>
      <c r="E8" s="40"/>
      <c r="F8" s="40"/>
      <c r="G8" s="40"/>
      <c r="H8" s="46"/>
    </row>
    <row r="9" spans="1:8" s="11" customFormat="1" ht="29.25" customHeight="1">
      <c r="A9" s="192"/>
      <c r="B9" s="310"/>
      <c r="C9" s="311" t="s">
        <v>53</v>
      </c>
      <c r="D9" s="312" t="s">
        <v>54</v>
      </c>
      <c r="E9" s="312" t="s">
        <v>156</v>
      </c>
      <c r="F9" s="313" t="s">
        <v>3076</v>
      </c>
      <c r="G9" s="192"/>
      <c r="H9" s="310"/>
    </row>
    <row r="10" spans="1:8" s="2" customFormat="1" ht="26.4" customHeight="1">
      <c r="A10" s="40"/>
      <c r="B10" s="46"/>
      <c r="C10" s="314" t="s">
        <v>3077</v>
      </c>
      <c r="D10" s="314" t="s">
        <v>99</v>
      </c>
      <c r="E10" s="40"/>
      <c r="F10" s="40"/>
      <c r="G10" s="40"/>
      <c r="H10" s="46"/>
    </row>
    <row r="11" spans="1:8" s="2" customFormat="1" ht="16.8" customHeight="1">
      <c r="A11" s="40"/>
      <c r="B11" s="46"/>
      <c r="C11" s="315" t="s">
        <v>3078</v>
      </c>
      <c r="D11" s="316" t="s">
        <v>3079</v>
      </c>
      <c r="E11" s="317" t="s">
        <v>222</v>
      </c>
      <c r="F11" s="318">
        <v>83.05</v>
      </c>
      <c r="G11" s="40"/>
      <c r="H11" s="46"/>
    </row>
    <row r="12" spans="1:8" s="2" customFormat="1" ht="16.8" customHeight="1">
      <c r="A12" s="40"/>
      <c r="B12" s="46"/>
      <c r="C12" s="315" t="s">
        <v>1192</v>
      </c>
      <c r="D12" s="316" t="s">
        <v>1193</v>
      </c>
      <c r="E12" s="317" t="s">
        <v>222</v>
      </c>
      <c r="F12" s="318">
        <v>102.061</v>
      </c>
      <c r="G12" s="40"/>
      <c r="H12" s="46"/>
    </row>
    <row r="13" spans="1:8" s="2" customFormat="1" ht="16.8" customHeight="1">
      <c r="A13" s="40"/>
      <c r="B13" s="46"/>
      <c r="C13" s="319" t="s">
        <v>19</v>
      </c>
      <c r="D13" s="319" t="s">
        <v>1351</v>
      </c>
      <c r="E13" s="19" t="s">
        <v>19</v>
      </c>
      <c r="F13" s="320">
        <v>89.996</v>
      </c>
      <c r="G13" s="40"/>
      <c r="H13" s="46"/>
    </row>
    <row r="14" spans="1:8" s="2" customFormat="1" ht="16.8" customHeight="1">
      <c r="A14" s="40"/>
      <c r="B14" s="46"/>
      <c r="C14" s="319" t="s">
        <v>19</v>
      </c>
      <c r="D14" s="319" t="s">
        <v>1352</v>
      </c>
      <c r="E14" s="19" t="s">
        <v>19</v>
      </c>
      <c r="F14" s="320">
        <v>12.065</v>
      </c>
      <c r="G14" s="40"/>
      <c r="H14" s="46"/>
    </row>
    <row r="15" spans="1:8" s="2" customFormat="1" ht="16.8" customHeight="1">
      <c r="A15" s="40"/>
      <c r="B15" s="46"/>
      <c r="C15" s="319" t="s">
        <v>1192</v>
      </c>
      <c r="D15" s="319" t="s">
        <v>191</v>
      </c>
      <c r="E15" s="19" t="s">
        <v>19</v>
      </c>
      <c r="F15" s="320">
        <v>102.061</v>
      </c>
      <c r="G15" s="40"/>
      <c r="H15" s="46"/>
    </row>
    <row r="16" spans="1:8" s="2" customFormat="1" ht="16.8" customHeight="1">
      <c r="A16" s="40"/>
      <c r="B16" s="46"/>
      <c r="C16" s="321" t="s">
        <v>3080</v>
      </c>
      <c r="D16" s="40"/>
      <c r="E16" s="40"/>
      <c r="F16" s="40"/>
      <c r="G16" s="40"/>
      <c r="H16" s="46"/>
    </row>
    <row r="17" spans="1:8" s="2" customFormat="1" ht="16.8" customHeight="1">
      <c r="A17" s="40"/>
      <c r="B17" s="46"/>
      <c r="C17" s="319" t="s">
        <v>1347</v>
      </c>
      <c r="D17" s="319" t="s">
        <v>3081</v>
      </c>
      <c r="E17" s="19" t="s">
        <v>222</v>
      </c>
      <c r="F17" s="320">
        <v>102.061</v>
      </c>
      <c r="G17" s="40"/>
      <c r="H17" s="46"/>
    </row>
    <row r="18" spans="1:8" s="2" customFormat="1" ht="16.8" customHeight="1">
      <c r="A18" s="40"/>
      <c r="B18" s="46"/>
      <c r="C18" s="319" t="s">
        <v>260</v>
      </c>
      <c r="D18" s="319" t="s">
        <v>3082</v>
      </c>
      <c r="E18" s="19" t="s">
        <v>222</v>
      </c>
      <c r="F18" s="320">
        <v>293.699</v>
      </c>
      <c r="G18" s="40"/>
      <c r="H18" s="46"/>
    </row>
    <row r="19" spans="1:8" s="2" customFormat="1" ht="16.8" customHeight="1">
      <c r="A19" s="40"/>
      <c r="B19" s="46"/>
      <c r="C19" s="319" t="s">
        <v>1306</v>
      </c>
      <c r="D19" s="319" t="s">
        <v>3083</v>
      </c>
      <c r="E19" s="19" t="s">
        <v>222</v>
      </c>
      <c r="F19" s="320">
        <v>293.699</v>
      </c>
      <c r="G19" s="40"/>
      <c r="H19" s="46"/>
    </row>
    <row r="20" spans="1:8" s="2" customFormat="1" ht="16.8" customHeight="1">
      <c r="A20" s="40"/>
      <c r="B20" s="46"/>
      <c r="C20" s="319" t="s">
        <v>301</v>
      </c>
      <c r="D20" s="319" t="s">
        <v>302</v>
      </c>
      <c r="E20" s="19" t="s">
        <v>222</v>
      </c>
      <c r="F20" s="320">
        <v>293.699</v>
      </c>
      <c r="G20" s="40"/>
      <c r="H20" s="46"/>
    </row>
    <row r="21" spans="1:8" s="2" customFormat="1" ht="16.8" customHeight="1">
      <c r="A21" s="40"/>
      <c r="B21" s="46"/>
      <c r="C21" s="319" t="s">
        <v>312</v>
      </c>
      <c r="D21" s="319" t="s">
        <v>3084</v>
      </c>
      <c r="E21" s="19" t="s">
        <v>222</v>
      </c>
      <c r="F21" s="320">
        <v>867.862</v>
      </c>
      <c r="G21" s="40"/>
      <c r="H21" s="46"/>
    </row>
    <row r="22" spans="1:8" s="2" customFormat="1" ht="16.8" customHeight="1">
      <c r="A22" s="40"/>
      <c r="B22" s="46"/>
      <c r="C22" s="315" t="s">
        <v>1195</v>
      </c>
      <c r="D22" s="316" t="s">
        <v>1196</v>
      </c>
      <c r="E22" s="317" t="s">
        <v>222</v>
      </c>
      <c r="F22" s="318">
        <v>191.638</v>
      </c>
      <c r="G22" s="40"/>
      <c r="H22" s="46"/>
    </row>
    <row r="23" spans="1:8" s="2" customFormat="1" ht="16.8" customHeight="1">
      <c r="A23" s="40"/>
      <c r="B23" s="46"/>
      <c r="C23" s="319" t="s">
        <v>19</v>
      </c>
      <c r="D23" s="319" t="s">
        <v>1333</v>
      </c>
      <c r="E23" s="19" t="s">
        <v>19</v>
      </c>
      <c r="F23" s="320">
        <v>190.705</v>
      </c>
      <c r="G23" s="40"/>
      <c r="H23" s="46"/>
    </row>
    <row r="24" spans="1:8" s="2" customFormat="1" ht="16.8" customHeight="1">
      <c r="A24" s="40"/>
      <c r="B24" s="46"/>
      <c r="C24" s="319" t="s">
        <v>19</v>
      </c>
      <c r="D24" s="319" t="s">
        <v>1334</v>
      </c>
      <c r="E24" s="19" t="s">
        <v>19</v>
      </c>
      <c r="F24" s="320">
        <v>25.565</v>
      </c>
      <c r="G24" s="40"/>
      <c r="H24" s="46"/>
    </row>
    <row r="25" spans="1:8" s="2" customFormat="1" ht="16.8" customHeight="1">
      <c r="A25" s="40"/>
      <c r="B25" s="46"/>
      <c r="C25" s="319" t="s">
        <v>19</v>
      </c>
      <c r="D25" s="319" t="s">
        <v>1335</v>
      </c>
      <c r="E25" s="19" t="s">
        <v>19</v>
      </c>
      <c r="F25" s="320">
        <v>4.51</v>
      </c>
      <c r="G25" s="40"/>
      <c r="H25" s="46"/>
    </row>
    <row r="26" spans="1:8" s="2" customFormat="1" ht="16.8" customHeight="1">
      <c r="A26" s="40"/>
      <c r="B26" s="46"/>
      <c r="C26" s="319" t="s">
        <v>19</v>
      </c>
      <c r="D26" s="319" t="s">
        <v>1336</v>
      </c>
      <c r="E26" s="19" t="s">
        <v>19</v>
      </c>
      <c r="F26" s="320">
        <v>1.12</v>
      </c>
      <c r="G26" s="40"/>
      <c r="H26" s="46"/>
    </row>
    <row r="27" spans="1:8" s="2" customFormat="1" ht="16.8" customHeight="1">
      <c r="A27" s="40"/>
      <c r="B27" s="46"/>
      <c r="C27" s="319" t="s">
        <v>19</v>
      </c>
      <c r="D27" s="319" t="s">
        <v>1337</v>
      </c>
      <c r="E27" s="19" t="s">
        <v>19</v>
      </c>
      <c r="F27" s="320">
        <v>0</v>
      </c>
      <c r="G27" s="40"/>
      <c r="H27" s="46"/>
    </row>
    <row r="28" spans="1:8" s="2" customFormat="1" ht="16.8" customHeight="1">
      <c r="A28" s="40"/>
      <c r="B28" s="46"/>
      <c r="C28" s="319" t="s">
        <v>19</v>
      </c>
      <c r="D28" s="319" t="s">
        <v>1338</v>
      </c>
      <c r="E28" s="19" t="s">
        <v>19</v>
      </c>
      <c r="F28" s="320">
        <v>-30.262</v>
      </c>
      <c r="G28" s="40"/>
      <c r="H28" s="46"/>
    </row>
    <row r="29" spans="1:8" s="2" customFormat="1" ht="16.8" customHeight="1">
      <c r="A29" s="40"/>
      <c r="B29" s="46"/>
      <c r="C29" s="319" t="s">
        <v>1195</v>
      </c>
      <c r="D29" s="319" t="s">
        <v>191</v>
      </c>
      <c r="E29" s="19" t="s">
        <v>19</v>
      </c>
      <c r="F29" s="320">
        <v>191.638</v>
      </c>
      <c r="G29" s="40"/>
      <c r="H29" s="46"/>
    </row>
    <row r="30" spans="1:8" s="2" customFormat="1" ht="16.8" customHeight="1">
      <c r="A30" s="40"/>
      <c r="B30" s="46"/>
      <c r="C30" s="321" t="s">
        <v>3080</v>
      </c>
      <c r="D30" s="40"/>
      <c r="E30" s="40"/>
      <c r="F30" s="40"/>
      <c r="G30" s="40"/>
      <c r="H30" s="46"/>
    </row>
    <row r="31" spans="1:8" s="2" customFormat="1" ht="16.8" customHeight="1">
      <c r="A31" s="40"/>
      <c r="B31" s="46"/>
      <c r="C31" s="319" t="s">
        <v>1329</v>
      </c>
      <c r="D31" s="319" t="s">
        <v>3085</v>
      </c>
      <c r="E31" s="19" t="s">
        <v>222</v>
      </c>
      <c r="F31" s="320">
        <v>191.638</v>
      </c>
      <c r="G31" s="40"/>
      <c r="H31" s="46"/>
    </row>
    <row r="32" spans="1:8" s="2" customFormat="1" ht="16.8" customHeight="1">
      <c r="A32" s="40"/>
      <c r="B32" s="46"/>
      <c r="C32" s="319" t="s">
        <v>260</v>
      </c>
      <c r="D32" s="319" t="s">
        <v>3082</v>
      </c>
      <c r="E32" s="19" t="s">
        <v>222</v>
      </c>
      <c r="F32" s="320">
        <v>293.699</v>
      </c>
      <c r="G32" s="40"/>
      <c r="H32" s="46"/>
    </row>
    <row r="33" spans="1:8" s="2" customFormat="1" ht="16.8" customHeight="1">
      <c r="A33" s="40"/>
      <c r="B33" s="46"/>
      <c r="C33" s="319" t="s">
        <v>1306</v>
      </c>
      <c r="D33" s="319" t="s">
        <v>3083</v>
      </c>
      <c r="E33" s="19" t="s">
        <v>222</v>
      </c>
      <c r="F33" s="320">
        <v>293.699</v>
      </c>
      <c r="G33" s="40"/>
      <c r="H33" s="46"/>
    </row>
    <row r="34" spans="1:8" s="2" customFormat="1" ht="16.8" customHeight="1">
      <c r="A34" s="40"/>
      <c r="B34" s="46"/>
      <c r="C34" s="319" t="s">
        <v>301</v>
      </c>
      <c r="D34" s="319" t="s">
        <v>302</v>
      </c>
      <c r="E34" s="19" t="s">
        <v>222</v>
      </c>
      <c r="F34" s="320">
        <v>293.699</v>
      </c>
      <c r="G34" s="40"/>
      <c r="H34" s="46"/>
    </row>
    <row r="35" spans="1:8" s="2" customFormat="1" ht="16.8" customHeight="1">
      <c r="A35" s="40"/>
      <c r="B35" s="46"/>
      <c r="C35" s="319" t="s">
        <v>1339</v>
      </c>
      <c r="D35" s="319" t="s">
        <v>1340</v>
      </c>
      <c r="E35" s="19" t="s">
        <v>297</v>
      </c>
      <c r="F35" s="320">
        <v>344.948</v>
      </c>
      <c r="G35" s="40"/>
      <c r="H35" s="46"/>
    </row>
    <row r="36" spans="1:8" s="2" customFormat="1" ht="16.8" customHeight="1">
      <c r="A36" s="40"/>
      <c r="B36" s="46"/>
      <c r="C36" s="315" t="s">
        <v>1198</v>
      </c>
      <c r="D36" s="316" t="s">
        <v>1199</v>
      </c>
      <c r="E36" s="317" t="s">
        <v>222</v>
      </c>
      <c r="F36" s="318">
        <v>221.9</v>
      </c>
      <c r="G36" s="40"/>
      <c r="H36" s="46"/>
    </row>
    <row r="37" spans="1:8" s="2" customFormat="1" ht="16.8" customHeight="1">
      <c r="A37" s="40"/>
      <c r="B37" s="46"/>
      <c r="C37" s="319" t="s">
        <v>19</v>
      </c>
      <c r="D37" s="319" t="s">
        <v>1333</v>
      </c>
      <c r="E37" s="19" t="s">
        <v>19</v>
      </c>
      <c r="F37" s="320">
        <v>190.705</v>
      </c>
      <c r="G37" s="40"/>
      <c r="H37" s="46"/>
    </row>
    <row r="38" spans="1:8" s="2" customFormat="1" ht="16.8" customHeight="1">
      <c r="A38" s="40"/>
      <c r="B38" s="46"/>
      <c r="C38" s="319" t="s">
        <v>19</v>
      </c>
      <c r="D38" s="319" t="s">
        <v>1334</v>
      </c>
      <c r="E38" s="19" t="s">
        <v>19</v>
      </c>
      <c r="F38" s="320">
        <v>25.565</v>
      </c>
      <c r="G38" s="40"/>
      <c r="H38" s="46"/>
    </row>
    <row r="39" spans="1:8" s="2" customFormat="1" ht="16.8" customHeight="1">
      <c r="A39" s="40"/>
      <c r="B39" s="46"/>
      <c r="C39" s="319" t="s">
        <v>19</v>
      </c>
      <c r="D39" s="319" t="s">
        <v>1335</v>
      </c>
      <c r="E39" s="19" t="s">
        <v>19</v>
      </c>
      <c r="F39" s="320">
        <v>4.51</v>
      </c>
      <c r="G39" s="40"/>
      <c r="H39" s="46"/>
    </row>
    <row r="40" spans="1:8" s="2" customFormat="1" ht="16.8" customHeight="1">
      <c r="A40" s="40"/>
      <c r="B40" s="46"/>
      <c r="C40" s="319" t="s">
        <v>19</v>
      </c>
      <c r="D40" s="319" t="s">
        <v>1336</v>
      </c>
      <c r="E40" s="19" t="s">
        <v>19</v>
      </c>
      <c r="F40" s="320">
        <v>1.12</v>
      </c>
      <c r="G40" s="40"/>
      <c r="H40" s="46"/>
    </row>
    <row r="41" spans="1:8" s="2" customFormat="1" ht="16.8" customHeight="1">
      <c r="A41" s="40"/>
      <c r="B41" s="46"/>
      <c r="C41" s="319" t="s">
        <v>1198</v>
      </c>
      <c r="D41" s="319" t="s">
        <v>1280</v>
      </c>
      <c r="E41" s="19" t="s">
        <v>19</v>
      </c>
      <c r="F41" s="320">
        <v>221.9</v>
      </c>
      <c r="G41" s="40"/>
      <c r="H41" s="46"/>
    </row>
    <row r="42" spans="1:8" s="2" customFormat="1" ht="16.8" customHeight="1">
      <c r="A42" s="40"/>
      <c r="B42" s="46"/>
      <c r="C42" s="321" t="s">
        <v>3080</v>
      </c>
      <c r="D42" s="40"/>
      <c r="E42" s="40"/>
      <c r="F42" s="40"/>
      <c r="G42" s="40"/>
      <c r="H42" s="46"/>
    </row>
    <row r="43" spans="1:8" s="2" customFormat="1" ht="16.8" customHeight="1">
      <c r="A43" s="40"/>
      <c r="B43" s="46"/>
      <c r="C43" s="319" t="s">
        <v>1329</v>
      </c>
      <c r="D43" s="319" t="s">
        <v>3085</v>
      </c>
      <c r="E43" s="19" t="s">
        <v>222</v>
      </c>
      <c r="F43" s="320">
        <v>191.638</v>
      </c>
      <c r="G43" s="40"/>
      <c r="H43" s="46"/>
    </row>
    <row r="44" spans="1:8" s="2" customFormat="1" ht="16.8" customHeight="1">
      <c r="A44" s="40"/>
      <c r="B44" s="46"/>
      <c r="C44" s="319" t="s">
        <v>312</v>
      </c>
      <c r="D44" s="319" t="s">
        <v>3084</v>
      </c>
      <c r="E44" s="19" t="s">
        <v>222</v>
      </c>
      <c r="F44" s="320">
        <v>867.862</v>
      </c>
      <c r="G44" s="40"/>
      <c r="H44" s="46"/>
    </row>
    <row r="45" spans="1:8" s="2" customFormat="1" ht="16.8" customHeight="1">
      <c r="A45" s="40"/>
      <c r="B45" s="46"/>
      <c r="C45" s="315" t="s">
        <v>49</v>
      </c>
      <c r="D45" s="316" t="s">
        <v>1201</v>
      </c>
      <c r="E45" s="317" t="s">
        <v>222</v>
      </c>
      <c r="F45" s="318">
        <v>1191.823</v>
      </c>
      <c r="G45" s="40"/>
      <c r="H45" s="46"/>
    </row>
    <row r="46" spans="1:8" s="2" customFormat="1" ht="16.8" customHeight="1">
      <c r="A46" s="40"/>
      <c r="B46" s="46"/>
      <c r="C46" s="319" t="s">
        <v>19</v>
      </c>
      <c r="D46" s="319" t="s">
        <v>1270</v>
      </c>
      <c r="E46" s="19" t="s">
        <v>19</v>
      </c>
      <c r="F46" s="320">
        <v>1324.22</v>
      </c>
      <c r="G46" s="40"/>
      <c r="H46" s="46"/>
    </row>
    <row r="47" spans="1:8" s="2" customFormat="1" ht="16.8" customHeight="1">
      <c r="A47" s="40"/>
      <c r="B47" s="46"/>
      <c r="C47" s="319" t="s">
        <v>19</v>
      </c>
      <c r="D47" s="319" t="s">
        <v>1271</v>
      </c>
      <c r="E47" s="19" t="s">
        <v>19</v>
      </c>
      <c r="F47" s="320">
        <v>177.521</v>
      </c>
      <c r="G47" s="40"/>
      <c r="H47" s="46"/>
    </row>
    <row r="48" spans="1:8" s="2" customFormat="1" ht="16.8" customHeight="1">
      <c r="A48" s="40"/>
      <c r="B48" s="46"/>
      <c r="C48" s="319" t="s">
        <v>19</v>
      </c>
      <c r="D48" s="319" t="s">
        <v>1272</v>
      </c>
      <c r="E48" s="19" t="s">
        <v>19</v>
      </c>
      <c r="F48" s="320">
        <v>18.04</v>
      </c>
      <c r="G48" s="40"/>
      <c r="H48" s="46"/>
    </row>
    <row r="49" spans="1:8" s="2" customFormat="1" ht="16.8" customHeight="1">
      <c r="A49" s="40"/>
      <c r="B49" s="46"/>
      <c r="C49" s="319" t="s">
        <v>19</v>
      </c>
      <c r="D49" s="319" t="s">
        <v>1273</v>
      </c>
      <c r="E49" s="19" t="s">
        <v>19</v>
      </c>
      <c r="F49" s="320">
        <v>0</v>
      </c>
      <c r="G49" s="40"/>
      <c r="H49" s="46"/>
    </row>
    <row r="50" spans="1:8" s="2" customFormat="1" ht="16.8" customHeight="1">
      <c r="A50" s="40"/>
      <c r="B50" s="46"/>
      <c r="C50" s="319" t="s">
        <v>19</v>
      </c>
      <c r="D50" s="319" t="s">
        <v>1274</v>
      </c>
      <c r="E50" s="19" t="s">
        <v>19</v>
      </c>
      <c r="F50" s="320">
        <v>100.425</v>
      </c>
      <c r="G50" s="40"/>
      <c r="H50" s="46"/>
    </row>
    <row r="51" spans="1:8" s="2" customFormat="1" ht="16.8" customHeight="1">
      <c r="A51" s="40"/>
      <c r="B51" s="46"/>
      <c r="C51" s="319" t="s">
        <v>19</v>
      </c>
      <c r="D51" s="319" t="s">
        <v>1275</v>
      </c>
      <c r="E51" s="19" t="s">
        <v>19</v>
      </c>
      <c r="F51" s="320">
        <v>28.438</v>
      </c>
      <c r="G51" s="40"/>
      <c r="H51" s="46"/>
    </row>
    <row r="52" spans="1:8" s="2" customFormat="1" ht="16.8" customHeight="1">
      <c r="A52" s="40"/>
      <c r="B52" s="46"/>
      <c r="C52" s="319" t="s">
        <v>19</v>
      </c>
      <c r="D52" s="319" t="s">
        <v>1276</v>
      </c>
      <c r="E52" s="19" t="s">
        <v>19</v>
      </c>
      <c r="F52" s="320">
        <v>0</v>
      </c>
      <c r="G52" s="40"/>
      <c r="H52" s="46"/>
    </row>
    <row r="53" spans="1:8" s="2" customFormat="1" ht="16.8" customHeight="1">
      <c r="A53" s="40"/>
      <c r="B53" s="46"/>
      <c r="C53" s="319" t="s">
        <v>19</v>
      </c>
      <c r="D53" s="319" t="s">
        <v>1277</v>
      </c>
      <c r="E53" s="19" t="s">
        <v>19</v>
      </c>
      <c r="F53" s="320">
        <v>-13.585</v>
      </c>
      <c r="G53" s="40"/>
      <c r="H53" s="46"/>
    </row>
    <row r="54" spans="1:8" s="2" customFormat="1" ht="16.8" customHeight="1">
      <c r="A54" s="40"/>
      <c r="B54" s="46"/>
      <c r="C54" s="319" t="s">
        <v>19</v>
      </c>
      <c r="D54" s="319" t="s">
        <v>1278</v>
      </c>
      <c r="E54" s="19" t="s">
        <v>19</v>
      </c>
      <c r="F54" s="320">
        <v>-442.442</v>
      </c>
      <c r="G54" s="40"/>
      <c r="H54" s="46"/>
    </row>
    <row r="55" spans="1:8" s="2" customFormat="1" ht="16.8" customHeight="1">
      <c r="A55" s="40"/>
      <c r="B55" s="46"/>
      <c r="C55" s="319" t="s">
        <v>19</v>
      </c>
      <c r="D55" s="319" t="s">
        <v>1279</v>
      </c>
      <c r="E55" s="19" t="s">
        <v>19</v>
      </c>
      <c r="F55" s="320">
        <v>-0.794</v>
      </c>
      <c r="G55" s="40"/>
      <c r="H55" s="46"/>
    </row>
    <row r="56" spans="1:8" s="2" customFormat="1" ht="16.8" customHeight="1">
      <c r="A56" s="40"/>
      <c r="B56" s="46"/>
      <c r="C56" s="319" t="s">
        <v>49</v>
      </c>
      <c r="D56" s="319" t="s">
        <v>1280</v>
      </c>
      <c r="E56" s="19" t="s">
        <v>19</v>
      </c>
      <c r="F56" s="320">
        <v>1191.823</v>
      </c>
      <c r="G56" s="40"/>
      <c r="H56" s="46"/>
    </row>
    <row r="57" spans="1:8" s="2" customFormat="1" ht="16.8" customHeight="1">
      <c r="A57" s="40"/>
      <c r="B57" s="46"/>
      <c r="C57" s="321" t="s">
        <v>3080</v>
      </c>
      <c r="D57" s="40"/>
      <c r="E57" s="40"/>
      <c r="F57" s="40"/>
      <c r="G57" s="40"/>
      <c r="H57" s="46"/>
    </row>
    <row r="58" spans="1:8" s="2" customFormat="1" ht="16.8" customHeight="1">
      <c r="A58" s="40"/>
      <c r="B58" s="46"/>
      <c r="C58" s="319" t="s">
        <v>1267</v>
      </c>
      <c r="D58" s="319" t="s">
        <v>3086</v>
      </c>
      <c r="E58" s="19" t="s">
        <v>222</v>
      </c>
      <c r="F58" s="320">
        <v>357.547</v>
      </c>
      <c r="G58" s="40"/>
      <c r="H58" s="46"/>
    </row>
    <row r="59" spans="1:8" s="2" customFormat="1" ht="16.8" customHeight="1">
      <c r="A59" s="40"/>
      <c r="B59" s="46"/>
      <c r="C59" s="319" t="s">
        <v>1249</v>
      </c>
      <c r="D59" s="319" t="s">
        <v>3087</v>
      </c>
      <c r="E59" s="19" t="s">
        <v>222</v>
      </c>
      <c r="F59" s="320">
        <v>119.182</v>
      </c>
      <c r="G59" s="40"/>
      <c r="H59" s="46"/>
    </row>
    <row r="60" spans="1:8" s="2" customFormat="1" ht="16.8" customHeight="1">
      <c r="A60" s="40"/>
      <c r="B60" s="46"/>
      <c r="C60" s="319" t="s">
        <v>1254</v>
      </c>
      <c r="D60" s="319" t="s">
        <v>3088</v>
      </c>
      <c r="E60" s="19" t="s">
        <v>222</v>
      </c>
      <c r="F60" s="320">
        <v>357.547</v>
      </c>
      <c r="G60" s="40"/>
      <c r="H60" s="46"/>
    </row>
    <row r="61" spans="1:8" s="2" customFormat="1" ht="16.8" customHeight="1">
      <c r="A61" s="40"/>
      <c r="B61" s="46"/>
      <c r="C61" s="319" t="s">
        <v>1259</v>
      </c>
      <c r="D61" s="319" t="s">
        <v>3089</v>
      </c>
      <c r="E61" s="19" t="s">
        <v>222</v>
      </c>
      <c r="F61" s="320">
        <v>476.729</v>
      </c>
      <c r="G61" s="40"/>
      <c r="H61" s="46"/>
    </row>
    <row r="62" spans="1:8" s="2" customFormat="1" ht="16.8" customHeight="1">
      <c r="A62" s="40"/>
      <c r="B62" s="46"/>
      <c r="C62" s="319" t="s">
        <v>1263</v>
      </c>
      <c r="D62" s="319" t="s">
        <v>3090</v>
      </c>
      <c r="E62" s="19" t="s">
        <v>222</v>
      </c>
      <c r="F62" s="320">
        <v>95.346</v>
      </c>
      <c r="G62" s="40"/>
      <c r="H62" s="46"/>
    </row>
    <row r="63" spans="1:8" s="2" customFormat="1" ht="16.8" customHeight="1">
      <c r="A63" s="40"/>
      <c r="B63" s="46"/>
      <c r="C63" s="319" t="s">
        <v>1281</v>
      </c>
      <c r="D63" s="319" t="s">
        <v>3091</v>
      </c>
      <c r="E63" s="19" t="s">
        <v>222</v>
      </c>
      <c r="F63" s="320">
        <v>71.509</v>
      </c>
      <c r="G63" s="40"/>
      <c r="H63" s="46"/>
    </row>
    <row r="64" spans="1:8" s="2" customFormat="1" ht="16.8" customHeight="1">
      <c r="A64" s="40"/>
      <c r="B64" s="46"/>
      <c r="C64" s="319" t="s">
        <v>1295</v>
      </c>
      <c r="D64" s="319" t="s">
        <v>3092</v>
      </c>
      <c r="E64" s="19" t="s">
        <v>222</v>
      </c>
      <c r="F64" s="320">
        <v>1191.823</v>
      </c>
      <c r="G64" s="40"/>
      <c r="H64" s="46"/>
    </row>
    <row r="65" spans="1:8" s="2" customFormat="1" ht="16.8" customHeight="1">
      <c r="A65" s="40"/>
      <c r="B65" s="46"/>
      <c r="C65" s="319" t="s">
        <v>268</v>
      </c>
      <c r="D65" s="319" t="s">
        <v>3093</v>
      </c>
      <c r="E65" s="19" t="s">
        <v>222</v>
      </c>
      <c r="F65" s="320">
        <v>1191.823</v>
      </c>
      <c r="G65" s="40"/>
      <c r="H65" s="46"/>
    </row>
    <row r="66" spans="1:8" s="2" customFormat="1" ht="16.8" customHeight="1">
      <c r="A66" s="40"/>
      <c r="B66" s="46"/>
      <c r="C66" s="319" t="s">
        <v>275</v>
      </c>
      <c r="D66" s="319" t="s">
        <v>3094</v>
      </c>
      <c r="E66" s="19" t="s">
        <v>222</v>
      </c>
      <c r="F66" s="320">
        <v>3575.469</v>
      </c>
      <c r="G66" s="40"/>
      <c r="H66" s="46"/>
    </row>
    <row r="67" spans="1:8" s="2" customFormat="1" ht="16.8" customHeight="1">
      <c r="A67" s="40"/>
      <c r="B67" s="46"/>
      <c r="C67" s="319" t="s">
        <v>307</v>
      </c>
      <c r="D67" s="319" t="s">
        <v>3095</v>
      </c>
      <c r="E67" s="19" t="s">
        <v>297</v>
      </c>
      <c r="F67" s="320">
        <v>2145.281</v>
      </c>
      <c r="G67" s="40"/>
      <c r="H67" s="46"/>
    </row>
    <row r="68" spans="1:8" s="2" customFormat="1" ht="16.8" customHeight="1">
      <c r="A68" s="40"/>
      <c r="B68" s="46"/>
      <c r="C68" s="319" t="s">
        <v>312</v>
      </c>
      <c r="D68" s="319" t="s">
        <v>3084</v>
      </c>
      <c r="E68" s="19" t="s">
        <v>222</v>
      </c>
      <c r="F68" s="320">
        <v>867.862</v>
      </c>
      <c r="G68" s="40"/>
      <c r="H68" s="46"/>
    </row>
    <row r="69" spans="1:8" s="2" customFormat="1" ht="16.8" customHeight="1">
      <c r="A69" s="40"/>
      <c r="B69" s="46"/>
      <c r="C69" s="315" t="s">
        <v>1203</v>
      </c>
      <c r="D69" s="316" t="s">
        <v>1204</v>
      </c>
      <c r="E69" s="317" t="s">
        <v>222</v>
      </c>
      <c r="F69" s="318">
        <v>867.862</v>
      </c>
      <c r="G69" s="40"/>
      <c r="H69" s="46"/>
    </row>
    <row r="70" spans="1:8" s="2" customFormat="1" ht="16.8" customHeight="1">
      <c r="A70" s="40"/>
      <c r="B70" s="46"/>
      <c r="C70" s="319" t="s">
        <v>1203</v>
      </c>
      <c r="D70" s="319" t="s">
        <v>1323</v>
      </c>
      <c r="E70" s="19" t="s">
        <v>19</v>
      </c>
      <c r="F70" s="320">
        <v>867.862</v>
      </c>
      <c r="G70" s="40"/>
      <c r="H70" s="46"/>
    </row>
    <row r="71" spans="1:8" s="2" customFormat="1" ht="16.8" customHeight="1">
      <c r="A71" s="40"/>
      <c r="B71" s="46"/>
      <c r="C71" s="321" t="s">
        <v>3080</v>
      </c>
      <c r="D71" s="40"/>
      <c r="E71" s="40"/>
      <c r="F71" s="40"/>
      <c r="G71" s="40"/>
      <c r="H71" s="46"/>
    </row>
    <row r="72" spans="1:8" s="2" customFormat="1" ht="16.8" customHeight="1">
      <c r="A72" s="40"/>
      <c r="B72" s="46"/>
      <c r="C72" s="319" t="s">
        <v>312</v>
      </c>
      <c r="D72" s="319" t="s">
        <v>3084</v>
      </c>
      <c r="E72" s="19" t="s">
        <v>222</v>
      </c>
      <c r="F72" s="320">
        <v>867.862</v>
      </c>
      <c r="G72" s="40"/>
      <c r="H72" s="46"/>
    </row>
    <row r="73" spans="1:8" s="2" customFormat="1" ht="16.8" customHeight="1">
      <c r="A73" s="40"/>
      <c r="B73" s="46"/>
      <c r="C73" s="319" t="s">
        <v>1324</v>
      </c>
      <c r="D73" s="319" t="s">
        <v>1325</v>
      </c>
      <c r="E73" s="19" t="s">
        <v>297</v>
      </c>
      <c r="F73" s="320">
        <v>1562.152</v>
      </c>
      <c r="G73" s="40"/>
      <c r="H73" s="46"/>
    </row>
    <row r="74" spans="1:8" s="2" customFormat="1" ht="26.4" customHeight="1">
      <c r="A74" s="40"/>
      <c r="B74" s="46"/>
      <c r="C74" s="314" t="s">
        <v>3096</v>
      </c>
      <c r="D74" s="314" t="s">
        <v>104</v>
      </c>
      <c r="E74" s="40"/>
      <c r="F74" s="40"/>
      <c r="G74" s="40"/>
      <c r="H74" s="46"/>
    </row>
    <row r="75" spans="1:8" s="2" customFormat="1" ht="16.8" customHeight="1">
      <c r="A75" s="40"/>
      <c r="B75" s="46"/>
      <c r="C75" s="315" t="s">
        <v>3078</v>
      </c>
      <c r="D75" s="316" t="s">
        <v>3079</v>
      </c>
      <c r="E75" s="317" t="s">
        <v>222</v>
      </c>
      <c r="F75" s="318">
        <v>83.05</v>
      </c>
      <c r="G75" s="40"/>
      <c r="H75" s="46"/>
    </row>
    <row r="76" spans="1:8" s="2" customFormat="1" ht="16.8" customHeight="1">
      <c r="A76" s="40"/>
      <c r="B76" s="46"/>
      <c r="C76" s="315" t="s">
        <v>1192</v>
      </c>
      <c r="D76" s="316" t="s">
        <v>1193</v>
      </c>
      <c r="E76" s="317" t="s">
        <v>222</v>
      </c>
      <c r="F76" s="318">
        <v>84.546</v>
      </c>
      <c r="G76" s="40"/>
      <c r="H76" s="46"/>
    </row>
    <row r="77" spans="1:8" s="2" customFormat="1" ht="16.8" customHeight="1">
      <c r="A77" s="40"/>
      <c r="B77" s="46"/>
      <c r="C77" s="319" t="s">
        <v>19</v>
      </c>
      <c r="D77" s="319" t="s">
        <v>1631</v>
      </c>
      <c r="E77" s="19" t="s">
        <v>19</v>
      </c>
      <c r="F77" s="320">
        <v>84.546</v>
      </c>
      <c r="G77" s="40"/>
      <c r="H77" s="46"/>
    </row>
    <row r="78" spans="1:8" s="2" customFormat="1" ht="16.8" customHeight="1">
      <c r="A78" s="40"/>
      <c r="B78" s="46"/>
      <c r="C78" s="319" t="s">
        <v>1192</v>
      </c>
      <c r="D78" s="319" t="s">
        <v>191</v>
      </c>
      <c r="E78" s="19" t="s">
        <v>19</v>
      </c>
      <c r="F78" s="320">
        <v>84.546</v>
      </c>
      <c r="G78" s="40"/>
      <c r="H78" s="46"/>
    </row>
    <row r="79" spans="1:8" s="2" customFormat="1" ht="16.8" customHeight="1">
      <c r="A79" s="40"/>
      <c r="B79" s="46"/>
      <c r="C79" s="321" t="s">
        <v>3080</v>
      </c>
      <c r="D79" s="40"/>
      <c r="E79" s="40"/>
      <c r="F79" s="40"/>
      <c r="G79" s="40"/>
      <c r="H79" s="46"/>
    </row>
    <row r="80" spans="1:8" s="2" customFormat="1" ht="16.8" customHeight="1">
      <c r="A80" s="40"/>
      <c r="B80" s="46"/>
      <c r="C80" s="319" t="s">
        <v>1347</v>
      </c>
      <c r="D80" s="319" t="s">
        <v>3081</v>
      </c>
      <c r="E80" s="19" t="s">
        <v>222</v>
      </c>
      <c r="F80" s="320">
        <v>84.546</v>
      </c>
      <c r="G80" s="40"/>
      <c r="H80" s="46"/>
    </row>
    <row r="81" spans="1:8" s="2" customFormat="1" ht="16.8" customHeight="1">
      <c r="A81" s="40"/>
      <c r="B81" s="46"/>
      <c r="C81" s="319" t="s">
        <v>260</v>
      </c>
      <c r="D81" s="319" t="s">
        <v>3082</v>
      </c>
      <c r="E81" s="19" t="s">
        <v>222</v>
      </c>
      <c r="F81" s="320">
        <v>394.699</v>
      </c>
      <c r="G81" s="40"/>
      <c r="H81" s="46"/>
    </row>
    <row r="82" spans="1:8" s="2" customFormat="1" ht="16.8" customHeight="1">
      <c r="A82" s="40"/>
      <c r="B82" s="46"/>
      <c r="C82" s="319" t="s">
        <v>1306</v>
      </c>
      <c r="D82" s="319" t="s">
        <v>3083</v>
      </c>
      <c r="E82" s="19" t="s">
        <v>222</v>
      </c>
      <c r="F82" s="320">
        <v>318.982</v>
      </c>
      <c r="G82" s="40"/>
      <c r="H82" s="46"/>
    </row>
    <row r="83" spans="1:8" s="2" customFormat="1" ht="16.8" customHeight="1">
      <c r="A83" s="40"/>
      <c r="B83" s="46"/>
      <c r="C83" s="319" t="s">
        <v>301</v>
      </c>
      <c r="D83" s="319" t="s">
        <v>302</v>
      </c>
      <c r="E83" s="19" t="s">
        <v>222</v>
      </c>
      <c r="F83" s="320">
        <v>318.982</v>
      </c>
      <c r="G83" s="40"/>
      <c r="H83" s="46"/>
    </row>
    <row r="84" spans="1:8" s="2" customFormat="1" ht="16.8" customHeight="1">
      <c r="A84" s="40"/>
      <c r="B84" s="46"/>
      <c r="C84" s="319" t="s">
        <v>312</v>
      </c>
      <c r="D84" s="319" t="s">
        <v>3084</v>
      </c>
      <c r="E84" s="19" t="s">
        <v>222</v>
      </c>
      <c r="F84" s="320">
        <v>396.719</v>
      </c>
      <c r="G84" s="40"/>
      <c r="H84" s="46"/>
    </row>
    <row r="85" spans="1:8" s="2" customFormat="1" ht="16.8" customHeight="1">
      <c r="A85" s="40"/>
      <c r="B85" s="46"/>
      <c r="C85" s="315" t="s">
        <v>1195</v>
      </c>
      <c r="D85" s="316" t="s">
        <v>1196</v>
      </c>
      <c r="E85" s="317" t="s">
        <v>222</v>
      </c>
      <c r="F85" s="318">
        <v>154.088</v>
      </c>
      <c r="G85" s="40"/>
      <c r="H85" s="46"/>
    </row>
    <row r="86" spans="1:8" s="2" customFormat="1" ht="16.8" customHeight="1">
      <c r="A86" s="40"/>
      <c r="B86" s="46"/>
      <c r="C86" s="319" t="s">
        <v>19</v>
      </c>
      <c r="D86" s="319" t="s">
        <v>1625</v>
      </c>
      <c r="E86" s="19" t="s">
        <v>19</v>
      </c>
      <c r="F86" s="320">
        <v>179.157</v>
      </c>
      <c r="G86" s="40"/>
      <c r="H86" s="46"/>
    </row>
    <row r="87" spans="1:8" s="2" customFormat="1" ht="16.8" customHeight="1">
      <c r="A87" s="40"/>
      <c r="B87" s="46"/>
      <c r="C87" s="319" t="s">
        <v>19</v>
      </c>
      <c r="D87" s="319" t="s">
        <v>1337</v>
      </c>
      <c r="E87" s="19" t="s">
        <v>19</v>
      </c>
      <c r="F87" s="320">
        <v>0</v>
      </c>
      <c r="G87" s="40"/>
      <c r="H87" s="46"/>
    </row>
    <row r="88" spans="1:8" s="2" customFormat="1" ht="16.8" customHeight="1">
      <c r="A88" s="40"/>
      <c r="B88" s="46"/>
      <c r="C88" s="319" t="s">
        <v>19</v>
      </c>
      <c r="D88" s="319" t="s">
        <v>1626</v>
      </c>
      <c r="E88" s="19" t="s">
        <v>19</v>
      </c>
      <c r="F88" s="320">
        <v>-25.069</v>
      </c>
      <c r="G88" s="40"/>
      <c r="H88" s="46"/>
    </row>
    <row r="89" spans="1:8" s="2" customFormat="1" ht="16.8" customHeight="1">
      <c r="A89" s="40"/>
      <c r="B89" s="46"/>
      <c r="C89" s="319" t="s">
        <v>1195</v>
      </c>
      <c r="D89" s="319" t="s">
        <v>191</v>
      </c>
      <c r="E89" s="19" t="s">
        <v>19</v>
      </c>
      <c r="F89" s="320">
        <v>154.088</v>
      </c>
      <c r="G89" s="40"/>
      <c r="H89" s="46"/>
    </row>
    <row r="90" spans="1:8" s="2" customFormat="1" ht="16.8" customHeight="1">
      <c r="A90" s="40"/>
      <c r="B90" s="46"/>
      <c r="C90" s="321" t="s">
        <v>3080</v>
      </c>
      <c r="D90" s="40"/>
      <c r="E90" s="40"/>
      <c r="F90" s="40"/>
      <c r="G90" s="40"/>
      <c r="H90" s="46"/>
    </row>
    <row r="91" spans="1:8" s="2" customFormat="1" ht="16.8" customHeight="1">
      <c r="A91" s="40"/>
      <c r="B91" s="46"/>
      <c r="C91" s="319" t="s">
        <v>1329</v>
      </c>
      <c r="D91" s="319" t="s">
        <v>3085</v>
      </c>
      <c r="E91" s="19" t="s">
        <v>222</v>
      </c>
      <c r="F91" s="320">
        <v>154.088</v>
      </c>
      <c r="G91" s="40"/>
      <c r="H91" s="46"/>
    </row>
    <row r="92" spans="1:8" s="2" customFormat="1" ht="16.8" customHeight="1">
      <c r="A92" s="40"/>
      <c r="B92" s="46"/>
      <c r="C92" s="319" t="s">
        <v>260</v>
      </c>
      <c r="D92" s="319" t="s">
        <v>3082</v>
      </c>
      <c r="E92" s="19" t="s">
        <v>222</v>
      </c>
      <c r="F92" s="320">
        <v>394.699</v>
      </c>
      <c r="G92" s="40"/>
      <c r="H92" s="46"/>
    </row>
    <row r="93" spans="1:8" s="2" customFormat="1" ht="16.8" customHeight="1">
      <c r="A93" s="40"/>
      <c r="B93" s="46"/>
      <c r="C93" s="319" t="s">
        <v>1306</v>
      </c>
      <c r="D93" s="319" t="s">
        <v>3083</v>
      </c>
      <c r="E93" s="19" t="s">
        <v>222</v>
      </c>
      <c r="F93" s="320">
        <v>318.982</v>
      </c>
      <c r="G93" s="40"/>
      <c r="H93" s="46"/>
    </row>
    <row r="94" spans="1:8" s="2" customFormat="1" ht="16.8" customHeight="1">
      <c r="A94" s="40"/>
      <c r="B94" s="46"/>
      <c r="C94" s="319" t="s">
        <v>301</v>
      </c>
      <c r="D94" s="319" t="s">
        <v>302</v>
      </c>
      <c r="E94" s="19" t="s">
        <v>222</v>
      </c>
      <c r="F94" s="320">
        <v>318.982</v>
      </c>
      <c r="G94" s="40"/>
      <c r="H94" s="46"/>
    </row>
    <row r="95" spans="1:8" s="2" customFormat="1" ht="16.8" customHeight="1">
      <c r="A95" s="40"/>
      <c r="B95" s="46"/>
      <c r="C95" s="319" t="s">
        <v>1339</v>
      </c>
      <c r="D95" s="319" t="s">
        <v>1340</v>
      </c>
      <c r="E95" s="19" t="s">
        <v>297</v>
      </c>
      <c r="F95" s="320">
        <v>277.358</v>
      </c>
      <c r="G95" s="40"/>
      <c r="H95" s="46"/>
    </row>
    <row r="96" spans="1:8" s="2" customFormat="1" ht="16.8" customHeight="1">
      <c r="A96" s="40"/>
      <c r="B96" s="46"/>
      <c r="C96" s="315" t="s">
        <v>1198</v>
      </c>
      <c r="D96" s="316" t="s">
        <v>1199</v>
      </c>
      <c r="E96" s="317" t="s">
        <v>222</v>
      </c>
      <c r="F96" s="318">
        <v>179.157</v>
      </c>
      <c r="G96" s="40"/>
      <c r="H96" s="46"/>
    </row>
    <row r="97" spans="1:8" s="2" customFormat="1" ht="16.8" customHeight="1">
      <c r="A97" s="40"/>
      <c r="B97" s="46"/>
      <c r="C97" s="319" t="s">
        <v>19</v>
      </c>
      <c r="D97" s="319" t="s">
        <v>1625</v>
      </c>
      <c r="E97" s="19" t="s">
        <v>19</v>
      </c>
      <c r="F97" s="320">
        <v>179.157</v>
      </c>
      <c r="G97" s="40"/>
      <c r="H97" s="46"/>
    </row>
    <row r="98" spans="1:8" s="2" customFormat="1" ht="16.8" customHeight="1">
      <c r="A98" s="40"/>
      <c r="B98" s="46"/>
      <c r="C98" s="319" t="s">
        <v>1198</v>
      </c>
      <c r="D98" s="319" t="s">
        <v>1280</v>
      </c>
      <c r="E98" s="19" t="s">
        <v>19</v>
      </c>
      <c r="F98" s="320">
        <v>179.157</v>
      </c>
      <c r="G98" s="40"/>
      <c r="H98" s="46"/>
    </row>
    <row r="99" spans="1:8" s="2" customFormat="1" ht="16.8" customHeight="1">
      <c r="A99" s="40"/>
      <c r="B99" s="46"/>
      <c r="C99" s="321" t="s">
        <v>3080</v>
      </c>
      <c r="D99" s="40"/>
      <c r="E99" s="40"/>
      <c r="F99" s="40"/>
      <c r="G99" s="40"/>
      <c r="H99" s="46"/>
    </row>
    <row r="100" spans="1:8" s="2" customFormat="1" ht="16.8" customHeight="1">
      <c r="A100" s="40"/>
      <c r="B100" s="46"/>
      <c r="C100" s="319" t="s">
        <v>1329</v>
      </c>
      <c r="D100" s="319" t="s">
        <v>3085</v>
      </c>
      <c r="E100" s="19" t="s">
        <v>222</v>
      </c>
      <c r="F100" s="320">
        <v>154.088</v>
      </c>
      <c r="G100" s="40"/>
      <c r="H100" s="46"/>
    </row>
    <row r="101" spans="1:8" s="2" customFormat="1" ht="16.8" customHeight="1">
      <c r="A101" s="40"/>
      <c r="B101" s="46"/>
      <c r="C101" s="319" t="s">
        <v>312</v>
      </c>
      <c r="D101" s="319" t="s">
        <v>3084</v>
      </c>
      <c r="E101" s="19" t="s">
        <v>222</v>
      </c>
      <c r="F101" s="320">
        <v>396.719</v>
      </c>
      <c r="G101" s="40"/>
      <c r="H101" s="46"/>
    </row>
    <row r="102" spans="1:8" s="2" customFormat="1" ht="16.8" customHeight="1">
      <c r="A102" s="40"/>
      <c r="B102" s="46"/>
      <c r="C102" s="315" t="s">
        <v>49</v>
      </c>
      <c r="D102" s="316" t="s">
        <v>1201</v>
      </c>
      <c r="E102" s="317" t="s">
        <v>222</v>
      </c>
      <c r="F102" s="318">
        <v>660.422</v>
      </c>
      <c r="G102" s="40"/>
      <c r="H102" s="46"/>
    </row>
    <row r="103" spans="1:8" s="2" customFormat="1" ht="16.8" customHeight="1">
      <c r="A103" s="40"/>
      <c r="B103" s="46"/>
      <c r="C103" s="319" t="s">
        <v>19</v>
      </c>
      <c r="D103" s="319" t="s">
        <v>1599</v>
      </c>
      <c r="E103" s="19" t="s">
        <v>19</v>
      </c>
      <c r="F103" s="320">
        <v>921.954</v>
      </c>
      <c r="G103" s="40"/>
      <c r="H103" s="46"/>
    </row>
    <row r="104" spans="1:8" s="2" customFormat="1" ht="16.8" customHeight="1">
      <c r="A104" s="40"/>
      <c r="B104" s="46"/>
      <c r="C104" s="319" t="s">
        <v>19</v>
      </c>
      <c r="D104" s="319" t="s">
        <v>1273</v>
      </c>
      <c r="E104" s="19" t="s">
        <v>19</v>
      </c>
      <c r="F104" s="320">
        <v>0</v>
      </c>
      <c r="G104" s="40"/>
      <c r="H104" s="46"/>
    </row>
    <row r="105" spans="1:8" s="2" customFormat="1" ht="16.8" customHeight="1">
      <c r="A105" s="40"/>
      <c r="B105" s="46"/>
      <c r="C105" s="319" t="s">
        <v>19</v>
      </c>
      <c r="D105" s="319" t="s">
        <v>1600</v>
      </c>
      <c r="E105" s="19" t="s">
        <v>19</v>
      </c>
      <c r="F105" s="320">
        <v>68.7</v>
      </c>
      <c r="G105" s="40"/>
      <c r="H105" s="46"/>
    </row>
    <row r="106" spans="1:8" s="2" customFormat="1" ht="16.8" customHeight="1">
      <c r="A106" s="40"/>
      <c r="B106" s="46"/>
      <c r="C106" s="319" t="s">
        <v>19</v>
      </c>
      <c r="D106" s="319" t="s">
        <v>1601</v>
      </c>
      <c r="E106" s="19" t="s">
        <v>19</v>
      </c>
      <c r="F106" s="320">
        <v>26.25</v>
      </c>
      <c r="G106" s="40"/>
      <c r="H106" s="46"/>
    </row>
    <row r="107" spans="1:8" s="2" customFormat="1" ht="16.8" customHeight="1">
      <c r="A107" s="40"/>
      <c r="B107" s="46"/>
      <c r="C107" s="319" t="s">
        <v>19</v>
      </c>
      <c r="D107" s="319" t="s">
        <v>1276</v>
      </c>
      <c r="E107" s="19" t="s">
        <v>19</v>
      </c>
      <c r="F107" s="320">
        <v>0</v>
      </c>
      <c r="G107" s="40"/>
      <c r="H107" s="46"/>
    </row>
    <row r="108" spans="1:8" s="2" customFormat="1" ht="16.8" customHeight="1">
      <c r="A108" s="40"/>
      <c r="B108" s="46"/>
      <c r="C108" s="319" t="s">
        <v>19</v>
      </c>
      <c r="D108" s="319" t="s">
        <v>1602</v>
      </c>
      <c r="E108" s="19" t="s">
        <v>19</v>
      </c>
      <c r="F108" s="320">
        <v>-351.023</v>
      </c>
      <c r="G108" s="40"/>
      <c r="H108" s="46"/>
    </row>
    <row r="109" spans="1:8" s="2" customFormat="1" ht="16.8" customHeight="1">
      <c r="A109" s="40"/>
      <c r="B109" s="46"/>
      <c r="C109" s="319" t="s">
        <v>19</v>
      </c>
      <c r="D109" s="319" t="s">
        <v>1603</v>
      </c>
      <c r="E109" s="19" t="s">
        <v>19</v>
      </c>
      <c r="F109" s="320">
        <v>-0.828</v>
      </c>
      <c r="G109" s="40"/>
      <c r="H109" s="46"/>
    </row>
    <row r="110" spans="1:8" s="2" customFormat="1" ht="16.8" customHeight="1">
      <c r="A110" s="40"/>
      <c r="B110" s="46"/>
      <c r="C110" s="319" t="s">
        <v>19</v>
      </c>
      <c r="D110" s="319" t="s">
        <v>1604</v>
      </c>
      <c r="E110" s="19" t="s">
        <v>19</v>
      </c>
      <c r="F110" s="320">
        <v>-4.631</v>
      </c>
      <c r="G110" s="40"/>
      <c r="H110" s="46"/>
    </row>
    <row r="111" spans="1:8" s="2" customFormat="1" ht="16.8" customHeight="1">
      <c r="A111" s="40"/>
      <c r="B111" s="46"/>
      <c r="C111" s="319" t="s">
        <v>49</v>
      </c>
      <c r="D111" s="319" t="s">
        <v>1280</v>
      </c>
      <c r="E111" s="19" t="s">
        <v>19</v>
      </c>
      <c r="F111" s="320">
        <v>660.422</v>
      </c>
      <c r="G111" s="40"/>
      <c r="H111" s="46"/>
    </row>
    <row r="112" spans="1:8" s="2" customFormat="1" ht="16.8" customHeight="1">
      <c r="A112" s="40"/>
      <c r="B112" s="46"/>
      <c r="C112" s="321" t="s">
        <v>3080</v>
      </c>
      <c r="D112" s="40"/>
      <c r="E112" s="40"/>
      <c r="F112" s="40"/>
      <c r="G112" s="40"/>
      <c r="H112" s="46"/>
    </row>
    <row r="113" spans="1:8" s="2" customFormat="1" ht="16.8" customHeight="1">
      <c r="A113" s="40"/>
      <c r="B113" s="46"/>
      <c r="C113" s="319" t="s">
        <v>1267</v>
      </c>
      <c r="D113" s="319" t="s">
        <v>3086</v>
      </c>
      <c r="E113" s="19" t="s">
        <v>222</v>
      </c>
      <c r="F113" s="320">
        <v>198.127</v>
      </c>
      <c r="G113" s="40"/>
      <c r="H113" s="46"/>
    </row>
    <row r="114" spans="1:8" s="2" customFormat="1" ht="16.8" customHeight="1">
      <c r="A114" s="40"/>
      <c r="B114" s="46"/>
      <c r="C114" s="319" t="s">
        <v>1249</v>
      </c>
      <c r="D114" s="319" t="s">
        <v>3087</v>
      </c>
      <c r="E114" s="19" t="s">
        <v>222</v>
      </c>
      <c r="F114" s="320">
        <v>66.042</v>
      </c>
      <c r="G114" s="40"/>
      <c r="H114" s="46"/>
    </row>
    <row r="115" spans="1:8" s="2" customFormat="1" ht="16.8" customHeight="1">
      <c r="A115" s="40"/>
      <c r="B115" s="46"/>
      <c r="C115" s="319" t="s">
        <v>1254</v>
      </c>
      <c r="D115" s="319" t="s">
        <v>3088</v>
      </c>
      <c r="E115" s="19" t="s">
        <v>222</v>
      </c>
      <c r="F115" s="320">
        <v>198.127</v>
      </c>
      <c r="G115" s="40"/>
      <c r="H115" s="46"/>
    </row>
    <row r="116" spans="1:8" s="2" customFormat="1" ht="16.8" customHeight="1">
      <c r="A116" s="40"/>
      <c r="B116" s="46"/>
      <c r="C116" s="319" t="s">
        <v>1259</v>
      </c>
      <c r="D116" s="319" t="s">
        <v>3089</v>
      </c>
      <c r="E116" s="19" t="s">
        <v>222</v>
      </c>
      <c r="F116" s="320">
        <v>264.169</v>
      </c>
      <c r="G116" s="40"/>
      <c r="H116" s="46"/>
    </row>
    <row r="117" spans="1:8" s="2" customFormat="1" ht="16.8" customHeight="1">
      <c r="A117" s="40"/>
      <c r="B117" s="46"/>
      <c r="C117" s="319" t="s">
        <v>1263</v>
      </c>
      <c r="D117" s="319" t="s">
        <v>3090</v>
      </c>
      <c r="E117" s="19" t="s">
        <v>222</v>
      </c>
      <c r="F117" s="320">
        <v>52.834</v>
      </c>
      <c r="G117" s="40"/>
      <c r="H117" s="46"/>
    </row>
    <row r="118" spans="1:8" s="2" customFormat="1" ht="16.8" customHeight="1">
      <c r="A118" s="40"/>
      <c r="B118" s="46"/>
      <c r="C118" s="319" t="s">
        <v>1281</v>
      </c>
      <c r="D118" s="319" t="s">
        <v>3091</v>
      </c>
      <c r="E118" s="19" t="s">
        <v>222</v>
      </c>
      <c r="F118" s="320">
        <v>39.625</v>
      </c>
      <c r="G118" s="40"/>
      <c r="H118" s="46"/>
    </row>
    <row r="119" spans="1:8" s="2" customFormat="1" ht="16.8" customHeight="1">
      <c r="A119" s="40"/>
      <c r="B119" s="46"/>
      <c r="C119" s="319" t="s">
        <v>1606</v>
      </c>
      <c r="D119" s="319" t="s">
        <v>3097</v>
      </c>
      <c r="E119" s="19" t="s">
        <v>222</v>
      </c>
      <c r="F119" s="320">
        <v>660.422</v>
      </c>
      <c r="G119" s="40"/>
      <c r="H119" s="46"/>
    </row>
    <row r="120" spans="1:8" s="2" customFormat="1" ht="16.8" customHeight="1">
      <c r="A120" s="40"/>
      <c r="B120" s="46"/>
      <c r="C120" s="319" t="s">
        <v>268</v>
      </c>
      <c r="D120" s="319" t="s">
        <v>3093</v>
      </c>
      <c r="E120" s="19" t="s">
        <v>222</v>
      </c>
      <c r="F120" s="320">
        <v>584.705</v>
      </c>
      <c r="G120" s="40"/>
      <c r="H120" s="46"/>
    </row>
    <row r="121" spans="1:8" s="2" customFormat="1" ht="16.8" customHeight="1">
      <c r="A121" s="40"/>
      <c r="B121" s="46"/>
      <c r="C121" s="319" t="s">
        <v>275</v>
      </c>
      <c r="D121" s="319" t="s">
        <v>3094</v>
      </c>
      <c r="E121" s="19" t="s">
        <v>222</v>
      </c>
      <c r="F121" s="320">
        <v>1754.115</v>
      </c>
      <c r="G121" s="40"/>
      <c r="H121" s="46"/>
    </row>
    <row r="122" spans="1:8" s="2" customFormat="1" ht="16.8" customHeight="1">
      <c r="A122" s="40"/>
      <c r="B122" s="46"/>
      <c r="C122" s="319" t="s">
        <v>307</v>
      </c>
      <c r="D122" s="319" t="s">
        <v>3095</v>
      </c>
      <c r="E122" s="19" t="s">
        <v>297</v>
      </c>
      <c r="F122" s="320">
        <v>831.713</v>
      </c>
      <c r="G122" s="40"/>
      <c r="H122" s="46"/>
    </row>
    <row r="123" spans="1:8" s="2" customFormat="1" ht="16.8" customHeight="1">
      <c r="A123" s="40"/>
      <c r="B123" s="46"/>
      <c r="C123" s="319" t="s">
        <v>312</v>
      </c>
      <c r="D123" s="319" t="s">
        <v>3084</v>
      </c>
      <c r="E123" s="19" t="s">
        <v>222</v>
      </c>
      <c r="F123" s="320">
        <v>396.719</v>
      </c>
      <c r="G123" s="40"/>
      <c r="H123" s="46"/>
    </row>
    <row r="124" spans="1:8" s="2" customFormat="1" ht="16.8" customHeight="1">
      <c r="A124" s="40"/>
      <c r="B124" s="46"/>
      <c r="C124" s="315" t="s">
        <v>1203</v>
      </c>
      <c r="D124" s="316" t="s">
        <v>1204</v>
      </c>
      <c r="E124" s="317" t="s">
        <v>222</v>
      </c>
      <c r="F124" s="318">
        <v>396.719</v>
      </c>
      <c r="G124" s="40"/>
      <c r="H124" s="46"/>
    </row>
    <row r="125" spans="1:8" s="2" customFormat="1" ht="16.8" customHeight="1">
      <c r="A125" s="40"/>
      <c r="B125" s="46"/>
      <c r="C125" s="319" t="s">
        <v>1203</v>
      </c>
      <c r="D125" s="319" t="s">
        <v>1323</v>
      </c>
      <c r="E125" s="19" t="s">
        <v>19</v>
      </c>
      <c r="F125" s="320">
        <v>396.719</v>
      </c>
      <c r="G125" s="40"/>
      <c r="H125" s="46"/>
    </row>
    <row r="126" spans="1:8" s="2" customFormat="1" ht="16.8" customHeight="1">
      <c r="A126" s="40"/>
      <c r="B126" s="46"/>
      <c r="C126" s="321" t="s">
        <v>3080</v>
      </c>
      <c r="D126" s="40"/>
      <c r="E126" s="40"/>
      <c r="F126" s="40"/>
      <c r="G126" s="40"/>
      <c r="H126" s="46"/>
    </row>
    <row r="127" spans="1:8" s="2" customFormat="1" ht="16.8" customHeight="1">
      <c r="A127" s="40"/>
      <c r="B127" s="46"/>
      <c r="C127" s="319" t="s">
        <v>312</v>
      </c>
      <c r="D127" s="319" t="s">
        <v>3084</v>
      </c>
      <c r="E127" s="19" t="s">
        <v>222</v>
      </c>
      <c r="F127" s="320">
        <v>396.719</v>
      </c>
      <c r="G127" s="40"/>
      <c r="H127" s="46"/>
    </row>
    <row r="128" spans="1:8" s="2" customFormat="1" ht="16.8" customHeight="1">
      <c r="A128" s="40"/>
      <c r="B128" s="46"/>
      <c r="C128" s="319" t="s">
        <v>307</v>
      </c>
      <c r="D128" s="319" t="s">
        <v>3095</v>
      </c>
      <c r="E128" s="19" t="s">
        <v>297</v>
      </c>
      <c r="F128" s="320">
        <v>831.713</v>
      </c>
      <c r="G128" s="40"/>
      <c r="H128" s="46"/>
    </row>
    <row r="129" spans="1:8" s="2" customFormat="1" ht="16.8" customHeight="1">
      <c r="A129" s="40"/>
      <c r="B129" s="46"/>
      <c r="C129" s="319" t="s">
        <v>1324</v>
      </c>
      <c r="D129" s="319" t="s">
        <v>1325</v>
      </c>
      <c r="E129" s="19" t="s">
        <v>297</v>
      </c>
      <c r="F129" s="320">
        <v>577.804</v>
      </c>
      <c r="G129" s="40"/>
      <c r="H129" s="46"/>
    </row>
    <row r="130" spans="1:8" s="2" customFormat="1" ht="26.4" customHeight="1">
      <c r="A130" s="40"/>
      <c r="B130" s="46"/>
      <c r="C130" s="314" t="s">
        <v>3098</v>
      </c>
      <c r="D130" s="314" t="s">
        <v>107</v>
      </c>
      <c r="E130" s="40"/>
      <c r="F130" s="40"/>
      <c r="G130" s="40"/>
      <c r="H130" s="46"/>
    </row>
    <row r="131" spans="1:8" s="2" customFormat="1" ht="16.8" customHeight="1">
      <c r="A131" s="40"/>
      <c r="B131" s="46"/>
      <c r="C131" s="315" t="s">
        <v>3078</v>
      </c>
      <c r="D131" s="316" t="s">
        <v>3079</v>
      </c>
      <c r="E131" s="317" t="s">
        <v>222</v>
      </c>
      <c r="F131" s="318">
        <v>83.05</v>
      </c>
      <c r="G131" s="40"/>
      <c r="H131" s="46"/>
    </row>
    <row r="132" spans="1:8" s="2" customFormat="1" ht="16.8" customHeight="1">
      <c r="A132" s="40"/>
      <c r="B132" s="46"/>
      <c r="C132" s="315" t="s">
        <v>1192</v>
      </c>
      <c r="D132" s="316" t="s">
        <v>1193</v>
      </c>
      <c r="E132" s="317" t="s">
        <v>222</v>
      </c>
      <c r="F132" s="318">
        <v>16.211</v>
      </c>
      <c r="G132" s="40"/>
      <c r="H132" s="46"/>
    </row>
    <row r="133" spans="1:8" s="2" customFormat="1" ht="16.8" customHeight="1">
      <c r="A133" s="40"/>
      <c r="B133" s="46"/>
      <c r="C133" s="319" t="s">
        <v>19</v>
      </c>
      <c r="D133" s="319" t="s">
        <v>1717</v>
      </c>
      <c r="E133" s="19" t="s">
        <v>19</v>
      </c>
      <c r="F133" s="320">
        <v>3.087</v>
      </c>
      <c r="G133" s="40"/>
      <c r="H133" s="46"/>
    </row>
    <row r="134" spans="1:8" s="2" customFormat="1" ht="16.8" customHeight="1">
      <c r="A134" s="40"/>
      <c r="B134" s="46"/>
      <c r="C134" s="319" t="s">
        <v>19</v>
      </c>
      <c r="D134" s="319" t="s">
        <v>1718</v>
      </c>
      <c r="E134" s="19" t="s">
        <v>19</v>
      </c>
      <c r="F134" s="320">
        <v>11.435</v>
      </c>
      <c r="G134" s="40"/>
      <c r="H134" s="46"/>
    </row>
    <row r="135" spans="1:8" s="2" customFormat="1" ht="16.8" customHeight="1">
      <c r="A135" s="40"/>
      <c r="B135" s="46"/>
      <c r="C135" s="319" t="s">
        <v>19</v>
      </c>
      <c r="D135" s="319" t="s">
        <v>1719</v>
      </c>
      <c r="E135" s="19" t="s">
        <v>19</v>
      </c>
      <c r="F135" s="320">
        <v>1.353</v>
      </c>
      <c r="G135" s="40"/>
      <c r="H135" s="46"/>
    </row>
    <row r="136" spans="1:8" s="2" customFormat="1" ht="16.8" customHeight="1">
      <c r="A136" s="40"/>
      <c r="B136" s="46"/>
      <c r="C136" s="319" t="s">
        <v>19</v>
      </c>
      <c r="D136" s="319" t="s">
        <v>1720</v>
      </c>
      <c r="E136" s="19" t="s">
        <v>19</v>
      </c>
      <c r="F136" s="320">
        <v>0.336</v>
      </c>
      <c r="G136" s="40"/>
      <c r="H136" s="46"/>
    </row>
    <row r="137" spans="1:8" s="2" customFormat="1" ht="16.8" customHeight="1">
      <c r="A137" s="40"/>
      <c r="B137" s="46"/>
      <c r="C137" s="319" t="s">
        <v>1192</v>
      </c>
      <c r="D137" s="319" t="s">
        <v>191</v>
      </c>
      <c r="E137" s="19" t="s">
        <v>19</v>
      </c>
      <c r="F137" s="320">
        <v>16.211</v>
      </c>
      <c r="G137" s="40"/>
      <c r="H137" s="46"/>
    </row>
    <row r="138" spans="1:8" s="2" customFormat="1" ht="16.8" customHeight="1">
      <c r="A138" s="40"/>
      <c r="B138" s="46"/>
      <c r="C138" s="321" t="s">
        <v>3080</v>
      </c>
      <c r="D138" s="40"/>
      <c r="E138" s="40"/>
      <c r="F138" s="40"/>
      <c r="G138" s="40"/>
      <c r="H138" s="46"/>
    </row>
    <row r="139" spans="1:8" s="2" customFormat="1" ht="16.8" customHeight="1">
      <c r="A139" s="40"/>
      <c r="B139" s="46"/>
      <c r="C139" s="319" t="s">
        <v>1347</v>
      </c>
      <c r="D139" s="319" t="s">
        <v>3081</v>
      </c>
      <c r="E139" s="19" t="s">
        <v>222</v>
      </c>
      <c r="F139" s="320">
        <v>16.211</v>
      </c>
      <c r="G139" s="40"/>
      <c r="H139" s="46"/>
    </row>
    <row r="140" spans="1:8" s="2" customFormat="1" ht="16.8" customHeight="1">
      <c r="A140" s="40"/>
      <c r="B140" s="46"/>
      <c r="C140" s="319" t="s">
        <v>260</v>
      </c>
      <c r="D140" s="319" t="s">
        <v>3082</v>
      </c>
      <c r="E140" s="19" t="s">
        <v>222</v>
      </c>
      <c r="F140" s="320">
        <v>47.582</v>
      </c>
      <c r="G140" s="40"/>
      <c r="H140" s="46"/>
    </row>
    <row r="141" spans="1:8" s="2" customFormat="1" ht="16.8" customHeight="1">
      <c r="A141" s="40"/>
      <c r="B141" s="46"/>
      <c r="C141" s="319" t="s">
        <v>1306</v>
      </c>
      <c r="D141" s="319" t="s">
        <v>3083</v>
      </c>
      <c r="E141" s="19" t="s">
        <v>222</v>
      </c>
      <c r="F141" s="320">
        <v>47.582</v>
      </c>
      <c r="G141" s="40"/>
      <c r="H141" s="46"/>
    </row>
    <row r="142" spans="1:8" s="2" customFormat="1" ht="16.8" customHeight="1">
      <c r="A142" s="40"/>
      <c r="B142" s="46"/>
      <c r="C142" s="319" t="s">
        <v>301</v>
      </c>
      <c r="D142" s="319" t="s">
        <v>302</v>
      </c>
      <c r="E142" s="19" t="s">
        <v>222</v>
      </c>
      <c r="F142" s="320">
        <v>47.582</v>
      </c>
      <c r="G142" s="40"/>
      <c r="H142" s="46"/>
    </row>
    <row r="143" spans="1:8" s="2" customFormat="1" ht="16.8" customHeight="1">
      <c r="A143" s="40"/>
      <c r="B143" s="46"/>
      <c r="C143" s="319" t="s">
        <v>312</v>
      </c>
      <c r="D143" s="319" t="s">
        <v>3084</v>
      </c>
      <c r="E143" s="19" t="s">
        <v>222</v>
      </c>
      <c r="F143" s="320">
        <v>72.064</v>
      </c>
      <c r="G143" s="40"/>
      <c r="H143" s="46"/>
    </row>
    <row r="144" spans="1:8" s="2" customFormat="1" ht="16.8" customHeight="1">
      <c r="A144" s="40"/>
      <c r="B144" s="46"/>
      <c r="C144" s="315" t="s">
        <v>1195</v>
      </c>
      <c r="D144" s="316" t="s">
        <v>1196</v>
      </c>
      <c r="E144" s="317" t="s">
        <v>222</v>
      </c>
      <c r="F144" s="318">
        <v>31.371</v>
      </c>
      <c r="G144" s="40"/>
      <c r="H144" s="46"/>
    </row>
    <row r="145" spans="1:8" s="2" customFormat="1" ht="16.8" customHeight="1">
      <c r="A145" s="40"/>
      <c r="B145" s="46"/>
      <c r="C145" s="319" t="s">
        <v>19</v>
      </c>
      <c r="D145" s="319" t="s">
        <v>1712</v>
      </c>
      <c r="E145" s="19" t="s">
        <v>19</v>
      </c>
      <c r="F145" s="320">
        <v>6.321</v>
      </c>
      <c r="G145" s="40"/>
      <c r="H145" s="46"/>
    </row>
    <row r="146" spans="1:8" s="2" customFormat="1" ht="16.8" customHeight="1">
      <c r="A146" s="40"/>
      <c r="B146" s="46"/>
      <c r="C146" s="319" t="s">
        <v>19</v>
      </c>
      <c r="D146" s="319" t="s">
        <v>1713</v>
      </c>
      <c r="E146" s="19" t="s">
        <v>19</v>
      </c>
      <c r="F146" s="320">
        <v>23.414</v>
      </c>
      <c r="G146" s="40"/>
      <c r="H146" s="46"/>
    </row>
    <row r="147" spans="1:8" s="2" customFormat="1" ht="16.8" customHeight="1">
      <c r="A147" s="40"/>
      <c r="B147" s="46"/>
      <c r="C147" s="319" t="s">
        <v>19</v>
      </c>
      <c r="D147" s="319" t="s">
        <v>1335</v>
      </c>
      <c r="E147" s="19" t="s">
        <v>19</v>
      </c>
      <c r="F147" s="320">
        <v>4.51</v>
      </c>
      <c r="G147" s="40"/>
      <c r="H147" s="46"/>
    </row>
    <row r="148" spans="1:8" s="2" customFormat="1" ht="16.8" customHeight="1">
      <c r="A148" s="40"/>
      <c r="B148" s="46"/>
      <c r="C148" s="319" t="s">
        <v>19</v>
      </c>
      <c r="D148" s="319" t="s">
        <v>1714</v>
      </c>
      <c r="E148" s="19" t="s">
        <v>19</v>
      </c>
      <c r="F148" s="320">
        <v>1.12</v>
      </c>
      <c r="G148" s="40"/>
      <c r="H148" s="46"/>
    </row>
    <row r="149" spans="1:8" s="2" customFormat="1" ht="16.8" customHeight="1">
      <c r="A149" s="40"/>
      <c r="B149" s="46"/>
      <c r="C149" s="319" t="s">
        <v>19</v>
      </c>
      <c r="D149" s="319" t="s">
        <v>1337</v>
      </c>
      <c r="E149" s="19" t="s">
        <v>19</v>
      </c>
      <c r="F149" s="320">
        <v>0</v>
      </c>
      <c r="G149" s="40"/>
      <c r="H149" s="46"/>
    </row>
    <row r="150" spans="1:8" s="2" customFormat="1" ht="16.8" customHeight="1">
      <c r="A150" s="40"/>
      <c r="B150" s="46"/>
      <c r="C150" s="319" t="s">
        <v>19</v>
      </c>
      <c r="D150" s="319" t="s">
        <v>1715</v>
      </c>
      <c r="E150" s="19" t="s">
        <v>19</v>
      </c>
      <c r="F150" s="320">
        <v>-3.6</v>
      </c>
      <c r="G150" s="40"/>
      <c r="H150" s="46"/>
    </row>
    <row r="151" spans="1:8" s="2" customFormat="1" ht="16.8" customHeight="1">
      <c r="A151" s="40"/>
      <c r="B151" s="46"/>
      <c r="C151" s="319" t="s">
        <v>19</v>
      </c>
      <c r="D151" s="319" t="s">
        <v>1716</v>
      </c>
      <c r="E151" s="19" t="s">
        <v>19</v>
      </c>
      <c r="F151" s="320">
        <v>-0.394</v>
      </c>
      <c r="G151" s="40"/>
      <c r="H151" s="46"/>
    </row>
    <row r="152" spans="1:8" s="2" customFormat="1" ht="16.8" customHeight="1">
      <c r="A152" s="40"/>
      <c r="B152" s="46"/>
      <c r="C152" s="319" t="s">
        <v>1195</v>
      </c>
      <c r="D152" s="319" t="s">
        <v>191</v>
      </c>
      <c r="E152" s="19" t="s">
        <v>19</v>
      </c>
      <c r="F152" s="320">
        <v>31.371</v>
      </c>
      <c r="G152" s="40"/>
      <c r="H152" s="46"/>
    </row>
    <row r="153" spans="1:8" s="2" customFormat="1" ht="16.8" customHeight="1">
      <c r="A153" s="40"/>
      <c r="B153" s="46"/>
      <c r="C153" s="321" t="s">
        <v>3080</v>
      </c>
      <c r="D153" s="40"/>
      <c r="E153" s="40"/>
      <c r="F153" s="40"/>
      <c r="G153" s="40"/>
      <c r="H153" s="46"/>
    </row>
    <row r="154" spans="1:8" s="2" customFormat="1" ht="16.8" customHeight="1">
      <c r="A154" s="40"/>
      <c r="B154" s="46"/>
      <c r="C154" s="319" t="s">
        <v>1329</v>
      </c>
      <c r="D154" s="319" t="s">
        <v>3085</v>
      </c>
      <c r="E154" s="19" t="s">
        <v>222</v>
      </c>
      <c r="F154" s="320">
        <v>31.371</v>
      </c>
      <c r="G154" s="40"/>
      <c r="H154" s="46"/>
    </row>
    <row r="155" spans="1:8" s="2" customFormat="1" ht="16.8" customHeight="1">
      <c r="A155" s="40"/>
      <c r="B155" s="46"/>
      <c r="C155" s="319" t="s">
        <v>260</v>
      </c>
      <c r="D155" s="319" t="s">
        <v>3082</v>
      </c>
      <c r="E155" s="19" t="s">
        <v>222</v>
      </c>
      <c r="F155" s="320">
        <v>47.582</v>
      </c>
      <c r="G155" s="40"/>
      <c r="H155" s="46"/>
    </row>
    <row r="156" spans="1:8" s="2" customFormat="1" ht="16.8" customHeight="1">
      <c r="A156" s="40"/>
      <c r="B156" s="46"/>
      <c r="C156" s="319" t="s">
        <v>1306</v>
      </c>
      <c r="D156" s="319" t="s">
        <v>3083</v>
      </c>
      <c r="E156" s="19" t="s">
        <v>222</v>
      </c>
      <c r="F156" s="320">
        <v>47.582</v>
      </c>
      <c r="G156" s="40"/>
      <c r="H156" s="46"/>
    </row>
    <row r="157" spans="1:8" s="2" customFormat="1" ht="16.8" customHeight="1">
      <c r="A157" s="40"/>
      <c r="B157" s="46"/>
      <c r="C157" s="319" t="s">
        <v>301</v>
      </c>
      <c r="D157" s="319" t="s">
        <v>302</v>
      </c>
      <c r="E157" s="19" t="s">
        <v>222</v>
      </c>
      <c r="F157" s="320">
        <v>47.582</v>
      </c>
      <c r="G157" s="40"/>
      <c r="H157" s="46"/>
    </row>
    <row r="158" spans="1:8" s="2" customFormat="1" ht="16.8" customHeight="1">
      <c r="A158" s="40"/>
      <c r="B158" s="46"/>
      <c r="C158" s="319" t="s">
        <v>1339</v>
      </c>
      <c r="D158" s="319" t="s">
        <v>1340</v>
      </c>
      <c r="E158" s="19" t="s">
        <v>297</v>
      </c>
      <c r="F158" s="320">
        <v>56.468</v>
      </c>
      <c r="G158" s="40"/>
      <c r="H158" s="46"/>
    </row>
    <row r="159" spans="1:8" s="2" customFormat="1" ht="16.8" customHeight="1">
      <c r="A159" s="40"/>
      <c r="B159" s="46"/>
      <c r="C159" s="315" t="s">
        <v>1198</v>
      </c>
      <c r="D159" s="316" t="s">
        <v>1199</v>
      </c>
      <c r="E159" s="317" t="s">
        <v>222</v>
      </c>
      <c r="F159" s="318">
        <v>35.365</v>
      </c>
      <c r="G159" s="40"/>
      <c r="H159" s="46"/>
    </row>
    <row r="160" spans="1:8" s="2" customFormat="1" ht="16.8" customHeight="1">
      <c r="A160" s="40"/>
      <c r="B160" s="46"/>
      <c r="C160" s="319" t="s">
        <v>19</v>
      </c>
      <c r="D160" s="319" t="s">
        <v>1712</v>
      </c>
      <c r="E160" s="19" t="s">
        <v>19</v>
      </c>
      <c r="F160" s="320">
        <v>6.321</v>
      </c>
      <c r="G160" s="40"/>
      <c r="H160" s="46"/>
    </row>
    <row r="161" spans="1:8" s="2" customFormat="1" ht="16.8" customHeight="1">
      <c r="A161" s="40"/>
      <c r="B161" s="46"/>
      <c r="C161" s="319" t="s">
        <v>19</v>
      </c>
      <c r="D161" s="319" t="s">
        <v>1713</v>
      </c>
      <c r="E161" s="19" t="s">
        <v>19</v>
      </c>
      <c r="F161" s="320">
        <v>23.414</v>
      </c>
      <c r="G161" s="40"/>
      <c r="H161" s="46"/>
    </row>
    <row r="162" spans="1:8" s="2" customFormat="1" ht="16.8" customHeight="1">
      <c r="A162" s="40"/>
      <c r="B162" s="46"/>
      <c r="C162" s="319" t="s">
        <v>19</v>
      </c>
      <c r="D162" s="319" t="s">
        <v>1335</v>
      </c>
      <c r="E162" s="19" t="s">
        <v>19</v>
      </c>
      <c r="F162" s="320">
        <v>4.51</v>
      </c>
      <c r="G162" s="40"/>
      <c r="H162" s="46"/>
    </row>
    <row r="163" spans="1:8" s="2" customFormat="1" ht="16.8" customHeight="1">
      <c r="A163" s="40"/>
      <c r="B163" s="46"/>
      <c r="C163" s="319" t="s">
        <v>19</v>
      </c>
      <c r="D163" s="319" t="s">
        <v>1714</v>
      </c>
      <c r="E163" s="19" t="s">
        <v>19</v>
      </c>
      <c r="F163" s="320">
        <v>1.12</v>
      </c>
      <c r="G163" s="40"/>
      <c r="H163" s="46"/>
    </row>
    <row r="164" spans="1:8" s="2" customFormat="1" ht="16.8" customHeight="1">
      <c r="A164" s="40"/>
      <c r="B164" s="46"/>
      <c r="C164" s="319" t="s">
        <v>1198</v>
      </c>
      <c r="D164" s="319" t="s">
        <v>1280</v>
      </c>
      <c r="E164" s="19" t="s">
        <v>19</v>
      </c>
      <c r="F164" s="320">
        <v>35.365</v>
      </c>
      <c r="G164" s="40"/>
      <c r="H164" s="46"/>
    </row>
    <row r="165" spans="1:8" s="2" customFormat="1" ht="16.8" customHeight="1">
      <c r="A165" s="40"/>
      <c r="B165" s="46"/>
      <c r="C165" s="321" t="s">
        <v>3080</v>
      </c>
      <c r="D165" s="40"/>
      <c r="E165" s="40"/>
      <c r="F165" s="40"/>
      <c r="G165" s="40"/>
      <c r="H165" s="46"/>
    </row>
    <row r="166" spans="1:8" s="2" customFormat="1" ht="16.8" customHeight="1">
      <c r="A166" s="40"/>
      <c r="B166" s="46"/>
      <c r="C166" s="319" t="s">
        <v>1329</v>
      </c>
      <c r="D166" s="319" t="s">
        <v>3085</v>
      </c>
      <c r="E166" s="19" t="s">
        <v>222</v>
      </c>
      <c r="F166" s="320">
        <v>31.371</v>
      </c>
      <c r="G166" s="40"/>
      <c r="H166" s="46"/>
    </row>
    <row r="167" spans="1:8" s="2" customFormat="1" ht="16.8" customHeight="1">
      <c r="A167" s="40"/>
      <c r="B167" s="46"/>
      <c r="C167" s="319" t="s">
        <v>312</v>
      </c>
      <c r="D167" s="319" t="s">
        <v>3084</v>
      </c>
      <c r="E167" s="19" t="s">
        <v>222</v>
      </c>
      <c r="F167" s="320">
        <v>72.064</v>
      </c>
      <c r="G167" s="40"/>
      <c r="H167" s="46"/>
    </row>
    <row r="168" spans="1:8" s="2" customFormat="1" ht="16.8" customHeight="1">
      <c r="A168" s="40"/>
      <c r="B168" s="46"/>
      <c r="C168" s="315" t="s">
        <v>49</v>
      </c>
      <c r="D168" s="316" t="s">
        <v>1201</v>
      </c>
      <c r="E168" s="317" t="s">
        <v>222</v>
      </c>
      <c r="F168" s="318">
        <v>123.64</v>
      </c>
      <c r="G168" s="40"/>
      <c r="H168" s="46"/>
    </row>
    <row r="169" spans="1:8" s="2" customFormat="1" ht="16.8" customHeight="1">
      <c r="A169" s="40"/>
      <c r="B169" s="46"/>
      <c r="C169" s="319" t="s">
        <v>19</v>
      </c>
      <c r="D169" s="319" t="s">
        <v>1694</v>
      </c>
      <c r="E169" s="19" t="s">
        <v>19</v>
      </c>
      <c r="F169" s="320">
        <v>25.857</v>
      </c>
      <c r="G169" s="40"/>
      <c r="H169" s="46"/>
    </row>
    <row r="170" spans="1:8" s="2" customFormat="1" ht="16.8" customHeight="1">
      <c r="A170" s="40"/>
      <c r="B170" s="46"/>
      <c r="C170" s="319" t="s">
        <v>19</v>
      </c>
      <c r="D170" s="319" t="s">
        <v>1695</v>
      </c>
      <c r="E170" s="19" t="s">
        <v>19</v>
      </c>
      <c r="F170" s="320">
        <v>126.965</v>
      </c>
      <c r="G170" s="40"/>
      <c r="H170" s="46"/>
    </row>
    <row r="171" spans="1:8" s="2" customFormat="1" ht="16.8" customHeight="1">
      <c r="A171" s="40"/>
      <c r="B171" s="46"/>
      <c r="C171" s="319" t="s">
        <v>19</v>
      </c>
      <c r="D171" s="319" t="s">
        <v>1272</v>
      </c>
      <c r="E171" s="19" t="s">
        <v>19</v>
      </c>
      <c r="F171" s="320">
        <v>18.04</v>
      </c>
      <c r="G171" s="40"/>
      <c r="H171" s="46"/>
    </row>
    <row r="172" spans="1:8" s="2" customFormat="1" ht="16.8" customHeight="1">
      <c r="A172" s="40"/>
      <c r="B172" s="46"/>
      <c r="C172" s="319" t="s">
        <v>19</v>
      </c>
      <c r="D172" s="319" t="s">
        <v>1273</v>
      </c>
      <c r="E172" s="19" t="s">
        <v>19</v>
      </c>
      <c r="F172" s="320">
        <v>0</v>
      </c>
      <c r="G172" s="40"/>
      <c r="H172" s="46"/>
    </row>
    <row r="173" spans="1:8" s="2" customFormat="1" ht="16.8" customHeight="1">
      <c r="A173" s="40"/>
      <c r="B173" s="46"/>
      <c r="C173" s="319" t="s">
        <v>19</v>
      </c>
      <c r="D173" s="319" t="s">
        <v>1696</v>
      </c>
      <c r="E173" s="19" t="s">
        <v>19</v>
      </c>
      <c r="F173" s="320">
        <v>16.575</v>
      </c>
      <c r="G173" s="40"/>
      <c r="H173" s="46"/>
    </row>
    <row r="174" spans="1:8" s="2" customFormat="1" ht="16.8" customHeight="1">
      <c r="A174" s="40"/>
      <c r="B174" s="46"/>
      <c r="C174" s="319" t="s">
        <v>19</v>
      </c>
      <c r="D174" s="319" t="s">
        <v>1697</v>
      </c>
      <c r="E174" s="19" t="s">
        <v>19</v>
      </c>
      <c r="F174" s="320">
        <v>6.563</v>
      </c>
      <c r="G174" s="40"/>
      <c r="H174" s="46"/>
    </row>
    <row r="175" spans="1:8" s="2" customFormat="1" ht="16.8" customHeight="1">
      <c r="A175" s="40"/>
      <c r="B175" s="46"/>
      <c r="C175" s="319" t="s">
        <v>19</v>
      </c>
      <c r="D175" s="319" t="s">
        <v>1276</v>
      </c>
      <c r="E175" s="19" t="s">
        <v>19</v>
      </c>
      <c r="F175" s="320">
        <v>0</v>
      </c>
      <c r="G175" s="40"/>
      <c r="H175" s="46"/>
    </row>
    <row r="176" spans="1:8" s="2" customFormat="1" ht="16.8" customHeight="1">
      <c r="A176" s="40"/>
      <c r="B176" s="46"/>
      <c r="C176" s="319" t="s">
        <v>19</v>
      </c>
      <c r="D176" s="319" t="s">
        <v>1277</v>
      </c>
      <c r="E176" s="19" t="s">
        <v>19</v>
      </c>
      <c r="F176" s="320">
        <v>-13.585</v>
      </c>
      <c r="G176" s="40"/>
      <c r="H176" s="46"/>
    </row>
    <row r="177" spans="1:8" s="2" customFormat="1" ht="16.8" customHeight="1">
      <c r="A177" s="40"/>
      <c r="B177" s="46"/>
      <c r="C177" s="319" t="s">
        <v>19</v>
      </c>
      <c r="D177" s="319" t="s">
        <v>1698</v>
      </c>
      <c r="E177" s="19" t="s">
        <v>19</v>
      </c>
      <c r="F177" s="320">
        <v>-56.047</v>
      </c>
      <c r="G177" s="40"/>
      <c r="H177" s="46"/>
    </row>
    <row r="178" spans="1:8" s="2" customFormat="1" ht="16.8" customHeight="1">
      <c r="A178" s="40"/>
      <c r="B178" s="46"/>
      <c r="C178" s="319" t="s">
        <v>19</v>
      </c>
      <c r="D178" s="319" t="s">
        <v>1699</v>
      </c>
      <c r="E178" s="19" t="s">
        <v>19</v>
      </c>
      <c r="F178" s="320">
        <v>-0.24</v>
      </c>
      <c r="G178" s="40"/>
      <c r="H178" s="46"/>
    </row>
    <row r="179" spans="1:8" s="2" customFormat="1" ht="16.8" customHeight="1">
      <c r="A179" s="40"/>
      <c r="B179" s="46"/>
      <c r="C179" s="319" t="s">
        <v>19</v>
      </c>
      <c r="D179" s="319" t="s">
        <v>1700</v>
      </c>
      <c r="E179" s="19" t="s">
        <v>19</v>
      </c>
      <c r="F179" s="320">
        <v>-0.488</v>
      </c>
      <c r="G179" s="40"/>
      <c r="H179" s="46"/>
    </row>
    <row r="180" spans="1:8" s="2" customFormat="1" ht="16.8" customHeight="1">
      <c r="A180" s="40"/>
      <c r="B180" s="46"/>
      <c r="C180" s="319" t="s">
        <v>49</v>
      </c>
      <c r="D180" s="319" t="s">
        <v>1280</v>
      </c>
      <c r="E180" s="19" t="s">
        <v>19</v>
      </c>
      <c r="F180" s="320">
        <v>123.64</v>
      </c>
      <c r="G180" s="40"/>
      <c r="H180" s="46"/>
    </row>
    <row r="181" spans="1:8" s="2" customFormat="1" ht="16.8" customHeight="1">
      <c r="A181" s="40"/>
      <c r="B181" s="46"/>
      <c r="C181" s="321" t="s">
        <v>3080</v>
      </c>
      <c r="D181" s="40"/>
      <c r="E181" s="40"/>
      <c r="F181" s="40"/>
      <c r="G181" s="40"/>
      <c r="H181" s="46"/>
    </row>
    <row r="182" spans="1:8" s="2" customFormat="1" ht="16.8" customHeight="1">
      <c r="A182" s="40"/>
      <c r="B182" s="46"/>
      <c r="C182" s="319" t="s">
        <v>1267</v>
      </c>
      <c r="D182" s="319" t="s">
        <v>3086</v>
      </c>
      <c r="E182" s="19" t="s">
        <v>222</v>
      </c>
      <c r="F182" s="320">
        <v>37.092</v>
      </c>
      <c r="G182" s="40"/>
      <c r="H182" s="46"/>
    </row>
    <row r="183" spans="1:8" s="2" customFormat="1" ht="16.8" customHeight="1">
      <c r="A183" s="40"/>
      <c r="B183" s="46"/>
      <c r="C183" s="319" t="s">
        <v>1249</v>
      </c>
      <c r="D183" s="319" t="s">
        <v>3087</v>
      </c>
      <c r="E183" s="19" t="s">
        <v>222</v>
      </c>
      <c r="F183" s="320">
        <v>12.364</v>
      </c>
      <c r="G183" s="40"/>
      <c r="H183" s="46"/>
    </row>
    <row r="184" spans="1:8" s="2" customFormat="1" ht="16.8" customHeight="1">
      <c r="A184" s="40"/>
      <c r="B184" s="46"/>
      <c r="C184" s="319" t="s">
        <v>1254</v>
      </c>
      <c r="D184" s="319" t="s">
        <v>3088</v>
      </c>
      <c r="E184" s="19" t="s">
        <v>222</v>
      </c>
      <c r="F184" s="320">
        <v>37.092</v>
      </c>
      <c r="G184" s="40"/>
      <c r="H184" s="46"/>
    </row>
    <row r="185" spans="1:8" s="2" customFormat="1" ht="16.8" customHeight="1">
      <c r="A185" s="40"/>
      <c r="B185" s="46"/>
      <c r="C185" s="319" t="s">
        <v>1259</v>
      </c>
      <c r="D185" s="319" t="s">
        <v>3089</v>
      </c>
      <c r="E185" s="19" t="s">
        <v>222</v>
      </c>
      <c r="F185" s="320">
        <v>49.456</v>
      </c>
      <c r="G185" s="40"/>
      <c r="H185" s="46"/>
    </row>
    <row r="186" spans="1:8" s="2" customFormat="1" ht="16.8" customHeight="1">
      <c r="A186" s="40"/>
      <c r="B186" s="46"/>
      <c r="C186" s="319" t="s">
        <v>1263</v>
      </c>
      <c r="D186" s="319" t="s">
        <v>3090</v>
      </c>
      <c r="E186" s="19" t="s">
        <v>222</v>
      </c>
      <c r="F186" s="320">
        <v>9.891</v>
      </c>
      <c r="G186" s="40"/>
      <c r="H186" s="46"/>
    </row>
    <row r="187" spans="1:8" s="2" customFormat="1" ht="16.8" customHeight="1">
      <c r="A187" s="40"/>
      <c r="B187" s="46"/>
      <c r="C187" s="319" t="s">
        <v>1281</v>
      </c>
      <c r="D187" s="319" t="s">
        <v>3091</v>
      </c>
      <c r="E187" s="19" t="s">
        <v>222</v>
      </c>
      <c r="F187" s="320">
        <v>7.418</v>
      </c>
      <c r="G187" s="40"/>
      <c r="H187" s="46"/>
    </row>
    <row r="188" spans="1:8" s="2" customFormat="1" ht="16.8" customHeight="1">
      <c r="A188" s="40"/>
      <c r="B188" s="46"/>
      <c r="C188" s="319" t="s">
        <v>1606</v>
      </c>
      <c r="D188" s="319" t="s">
        <v>3097</v>
      </c>
      <c r="E188" s="19" t="s">
        <v>222</v>
      </c>
      <c r="F188" s="320">
        <v>123.64</v>
      </c>
      <c r="G188" s="40"/>
      <c r="H188" s="46"/>
    </row>
    <row r="189" spans="1:8" s="2" customFormat="1" ht="16.8" customHeight="1">
      <c r="A189" s="40"/>
      <c r="B189" s="46"/>
      <c r="C189" s="319" t="s">
        <v>268</v>
      </c>
      <c r="D189" s="319" t="s">
        <v>3093</v>
      </c>
      <c r="E189" s="19" t="s">
        <v>222</v>
      </c>
      <c r="F189" s="320">
        <v>123.64</v>
      </c>
      <c r="G189" s="40"/>
      <c r="H189" s="46"/>
    </row>
    <row r="190" spans="1:8" s="2" customFormat="1" ht="16.8" customHeight="1">
      <c r="A190" s="40"/>
      <c r="B190" s="46"/>
      <c r="C190" s="319" t="s">
        <v>275</v>
      </c>
      <c r="D190" s="319" t="s">
        <v>3094</v>
      </c>
      <c r="E190" s="19" t="s">
        <v>222</v>
      </c>
      <c r="F190" s="320">
        <v>370.92</v>
      </c>
      <c r="G190" s="40"/>
      <c r="H190" s="46"/>
    </row>
    <row r="191" spans="1:8" s="2" customFormat="1" ht="16.8" customHeight="1">
      <c r="A191" s="40"/>
      <c r="B191" s="46"/>
      <c r="C191" s="319" t="s">
        <v>307</v>
      </c>
      <c r="D191" s="319" t="s">
        <v>3095</v>
      </c>
      <c r="E191" s="19" t="s">
        <v>297</v>
      </c>
      <c r="F191" s="320">
        <v>222.552</v>
      </c>
      <c r="G191" s="40"/>
      <c r="H191" s="46"/>
    </row>
    <row r="192" spans="1:8" s="2" customFormat="1" ht="16.8" customHeight="1">
      <c r="A192" s="40"/>
      <c r="B192" s="46"/>
      <c r="C192" s="319" t="s">
        <v>312</v>
      </c>
      <c r="D192" s="319" t="s">
        <v>3084</v>
      </c>
      <c r="E192" s="19" t="s">
        <v>222</v>
      </c>
      <c r="F192" s="320">
        <v>72.064</v>
      </c>
      <c r="G192" s="40"/>
      <c r="H192" s="46"/>
    </row>
    <row r="193" spans="1:8" s="2" customFormat="1" ht="16.8" customHeight="1">
      <c r="A193" s="40"/>
      <c r="B193" s="46"/>
      <c r="C193" s="315" t="s">
        <v>1203</v>
      </c>
      <c r="D193" s="316" t="s">
        <v>1204</v>
      </c>
      <c r="E193" s="317" t="s">
        <v>222</v>
      </c>
      <c r="F193" s="318">
        <v>72.064</v>
      </c>
      <c r="G193" s="40"/>
      <c r="H193" s="46"/>
    </row>
    <row r="194" spans="1:8" s="2" customFormat="1" ht="16.8" customHeight="1">
      <c r="A194" s="40"/>
      <c r="B194" s="46"/>
      <c r="C194" s="319" t="s">
        <v>1203</v>
      </c>
      <c r="D194" s="319" t="s">
        <v>1323</v>
      </c>
      <c r="E194" s="19" t="s">
        <v>19</v>
      </c>
      <c r="F194" s="320">
        <v>72.064</v>
      </c>
      <c r="G194" s="40"/>
      <c r="H194" s="46"/>
    </row>
    <row r="195" spans="1:8" s="2" customFormat="1" ht="16.8" customHeight="1">
      <c r="A195" s="40"/>
      <c r="B195" s="46"/>
      <c r="C195" s="321" t="s">
        <v>3080</v>
      </c>
      <c r="D195" s="40"/>
      <c r="E195" s="40"/>
      <c r="F195" s="40"/>
      <c r="G195" s="40"/>
      <c r="H195" s="46"/>
    </row>
    <row r="196" spans="1:8" s="2" customFormat="1" ht="16.8" customHeight="1">
      <c r="A196" s="40"/>
      <c r="B196" s="46"/>
      <c r="C196" s="319" t="s">
        <v>312</v>
      </c>
      <c r="D196" s="319" t="s">
        <v>3084</v>
      </c>
      <c r="E196" s="19" t="s">
        <v>222</v>
      </c>
      <c r="F196" s="320">
        <v>72.064</v>
      </c>
      <c r="G196" s="40"/>
      <c r="H196" s="46"/>
    </row>
    <row r="197" spans="1:8" s="2" customFormat="1" ht="16.8" customHeight="1">
      <c r="A197" s="40"/>
      <c r="B197" s="46"/>
      <c r="C197" s="319" t="s">
        <v>1324</v>
      </c>
      <c r="D197" s="319" t="s">
        <v>1325</v>
      </c>
      <c r="E197" s="19" t="s">
        <v>297</v>
      </c>
      <c r="F197" s="320">
        <v>129.715</v>
      </c>
      <c r="G197" s="40"/>
      <c r="H197" s="46"/>
    </row>
    <row r="198" spans="1:8" s="2" customFormat="1" ht="26.4" customHeight="1">
      <c r="A198" s="40"/>
      <c r="B198" s="46"/>
      <c r="C198" s="314" t="s">
        <v>3099</v>
      </c>
      <c r="D198" s="314" t="s">
        <v>111</v>
      </c>
      <c r="E198" s="40"/>
      <c r="F198" s="40"/>
      <c r="G198" s="40"/>
      <c r="H198" s="46"/>
    </row>
    <row r="199" spans="1:8" s="2" customFormat="1" ht="16.8" customHeight="1">
      <c r="A199" s="40"/>
      <c r="B199" s="46"/>
      <c r="C199" s="315" t="s">
        <v>3078</v>
      </c>
      <c r="D199" s="316" t="s">
        <v>3079</v>
      </c>
      <c r="E199" s="317" t="s">
        <v>222</v>
      </c>
      <c r="F199" s="318">
        <v>83.05</v>
      </c>
      <c r="G199" s="40"/>
      <c r="H199" s="46"/>
    </row>
    <row r="200" spans="1:8" s="2" customFormat="1" ht="16.8" customHeight="1">
      <c r="A200" s="40"/>
      <c r="B200" s="46"/>
      <c r="C200" s="315" t="s">
        <v>1192</v>
      </c>
      <c r="D200" s="316" t="s">
        <v>1193</v>
      </c>
      <c r="E200" s="317" t="s">
        <v>222</v>
      </c>
      <c r="F200" s="318">
        <v>0.561</v>
      </c>
      <c r="G200" s="40"/>
      <c r="H200" s="46"/>
    </row>
    <row r="201" spans="1:8" s="2" customFormat="1" ht="16.8" customHeight="1">
      <c r="A201" s="40"/>
      <c r="B201" s="46"/>
      <c r="C201" s="319" t="s">
        <v>19</v>
      </c>
      <c r="D201" s="319" t="s">
        <v>1851</v>
      </c>
      <c r="E201" s="19" t="s">
        <v>19</v>
      </c>
      <c r="F201" s="320">
        <v>0.561</v>
      </c>
      <c r="G201" s="40"/>
      <c r="H201" s="46"/>
    </row>
    <row r="202" spans="1:8" s="2" customFormat="1" ht="16.8" customHeight="1">
      <c r="A202" s="40"/>
      <c r="B202" s="46"/>
      <c r="C202" s="319" t="s">
        <v>1192</v>
      </c>
      <c r="D202" s="319" t="s">
        <v>191</v>
      </c>
      <c r="E202" s="19" t="s">
        <v>19</v>
      </c>
      <c r="F202" s="320">
        <v>0.561</v>
      </c>
      <c r="G202" s="40"/>
      <c r="H202" s="46"/>
    </row>
    <row r="203" spans="1:8" s="2" customFormat="1" ht="16.8" customHeight="1">
      <c r="A203" s="40"/>
      <c r="B203" s="46"/>
      <c r="C203" s="321" t="s">
        <v>3080</v>
      </c>
      <c r="D203" s="40"/>
      <c r="E203" s="40"/>
      <c r="F203" s="40"/>
      <c r="G203" s="40"/>
      <c r="H203" s="46"/>
    </row>
    <row r="204" spans="1:8" s="2" customFormat="1" ht="16.8" customHeight="1">
      <c r="A204" s="40"/>
      <c r="B204" s="46"/>
      <c r="C204" s="319" t="s">
        <v>1347</v>
      </c>
      <c r="D204" s="319" t="s">
        <v>3081</v>
      </c>
      <c r="E204" s="19" t="s">
        <v>222</v>
      </c>
      <c r="F204" s="320">
        <v>0.561</v>
      </c>
      <c r="G204" s="40"/>
      <c r="H204" s="46"/>
    </row>
    <row r="205" spans="1:8" s="2" customFormat="1" ht="16.8" customHeight="1">
      <c r="A205" s="40"/>
      <c r="B205" s="46"/>
      <c r="C205" s="319" t="s">
        <v>260</v>
      </c>
      <c r="D205" s="319" t="s">
        <v>3082</v>
      </c>
      <c r="E205" s="19" t="s">
        <v>222</v>
      </c>
      <c r="F205" s="320">
        <v>2.313</v>
      </c>
      <c r="G205" s="40"/>
      <c r="H205" s="46"/>
    </row>
    <row r="206" spans="1:8" s="2" customFormat="1" ht="16.8" customHeight="1">
      <c r="A206" s="40"/>
      <c r="B206" s="46"/>
      <c r="C206" s="319" t="s">
        <v>1306</v>
      </c>
      <c r="D206" s="319" t="s">
        <v>3083</v>
      </c>
      <c r="E206" s="19" t="s">
        <v>222</v>
      </c>
      <c r="F206" s="320">
        <v>2.313</v>
      </c>
      <c r="G206" s="40"/>
      <c r="H206" s="46"/>
    </row>
    <row r="207" spans="1:8" s="2" customFormat="1" ht="16.8" customHeight="1">
      <c r="A207" s="40"/>
      <c r="B207" s="46"/>
      <c r="C207" s="319" t="s">
        <v>301</v>
      </c>
      <c r="D207" s="319" t="s">
        <v>302</v>
      </c>
      <c r="E207" s="19" t="s">
        <v>222</v>
      </c>
      <c r="F207" s="320">
        <v>2.313</v>
      </c>
      <c r="G207" s="40"/>
      <c r="H207" s="46"/>
    </row>
    <row r="208" spans="1:8" s="2" customFormat="1" ht="16.8" customHeight="1">
      <c r="A208" s="40"/>
      <c r="B208" s="46"/>
      <c r="C208" s="319" t="s">
        <v>312</v>
      </c>
      <c r="D208" s="319" t="s">
        <v>3084</v>
      </c>
      <c r="E208" s="19" t="s">
        <v>222</v>
      </c>
      <c r="F208" s="320">
        <v>2.567</v>
      </c>
      <c r="G208" s="40"/>
      <c r="H208" s="46"/>
    </row>
    <row r="209" spans="1:8" s="2" customFormat="1" ht="16.8" customHeight="1">
      <c r="A209" s="40"/>
      <c r="B209" s="46"/>
      <c r="C209" s="315" t="s">
        <v>1195</v>
      </c>
      <c r="D209" s="316" t="s">
        <v>1196</v>
      </c>
      <c r="E209" s="317" t="s">
        <v>222</v>
      </c>
      <c r="F209" s="318">
        <v>1.752</v>
      </c>
      <c r="G209" s="40"/>
      <c r="H209" s="46"/>
    </row>
    <row r="210" spans="1:8" s="2" customFormat="1" ht="16.8" customHeight="1">
      <c r="A210" s="40"/>
      <c r="B210" s="46"/>
      <c r="C210" s="319" t="s">
        <v>19</v>
      </c>
      <c r="D210" s="319" t="s">
        <v>1849</v>
      </c>
      <c r="E210" s="19" t="s">
        <v>19</v>
      </c>
      <c r="F210" s="320">
        <v>1.87</v>
      </c>
      <c r="G210" s="40"/>
      <c r="H210" s="46"/>
    </row>
    <row r="211" spans="1:8" s="2" customFormat="1" ht="16.8" customHeight="1">
      <c r="A211" s="40"/>
      <c r="B211" s="46"/>
      <c r="C211" s="319" t="s">
        <v>19</v>
      </c>
      <c r="D211" s="319" t="s">
        <v>1337</v>
      </c>
      <c r="E211" s="19" t="s">
        <v>19</v>
      </c>
      <c r="F211" s="320">
        <v>0</v>
      </c>
      <c r="G211" s="40"/>
      <c r="H211" s="46"/>
    </row>
    <row r="212" spans="1:8" s="2" customFormat="1" ht="16.8" customHeight="1">
      <c r="A212" s="40"/>
      <c r="B212" s="46"/>
      <c r="C212" s="319" t="s">
        <v>19</v>
      </c>
      <c r="D212" s="319" t="s">
        <v>1850</v>
      </c>
      <c r="E212" s="19" t="s">
        <v>19</v>
      </c>
      <c r="F212" s="320">
        <v>-0.118</v>
      </c>
      <c r="G212" s="40"/>
      <c r="H212" s="46"/>
    </row>
    <row r="213" spans="1:8" s="2" customFormat="1" ht="16.8" customHeight="1">
      <c r="A213" s="40"/>
      <c r="B213" s="46"/>
      <c r="C213" s="319" t="s">
        <v>1195</v>
      </c>
      <c r="D213" s="319" t="s">
        <v>191</v>
      </c>
      <c r="E213" s="19" t="s">
        <v>19</v>
      </c>
      <c r="F213" s="320">
        <v>1.752</v>
      </c>
      <c r="G213" s="40"/>
      <c r="H213" s="46"/>
    </row>
    <row r="214" spans="1:8" s="2" customFormat="1" ht="16.8" customHeight="1">
      <c r="A214" s="40"/>
      <c r="B214" s="46"/>
      <c r="C214" s="321" t="s">
        <v>3080</v>
      </c>
      <c r="D214" s="40"/>
      <c r="E214" s="40"/>
      <c r="F214" s="40"/>
      <c r="G214" s="40"/>
      <c r="H214" s="46"/>
    </row>
    <row r="215" spans="1:8" s="2" customFormat="1" ht="16.8" customHeight="1">
      <c r="A215" s="40"/>
      <c r="B215" s="46"/>
      <c r="C215" s="319" t="s">
        <v>1329</v>
      </c>
      <c r="D215" s="319" t="s">
        <v>3085</v>
      </c>
      <c r="E215" s="19" t="s">
        <v>222</v>
      </c>
      <c r="F215" s="320">
        <v>1.752</v>
      </c>
      <c r="G215" s="40"/>
      <c r="H215" s="46"/>
    </row>
    <row r="216" spans="1:8" s="2" customFormat="1" ht="16.8" customHeight="1">
      <c r="A216" s="40"/>
      <c r="B216" s="46"/>
      <c r="C216" s="319" t="s">
        <v>260</v>
      </c>
      <c r="D216" s="319" t="s">
        <v>3082</v>
      </c>
      <c r="E216" s="19" t="s">
        <v>222</v>
      </c>
      <c r="F216" s="320">
        <v>2.313</v>
      </c>
      <c r="G216" s="40"/>
      <c r="H216" s="46"/>
    </row>
    <row r="217" spans="1:8" s="2" customFormat="1" ht="16.8" customHeight="1">
      <c r="A217" s="40"/>
      <c r="B217" s="46"/>
      <c r="C217" s="319" t="s">
        <v>1306</v>
      </c>
      <c r="D217" s="319" t="s">
        <v>3083</v>
      </c>
      <c r="E217" s="19" t="s">
        <v>222</v>
      </c>
      <c r="F217" s="320">
        <v>2.313</v>
      </c>
      <c r="G217" s="40"/>
      <c r="H217" s="46"/>
    </row>
    <row r="218" spans="1:8" s="2" customFormat="1" ht="16.8" customHeight="1">
      <c r="A218" s="40"/>
      <c r="B218" s="46"/>
      <c r="C218" s="319" t="s">
        <v>301</v>
      </c>
      <c r="D218" s="319" t="s">
        <v>302</v>
      </c>
      <c r="E218" s="19" t="s">
        <v>222</v>
      </c>
      <c r="F218" s="320">
        <v>2.313</v>
      </c>
      <c r="G218" s="40"/>
      <c r="H218" s="46"/>
    </row>
    <row r="219" spans="1:8" s="2" customFormat="1" ht="16.8" customHeight="1">
      <c r="A219" s="40"/>
      <c r="B219" s="46"/>
      <c r="C219" s="319" t="s">
        <v>1339</v>
      </c>
      <c r="D219" s="319" t="s">
        <v>1340</v>
      </c>
      <c r="E219" s="19" t="s">
        <v>297</v>
      </c>
      <c r="F219" s="320">
        <v>3.154</v>
      </c>
      <c r="G219" s="40"/>
      <c r="H219" s="46"/>
    </row>
    <row r="220" spans="1:8" s="2" customFormat="1" ht="16.8" customHeight="1">
      <c r="A220" s="40"/>
      <c r="B220" s="46"/>
      <c r="C220" s="315" t="s">
        <v>1198</v>
      </c>
      <c r="D220" s="316" t="s">
        <v>1199</v>
      </c>
      <c r="E220" s="317" t="s">
        <v>222</v>
      </c>
      <c r="F220" s="318">
        <v>1.87</v>
      </c>
      <c r="G220" s="40"/>
      <c r="H220" s="46"/>
    </row>
    <row r="221" spans="1:8" s="2" customFormat="1" ht="16.8" customHeight="1">
      <c r="A221" s="40"/>
      <c r="B221" s="46"/>
      <c r="C221" s="319" t="s">
        <v>19</v>
      </c>
      <c r="D221" s="319" t="s">
        <v>1849</v>
      </c>
      <c r="E221" s="19" t="s">
        <v>19</v>
      </c>
      <c r="F221" s="320">
        <v>1.87</v>
      </c>
      <c r="G221" s="40"/>
      <c r="H221" s="46"/>
    </row>
    <row r="222" spans="1:8" s="2" customFormat="1" ht="16.8" customHeight="1">
      <c r="A222" s="40"/>
      <c r="B222" s="46"/>
      <c r="C222" s="319" t="s">
        <v>1198</v>
      </c>
      <c r="D222" s="319" t="s">
        <v>1280</v>
      </c>
      <c r="E222" s="19" t="s">
        <v>19</v>
      </c>
      <c r="F222" s="320">
        <v>1.87</v>
      </c>
      <c r="G222" s="40"/>
      <c r="H222" s="46"/>
    </row>
    <row r="223" spans="1:8" s="2" customFormat="1" ht="16.8" customHeight="1">
      <c r="A223" s="40"/>
      <c r="B223" s="46"/>
      <c r="C223" s="321" t="s">
        <v>3080</v>
      </c>
      <c r="D223" s="40"/>
      <c r="E223" s="40"/>
      <c r="F223" s="40"/>
      <c r="G223" s="40"/>
      <c r="H223" s="46"/>
    </row>
    <row r="224" spans="1:8" s="2" customFormat="1" ht="16.8" customHeight="1">
      <c r="A224" s="40"/>
      <c r="B224" s="46"/>
      <c r="C224" s="319" t="s">
        <v>1329</v>
      </c>
      <c r="D224" s="319" t="s">
        <v>3085</v>
      </c>
      <c r="E224" s="19" t="s">
        <v>222</v>
      </c>
      <c r="F224" s="320">
        <v>1.752</v>
      </c>
      <c r="G224" s="40"/>
      <c r="H224" s="46"/>
    </row>
    <row r="225" spans="1:8" s="2" customFormat="1" ht="16.8" customHeight="1">
      <c r="A225" s="40"/>
      <c r="B225" s="46"/>
      <c r="C225" s="319" t="s">
        <v>312</v>
      </c>
      <c r="D225" s="319" t="s">
        <v>3084</v>
      </c>
      <c r="E225" s="19" t="s">
        <v>222</v>
      </c>
      <c r="F225" s="320">
        <v>2.567</v>
      </c>
      <c r="G225" s="40"/>
      <c r="H225" s="46"/>
    </row>
    <row r="226" spans="1:8" s="2" customFormat="1" ht="16.8" customHeight="1">
      <c r="A226" s="40"/>
      <c r="B226" s="46"/>
      <c r="C226" s="315" t="s">
        <v>49</v>
      </c>
      <c r="D226" s="316" t="s">
        <v>1201</v>
      </c>
      <c r="E226" s="317" t="s">
        <v>222</v>
      </c>
      <c r="F226" s="318">
        <v>4.998</v>
      </c>
      <c r="G226" s="40"/>
      <c r="H226" s="46"/>
    </row>
    <row r="227" spans="1:8" s="2" customFormat="1" ht="16.8" customHeight="1">
      <c r="A227" s="40"/>
      <c r="B227" s="46"/>
      <c r="C227" s="319" t="s">
        <v>19</v>
      </c>
      <c r="D227" s="319" t="s">
        <v>1834</v>
      </c>
      <c r="E227" s="19" t="s">
        <v>19</v>
      </c>
      <c r="F227" s="320">
        <v>7.48</v>
      </c>
      <c r="G227" s="40"/>
      <c r="H227" s="46"/>
    </row>
    <row r="228" spans="1:8" s="2" customFormat="1" ht="16.8" customHeight="1">
      <c r="A228" s="40"/>
      <c r="B228" s="46"/>
      <c r="C228" s="319" t="s">
        <v>19</v>
      </c>
      <c r="D228" s="319" t="s">
        <v>1276</v>
      </c>
      <c r="E228" s="19" t="s">
        <v>19</v>
      </c>
      <c r="F228" s="320">
        <v>0</v>
      </c>
      <c r="G228" s="40"/>
      <c r="H228" s="46"/>
    </row>
    <row r="229" spans="1:8" s="2" customFormat="1" ht="16.8" customHeight="1">
      <c r="A229" s="40"/>
      <c r="B229" s="46"/>
      <c r="C229" s="319" t="s">
        <v>19</v>
      </c>
      <c r="D229" s="319" t="s">
        <v>1835</v>
      </c>
      <c r="E229" s="19" t="s">
        <v>19</v>
      </c>
      <c r="F229" s="320">
        <v>-2.002</v>
      </c>
      <c r="G229" s="40"/>
      <c r="H229" s="46"/>
    </row>
    <row r="230" spans="1:8" s="2" customFormat="1" ht="16.8" customHeight="1">
      <c r="A230" s="40"/>
      <c r="B230" s="46"/>
      <c r="C230" s="319" t="s">
        <v>19</v>
      </c>
      <c r="D230" s="319" t="s">
        <v>1836</v>
      </c>
      <c r="E230" s="19" t="s">
        <v>19</v>
      </c>
      <c r="F230" s="320">
        <v>-0.48</v>
      </c>
      <c r="G230" s="40"/>
      <c r="H230" s="46"/>
    </row>
    <row r="231" spans="1:8" s="2" customFormat="1" ht="16.8" customHeight="1">
      <c r="A231" s="40"/>
      <c r="B231" s="46"/>
      <c r="C231" s="319" t="s">
        <v>49</v>
      </c>
      <c r="D231" s="319" t="s">
        <v>1280</v>
      </c>
      <c r="E231" s="19" t="s">
        <v>19</v>
      </c>
      <c r="F231" s="320">
        <v>4.998</v>
      </c>
      <c r="G231" s="40"/>
      <c r="H231" s="46"/>
    </row>
    <row r="232" spans="1:8" s="2" customFormat="1" ht="16.8" customHeight="1">
      <c r="A232" s="40"/>
      <c r="B232" s="46"/>
      <c r="C232" s="321" t="s">
        <v>3080</v>
      </c>
      <c r="D232" s="40"/>
      <c r="E232" s="40"/>
      <c r="F232" s="40"/>
      <c r="G232" s="40"/>
      <c r="H232" s="46"/>
    </row>
    <row r="233" spans="1:8" s="2" customFormat="1" ht="16.8" customHeight="1">
      <c r="A233" s="40"/>
      <c r="B233" s="46"/>
      <c r="C233" s="319" t="s">
        <v>1832</v>
      </c>
      <c r="D233" s="319" t="s">
        <v>3100</v>
      </c>
      <c r="E233" s="19" t="s">
        <v>222</v>
      </c>
      <c r="F233" s="320">
        <v>1.499</v>
      </c>
      <c r="G233" s="40"/>
      <c r="H233" s="46"/>
    </row>
    <row r="234" spans="1:8" s="2" customFormat="1" ht="16.8" customHeight="1">
      <c r="A234" s="40"/>
      <c r="B234" s="46"/>
      <c r="C234" s="319" t="s">
        <v>1828</v>
      </c>
      <c r="D234" s="319" t="s">
        <v>3101</v>
      </c>
      <c r="E234" s="19" t="s">
        <v>222</v>
      </c>
      <c r="F234" s="320">
        <v>1.499</v>
      </c>
      <c r="G234" s="40"/>
      <c r="H234" s="46"/>
    </row>
    <row r="235" spans="1:8" s="2" customFormat="1" ht="16.8" customHeight="1">
      <c r="A235" s="40"/>
      <c r="B235" s="46"/>
      <c r="C235" s="319" t="s">
        <v>1830</v>
      </c>
      <c r="D235" s="319" t="s">
        <v>3102</v>
      </c>
      <c r="E235" s="19" t="s">
        <v>222</v>
      </c>
      <c r="F235" s="320">
        <v>1.999</v>
      </c>
      <c r="G235" s="40"/>
      <c r="H235" s="46"/>
    </row>
    <row r="236" spans="1:8" s="2" customFormat="1" ht="16.8" customHeight="1">
      <c r="A236" s="40"/>
      <c r="B236" s="46"/>
      <c r="C236" s="319" t="s">
        <v>1263</v>
      </c>
      <c r="D236" s="319" t="s">
        <v>3090</v>
      </c>
      <c r="E236" s="19" t="s">
        <v>222</v>
      </c>
      <c r="F236" s="320">
        <v>0.4</v>
      </c>
      <c r="G236" s="40"/>
      <c r="H236" s="46"/>
    </row>
    <row r="237" spans="1:8" s="2" customFormat="1" ht="16.8" customHeight="1">
      <c r="A237" s="40"/>
      <c r="B237" s="46"/>
      <c r="C237" s="319" t="s">
        <v>1281</v>
      </c>
      <c r="D237" s="319" t="s">
        <v>3091</v>
      </c>
      <c r="E237" s="19" t="s">
        <v>222</v>
      </c>
      <c r="F237" s="320">
        <v>0.3</v>
      </c>
      <c r="G237" s="40"/>
      <c r="H237" s="46"/>
    </row>
    <row r="238" spans="1:8" s="2" customFormat="1" ht="16.8" customHeight="1">
      <c r="A238" s="40"/>
      <c r="B238" s="46"/>
      <c r="C238" s="319" t="s">
        <v>1606</v>
      </c>
      <c r="D238" s="319" t="s">
        <v>3097</v>
      </c>
      <c r="E238" s="19" t="s">
        <v>222</v>
      </c>
      <c r="F238" s="320">
        <v>4.998</v>
      </c>
      <c r="G238" s="40"/>
      <c r="H238" s="46"/>
    </row>
    <row r="239" spans="1:8" s="2" customFormat="1" ht="16.8" customHeight="1">
      <c r="A239" s="40"/>
      <c r="B239" s="46"/>
      <c r="C239" s="319" t="s">
        <v>268</v>
      </c>
      <c r="D239" s="319" t="s">
        <v>3093</v>
      </c>
      <c r="E239" s="19" t="s">
        <v>222</v>
      </c>
      <c r="F239" s="320">
        <v>4.998</v>
      </c>
      <c r="G239" s="40"/>
      <c r="H239" s="46"/>
    </row>
    <row r="240" spans="1:8" s="2" customFormat="1" ht="16.8" customHeight="1">
      <c r="A240" s="40"/>
      <c r="B240" s="46"/>
      <c r="C240" s="319" t="s">
        <v>275</v>
      </c>
      <c r="D240" s="319" t="s">
        <v>3094</v>
      </c>
      <c r="E240" s="19" t="s">
        <v>222</v>
      </c>
      <c r="F240" s="320">
        <v>14.994</v>
      </c>
      <c r="G240" s="40"/>
      <c r="H240" s="46"/>
    </row>
    <row r="241" spans="1:8" s="2" customFormat="1" ht="16.8" customHeight="1">
      <c r="A241" s="40"/>
      <c r="B241" s="46"/>
      <c r="C241" s="319" t="s">
        <v>307</v>
      </c>
      <c r="D241" s="319" t="s">
        <v>3095</v>
      </c>
      <c r="E241" s="19" t="s">
        <v>297</v>
      </c>
      <c r="F241" s="320">
        <v>8.996</v>
      </c>
      <c r="G241" s="40"/>
      <c r="H241" s="46"/>
    </row>
    <row r="242" spans="1:8" s="2" customFormat="1" ht="16.8" customHeight="1">
      <c r="A242" s="40"/>
      <c r="B242" s="46"/>
      <c r="C242" s="319" t="s">
        <v>312</v>
      </c>
      <c r="D242" s="319" t="s">
        <v>3084</v>
      </c>
      <c r="E242" s="19" t="s">
        <v>222</v>
      </c>
      <c r="F242" s="320">
        <v>2.567</v>
      </c>
      <c r="G242" s="40"/>
      <c r="H242" s="46"/>
    </row>
    <row r="243" spans="1:8" s="2" customFormat="1" ht="16.8" customHeight="1">
      <c r="A243" s="40"/>
      <c r="B243" s="46"/>
      <c r="C243" s="315" t="s">
        <v>1203</v>
      </c>
      <c r="D243" s="316" t="s">
        <v>1204</v>
      </c>
      <c r="E243" s="317" t="s">
        <v>222</v>
      </c>
      <c r="F243" s="318">
        <v>2.567</v>
      </c>
      <c r="G243" s="40"/>
      <c r="H243" s="46"/>
    </row>
    <row r="244" spans="1:8" s="2" customFormat="1" ht="16.8" customHeight="1">
      <c r="A244" s="40"/>
      <c r="B244" s="46"/>
      <c r="C244" s="319" t="s">
        <v>1203</v>
      </c>
      <c r="D244" s="319" t="s">
        <v>1323</v>
      </c>
      <c r="E244" s="19" t="s">
        <v>19</v>
      </c>
      <c r="F244" s="320">
        <v>2.567</v>
      </c>
      <c r="G244" s="40"/>
      <c r="H244" s="46"/>
    </row>
    <row r="245" spans="1:8" s="2" customFormat="1" ht="16.8" customHeight="1">
      <c r="A245" s="40"/>
      <c r="B245" s="46"/>
      <c r="C245" s="321" t="s">
        <v>3080</v>
      </c>
      <c r="D245" s="40"/>
      <c r="E245" s="40"/>
      <c r="F245" s="40"/>
      <c r="G245" s="40"/>
      <c r="H245" s="46"/>
    </row>
    <row r="246" spans="1:8" s="2" customFormat="1" ht="16.8" customHeight="1">
      <c r="A246" s="40"/>
      <c r="B246" s="46"/>
      <c r="C246" s="319" t="s">
        <v>312</v>
      </c>
      <c r="D246" s="319" t="s">
        <v>3084</v>
      </c>
      <c r="E246" s="19" t="s">
        <v>222</v>
      </c>
      <c r="F246" s="320">
        <v>2.567</v>
      </c>
      <c r="G246" s="40"/>
      <c r="H246" s="46"/>
    </row>
    <row r="247" spans="1:8" s="2" customFormat="1" ht="16.8" customHeight="1">
      <c r="A247" s="40"/>
      <c r="B247" s="46"/>
      <c r="C247" s="319" t="s">
        <v>1324</v>
      </c>
      <c r="D247" s="319" t="s">
        <v>1325</v>
      </c>
      <c r="E247" s="19" t="s">
        <v>297</v>
      </c>
      <c r="F247" s="320">
        <v>4.621</v>
      </c>
      <c r="G247" s="40"/>
      <c r="H247" s="46"/>
    </row>
    <row r="248" spans="1:8" s="2" customFormat="1" ht="26.4" customHeight="1">
      <c r="A248" s="40"/>
      <c r="B248" s="46"/>
      <c r="C248" s="314" t="s">
        <v>3103</v>
      </c>
      <c r="D248" s="314" t="s">
        <v>114</v>
      </c>
      <c r="E248" s="40"/>
      <c r="F248" s="40"/>
      <c r="G248" s="40"/>
      <c r="H248" s="46"/>
    </row>
    <row r="249" spans="1:8" s="2" customFormat="1" ht="16.8" customHeight="1">
      <c r="A249" s="40"/>
      <c r="B249" s="46"/>
      <c r="C249" s="315" t="s">
        <v>3078</v>
      </c>
      <c r="D249" s="316" t="s">
        <v>3079</v>
      </c>
      <c r="E249" s="317" t="s">
        <v>222</v>
      </c>
      <c r="F249" s="318">
        <v>83.05</v>
      </c>
      <c r="G249" s="40"/>
      <c r="H249" s="46"/>
    </row>
    <row r="250" spans="1:8" s="2" customFormat="1" ht="16.8" customHeight="1">
      <c r="A250" s="40"/>
      <c r="B250" s="46"/>
      <c r="C250" s="315" t="s">
        <v>1192</v>
      </c>
      <c r="D250" s="316" t="s">
        <v>1193</v>
      </c>
      <c r="E250" s="317" t="s">
        <v>222</v>
      </c>
      <c r="F250" s="318">
        <v>21.042</v>
      </c>
      <c r="G250" s="40"/>
      <c r="H250" s="46"/>
    </row>
    <row r="251" spans="1:8" s="2" customFormat="1" ht="16.8" customHeight="1">
      <c r="A251" s="40"/>
      <c r="B251" s="46"/>
      <c r="C251" s="319" t="s">
        <v>19</v>
      </c>
      <c r="D251" s="319" t="s">
        <v>1935</v>
      </c>
      <c r="E251" s="19" t="s">
        <v>19</v>
      </c>
      <c r="F251" s="320">
        <v>21.042</v>
      </c>
      <c r="G251" s="40"/>
      <c r="H251" s="46"/>
    </row>
    <row r="252" spans="1:8" s="2" customFormat="1" ht="16.8" customHeight="1">
      <c r="A252" s="40"/>
      <c r="B252" s="46"/>
      <c r="C252" s="319" t="s">
        <v>1192</v>
      </c>
      <c r="D252" s="319" t="s">
        <v>191</v>
      </c>
      <c r="E252" s="19" t="s">
        <v>19</v>
      </c>
      <c r="F252" s="320">
        <v>21.042</v>
      </c>
      <c r="G252" s="40"/>
      <c r="H252" s="46"/>
    </row>
    <row r="253" spans="1:8" s="2" customFormat="1" ht="16.8" customHeight="1">
      <c r="A253" s="40"/>
      <c r="B253" s="46"/>
      <c r="C253" s="321" t="s">
        <v>3080</v>
      </c>
      <c r="D253" s="40"/>
      <c r="E253" s="40"/>
      <c r="F253" s="40"/>
      <c r="G253" s="40"/>
      <c r="H253" s="46"/>
    </row>
    <row r="254" spans="1:8" s="2" customFormat="1" ht="16.8" customHeight="1">
      <c r="A254" s="40"/>
      <c r="B254" s="46"/>
      <c r="C254" s="319" t="s">
        <v>1347</v>
      </c>
      <c r="D254" s="319" t="s">
        <v>3081</v>
      </c>
      <c r="E254" s="19" t="s">
        <v>222</v>
      </c>
      <c r="F254" s="320">
        <v>21.042</v>
      </c>
      <c r="G254" s="40"/>
      <c r="H254" s="46"/>
    </row>
    <row r="255" spans="1:8" s="2" customFormat="1" ht="16.8" customHeight="1">
      <c r="A255" s="40"/>
      <c r="B255" s="46"/>
      <c r="C255" s="319" t="s">
        <v>260</v>
      </c>
      <c r="D255" s="319" t="s">
        <v>3082</v>
      </c>
      <c r="E255" s="19" t="s">
        <v>222</v>
      </c>
      <c r="F255" s="320">
        <v>335.8</v>
      </c>
      <c r="G255" s="40"/>
      <c r="H255" s="46"/>
    </row>
    <row r="256" spans="1:8" s="2" customFormat="1" ht="16.8" customHeight="1">
      <c r="A256" s="40"/>
      <c r="B256" s="46"/>
      <c r="C256" s="319" t="s">
        <v>1306</v>
      </c>
      <c r="D256" s="319" t="s">
        <v>3083</v>
      </c>
      <c r="E256" s="19" t="s">
        <v>222</v>
      </c>
      <c r="F256" s="320">
        <v>197.596</v>
      </c>
      <c r="G256" s="40"/>
      <c r="H256" s="46"/>
    </row>
    <row r="257" spans="1:8" s="2" customFormat="1" ht="16.8" customHeight="1">
      <c r="A257" s="40"/>
      <c r="B257" s="46"/>
      <c r="C257" s="319" t="s">
        <v>301</v>
      </c>
      <c r="D257" s="319" t="s">
        <v>302</v>
      </c>
      <c r="E257" s="19" t="s">
        <v>222</v>
      </c>
      <c r="F257" s="320">
        <v>197.596</v>
      </c>
      <c r="G257" s="40"/>
      <c r="H257" s="46"/>
    </row>
    <row r="258" spans="1:8" s="2" customFormat="1" ht="16.8" customHeight="1">
      <c r="A258" s="40"/>
      <c r="B258" s="46"/>
      <c r="C258" s="319" t="s">
        <v>312</v>
      </c>
      <c r="D258" s="319" t="s">
        <v>3084</v>
      </c>
      <c r="E258" s="19" t="s">
        <v>222</v>
      </c>
      <c r="F258" s="320">
        <v>130.167</v>
      </c>
      <c r="G258" s="40"/>
      <c r="H258" s="46"/>
    </row>
    <row r="259" spans="1:8" s="2" customFormat="1" ht="16.8" customHeight="1">
      <c r="A259" s="40"/>
      <c r="B259" s="46"/>
      <c r="C259" s="315" t="s">
        <v>1195</v>
      </c>
      <c r="D259" s="316" t="s">
        <v>1196</v>
      </c>
      <c r="E259" s="317" t="s">
        <v>222</v>
      </c>
      <c r="F259" s="318">
        <v>38.35</v>
      </c>
      <c r="G259" s="40"/>
      <c r="H259" s="46"/>
    </row>
    <row r="260" spans="1:8" s="2" customFormat="1" ht="16.8" customHeight="1">
      <c r="A260" s="40"/>
      <c r="B260" s="46"/>
      <c r="C260" s="319" t="s">
        <v>19</v>
      </c>
      <c r="D260" s="319" t="s">
        <v>1929</v>
      </c>
      <c r="E260" s="19" t="s">
        <v>19</v>
      </c>
      <c r="F260" s="320">
        <v>44.589</v>
      </c>
      <c r="G260" s="40"/>
      <c r="H260" s="46"/>
    </row>
    <row r="261" spans="1:8" s="2" customFormat="1" ht="16.8" customHeight="1">
      <c r="A261" s="40"/>
      <c r="B261" s="46"/>
      <c r="C261" s="319" t="s">
        <v>19</v>
      </c>
      <c r="D261" s="319" t="s">
        <v>1337</v>
      </c>
      <c r="E261" s="19" t="s">
        <v>19</v>
      </c>
      <c r="F261" s="320">
        <v>0</v>
      </c>
      <c r="G261" s="40"/>
      <c r="H261" s="46"/>
    </row>
    <row r="262" spans="1:8" s="2" customFormat="1" ht="16.8" customHeight="1">
      <c r="A262" s="40"/>
      <c r="B262" s="46"/>
      <c r="C262" s="319" t="s">
        <v>19</v>
      </c>
      <c r="D262" s="319" t="s">
        <v>1930</v>
      </c>
      <c r="E262" s="19" t="s">
        <v>19</v>
      </c>
      <c r="F262" s="320">
        <v>-6.239</v>
      </c>
      <c r="G262" s="40"/>
      <c r="H262" s="46"/>
    </row>
    <row r="263" spans="1:8" s="2" customFormat="1" ht="16.8" customHeight="1">
      <c r="A263" s="40"/>
      <c r="B263" s="46"/>
      <c r="C263" s="319" t="s">
        <v>1195</v>
      </c>
      <c r="D263" s="319" t="s">
        <v>191</v>
      </c>
      <c r="E263" s="19" t="s">
        <v>19</v>
      </c>
      <c r="F263" s="320">
        <v>38.35</v>
      </c>
      <c r="G263" s="40"/>
      <c r="H263" s="46"/>
    </row>
    <row r="264" spans="1:8" s="2" customFormat="1" ht="16.8" customHeight="1">
      <c r="A264" s="40"/>
      <c r="B264" s="46"/>
      <c r="C264" s="321" t="s">
        <v>3080</v>
      </c>
      <c r="D264" s="40"/>
      <c r="E264" s="40"/>
      <c r="F264" s="40"/>
      <c r="G264" s="40"/>
      <c r="H264" s="46"/>
    </row>
    <row r="265" spans="1:8" s="2" customFormat="1" ht="16.8" customHeight="1">
      <c r="A265" s="40"/>
      <c r="B265" s="46"/>
      <c r="C265" s="319" t="s">
        <v>1329</v>
      </c>
      <c r="D265" s="319" t="s">
        <v>3085</v>
      </c>
      <c r="E265" s="19" t="s">
        <v>222</v>
      </c>
      <c r="F265" s="320">
        <v>38.35</v>
      </c>
      <c r="G265" s="40"/>
      <c r="H265" s="46"/>
    </row>
    <row r="266" spans="1:8" s="2" customFormat="1" ht="16.8" customHeight="1">
      <c r="A266" s="40"/>
      <c r="B266" s="46"/>
      <c r="C266" s="319" t="s">
        <v>260</v>
      </c>
      <c r="D266" s="319" t="s">
        <v>3082</v>
      </c>
      <c r="E266" s="19" t="s">
        <v>222</v>
      </c>
      <c r="F266" s="320">
        <v>335.8</v>
      </c>
      <c r="G266" s="40"/>
      <c r="H266" s="46"/>
    </row>
    <row r="267" spans="1:8" s="2" customFormat="1" ht="16.8" customHeight="1">
      <c r="A267" s="40"/>
      <c r="B267" s="46"/>
      <c r="C267" s="319" t="s">
        <v>1306</v>
      </c>
      <c r="D267" s="319" t="s">
        <v>3083</v>
      </c>
      <c r="E267" s="19" t="s">
        <v>222</v>
      </c>
      <c r="F267" s="320">
        <v>197.596</v>
      </c>
      <c r="G267" s="40"/>
      <c r="H267" s="46"/>
    </row>
    <row r="268" spans="1:8" s="2" customFormat="1" ht="16.8" customHeight="1">
      <c r="A268" s="40"/>
      <c r="B268" s="46"/>
      <c r="C268" s="319" t="s">
        <v>301</v>
      </c>
      <c r="D268" s="319" t="s">
        <v>302</v>
      </c>
      <c r="E268" s="19" t="s">
        <v>222</v>
      </c>
      <c r="F268" s="320">
        <v>197.596</v>
      </c>
      <c r="G268" s="40"/>
      <c r="H268" s="46"/>
    </row>
    <row r="269" spans="1:8" s="2" customFormat="1" ht="16.8" customHeight="1">
      <c r="A269" s="40"/>
      <c r="B269" s="46"/>
      <c r="C269" s="319" t="s">
        <v>1339</v>
      </c>
      <c r="D269" s="319" t="s">
        <v>1340</v>
      </c>
      <c r="E269" s="19" t="s">
        <v>297</v>
      </c>
      <c r="F269" s="320">
        <v>69.03</v>
      </c>
      <c r="G269" s="40"/>
      <c r="H269" s="46"/>
    </row>
    <row r="270" spans="1:8" s="2" customFormat="1" ht="16.8" customHeight="1">
      <c r="A270" s="40"/>
      <c r="B270" s="46"/>
      <c r="C270" s="315" t="s">
        <v>1198</v>
      </c>
      <c r="D270" s="316" t="s">
        <v>1199</v>
      </c>
      <c r="E270" s="317" t="s">
        <v>222</v>
      </c>
      <c r="F270" s="318">
        <v>44.589</v>
      </c>
      <c r="G270" s="40"/>
      <c r="H270" s="46"/>
    </row>
    <row r="271" spans="1:8" s="2" customFormat="1" ht="16.8" customHeight="1">
      <c r="A271" s="40"/>
      <c r="B271" s="46"/>
      <c r="C271" s="319" t="s">
        <v>19</v>
      </c>
      <c r="D271" s="319" t="s">
        <v>1929</v>
      </c>
      <c r="E271" s="19" t="s">
        <v>19</v>
      </c>
      <c r="F271" s="320">
        <v>44.589</v>
      </c>
      <c r="G271" s="40"/>
      <c r="H271" s="46"/>
    </row>
    <row r="272" spans="1:8" s="2" customFormat="1" ht="16.8" customHeight="1">
      <c r="A272" s="40"/>
      <c r="B272" s="46"/>
      <c r="C272" s="319" t="s">
        <v>1198</v>
      </c>
      <c r="D272" s="319" t="s">
        <v>1280</v>
      </c>
      <c r="E272" s="19" t="s">
        <v>19</v>
      </c>
      <c r="F272" s="320">
        <v>44.589</v>
      </c>
      <c r="G272" s="40"/>
      <c r="H272" s="46"/>
    </row>
    <row r="273" spans="1:8" s="2" customFormat="1" ht="16.8" customHeight="1">
      <c r="A273" s="40"/>
      <c r="B273" s="46"/>
      <c r="C273" s="321" t="s">
        <v>3080</v>
      </c>
      <c r="D273" s="40"/>
      <c r="E273" s="40"/>
      <c r="F273" s="40"/>
      <c r="G273" s="40"/>
      <c r="H273" s="46"/>
    </row>
    <row r="274" spans="1:8" s="2" customFormat="1" ht="16.8" customHeight="1">
      <c r="A274" s="40"/>
      <c r="B274" s="46"/>
      <c r="C274" s="319" t="s">
        <v>1329</v>
      </c>
      <c r="D274" s="319" t="s">
        <v>3085</v>
      </c>
      <c r="E274" s="19" t="s">
        <v>222</v>
      </c>
      <c r="F274" s="320">
        <v>38.35</v>
      </c>
      <c r="G274" s="40"/>
      <c r="H274" s="46"/>
    </row>
    <row r="275" spans="1:8" s="2" customFormat="1" ht="16.8" customHeight="1">
      <c r="A275" s="40"/>
      <c r="B275" s="46"/>
      <c r="C275" s="319" t="s">
        <v>312</v>
      </c>
      <c r="D275" s="319" t="s">
        <v>3084</v>
      </c>
      <c r="E275" s="19" t="s">
        <v>222</v>
      </c>
      <c r="F275" s="320">
        <v>130.167</v>
      </c>
      <c r="G275" s="40"/>
      <c r="H275" s="46"/>
    </row>
    <row r="276" spans="1:8" s="2" customFormat="1" ht="16.8" customHeight="1">
      <c r="A276" s="40"/>
      <c r="B276" s="46"/>
      <c r="C276" s="315" t="s">
        <v>49</v>
      </c>
      <c r="D276" s="316" t="s">
        <v>1201</v>
      </c>
      <c r="E276" s="317" t="s">
        <v>222</v>
      </c>
      <c r="F276" s="318">
        <v>195.798</v>
      </c>
      <c r="G276" s="40"/>
      <c r="H276" s="46"/>
    </row>
    <row r="277" spans="1:8" s="2" customFormat="1" ht="16.8" customHeight="1">
      <c r="A277" s="40"/>
      <c r="B277" s="46"/>
      <c r="C277" s="319" t="s">
        <v>19</v>
      </c>
      <c r="D277" s="319" t="s">
        <v>1912</v>
      </c>
      <c r="E277" s="19" t="s">
        <v>19</v>
      </c>
      <c r="F277" s="320">
        <v>170.52</v>
      </c>
      <c r="G277" s="40"/>
      <c r="H277" s="46"/>
    </row>
    <row r="278" spans="1:8" s="2" customFormat="1" ht="16.8" customHeight="1">
      <c r="A278" s="40"/>
      <c r="B278" s="46"/>
      <c r="C278" s="319" t="s">
        <v>19</v>
      </c>
      <c r="D278" s="319" t="s">
        <v>1913</v>
      </c>
      <c r="E278" s="19" t="s">
        <v>19</v>
      </c>
      <c r="F278" s="320">
        <v>19.14</v>
      </c>
      <c r="G278" s="40"/>
      <c r="H278" s="46"/>
    </row>
    <row r="279" spans="1:8" s="2" customFormat="1" ht="16.8" customHeight="1">
      <c r="A279" s="40"/>
      <c r="B279" s="46"/>
      <c r="C279" s="319" t="s">
        <v>19</v>
      </c>
      <c r="D279" s="319" t="s">
        <v>1273</v>
      </c>
      <c r="E279" s="19" t="s">
        <v>19</v>
      </c>
      <c r="F279" s="320">
        <v>0</v>
      </c>
      <c r="G279" s="40"/>
      <c r="H279" s="46"/>
    </row>
    <row r="280" spans="1:8" s="2" customFormat="1" ht="16.8" customHeight="1">
      <c r="A280" s="40"/>
      <c r="B280" s="46"/>
      <c r="C280" s="319" t="s">
        <v>19</v>
      </c>
      <c r="D280" s="319" t="s">
        <v>1914</v>
      </c>
      <c r="E280" s="19" t="s">
        <v>19</v>
      </c>
      <c r="F280" s="320">
        <v>9.8</v>
      </c>
      <c r="G280" s="40"/>
      <c r="H280" s="46"/>
    </row>
    <row r="281" spans="1:8" s="2" customFormat="1" ht="16.8" customHeight="1">
      <c r="A281" s="40"/>
      <c r="B281" s="46"/>
      <c r="C281" s="319" t="s">
        <v>19</v>
      </c>
      <c r="D281" s="319" t="s">
        <v>1915</v>
      </c>
      <c r="E281" s="19" t="s">
        <v>19</v>
      </c>
      <c r="F281" s="320">
        <v>4.375</v>
      </c>
      <c r="G281" s="40"/>
      <c r="H281" s="46"/>
    </row>
    <row r="282" spans="1:8" s="2" customFormat="1" ht="16.8" customHeight="1">
      <c r="A282" s="40"/>
      <c r="B282" s="46"/>
      <c r="C282" s="319" t="s">
        <v>19</v>
      </c>
      <c r="D282" s="319" t="s">
        <v>1276</v>
      </c>
      <c r="E282" s="19" t="s">
        <v>19</v>
      </c>
      <c r="F282" s="320">
        <v>0</v>
      </c>
      <c r="G282" s="40"/>
      <c r="H282" s="46"/>
    </row>
    <row r="283" spans="1:8" s="2" customFormat="1" ht="16.8" customHeight="1">
      <c r="A283" s="40"/>
      <c r="B283" s="46"/>
      <c r="C283" s="319" t="s">
        <v>19</v>
      </c>
      <c r="D283" s="319" t="s">
        <v>1916</v>
      </c>
      <c r="E283" s="19" t="s">
        <v>19</v>
      </c>
      <c r="F283" s="320">
        <v>-8.037</v>
      </c>
      <c r="G283" s="40"/>
      <c r="H283" s="46"/>
    </row>
    <row r="284" spans="1:8" s="2" customFormat="1" ht="16.8" customHeight="1">
      <c r="A284" s="40"/>
      <c r="B284" s="46"/>
      <c r="C284" s="319" t="s">
        <v>49</v>
      </c>
      <c r="D284" s="319" t="s">
        <v>1280</v>
      </c>
      <c r="E284" s="19" t="s">
        <v>19</v>
      </c>
      <c r="F284" s="320">
        <v>195.798</v>
      </c>
      <c r="G284" s="40"/>
      <c r="H284" s="46"/>
    </row>
    <row r="285" spans="1:8" s="2" customFormat="1" ht="16.8" customHeight="1">
      <c r="A285" s="40"/>
      <c r="B285" s="46"/>
      <c r="C285" s="321" t="s">
        <v>3080</v>
      </c>
      <c r="D285" s="40"/>
      <c r="E285" s="40"/>
      <c r="F285" s="40"/>
      <c r="G285" s="40"/>
      <c r="H285" s="46"/>
    </row>
    <row r="286" spans="1:8" s="2" customFormat="1" ht="16.8" customHeight="1">
      <c r="A286" s="40"/>
      <c r="B286" s="46"/>
      <c r="C286" s="319" t="s">
        <v>1267</v>
      </c>
      <c r="D286" s="319" t="s">
        <v>3086</v>
      </c>
      <c r="E286" s="19" t="s">
        <v>222</v>
      </c>
      <c r="F286" s="320">
        <v>58.739</v>
      </c>
      <c r="G286" s="40"/>
      <c r="H286" s="46"/>
    </row>
    <row r="287" spans="1:8" s="2" customFormat="1" ht="16.8" customHeight="1">
      <c r="A287" s="40"/>
      <c r="B287" s="46"/>
      <c r="C287" s="319" t="s">
        <v>1249</v>
      </c>
      <c r="D287" s="319" t="s">
        <v>3087</v>
      </c>
      <c r="E287" s="19" t="s">
        <v>222</v>
      </c>
      <c r="F287" s="320">
        <v>19.58</v>
      </c>
      <c r="G287" s="40"/>
      <c r="H287" s="46"/>
    </row>
    <row r="288" spans="1:8" s="2" customFormat="1" ht="16.8" customHeight="1">
      <c r="A288" s="40"/>
      <c r="B288" s="46"/>
      <c r="C288" s="319" t="s">
        <v>1254</v>
      </c>
      <c r="D288" s="319" t="s">
        <v>3088</v>
      </c>
      <c r="E288" s="19" t="s">
        <v>222</v>
      </c>
      <c r="F288" s="320">
        <v>58.739</v>
      </c>
      <c r="G288" s="40"/>
      <c r="H288" s="46"/>
    </row>
    <row r="289" spans="1:8" s="2" customFormat="1" ht="16.8" customHeight="1">
      <c r="A289" s="40"/>
      <c r="B289" s="46"/>
      <c r="C289" s="319" t="s">
        <v>1259</v>
      </c>
      <c r="D289" s="319" t="s">
        <v>3089</v>
      </c>
      <c r="E289" s="19" t="s">
        <v>222</v>
      </c>
      <c r="F289" s="320">
        <v>78.319</v>
      </c>
      <c r="G289" s="40"/>
      <c r="H289" s="46"/>
    </row>
    <row r="290" spans="1:8" s="2" customFormat="1" ht="16.8" customHeight="1">
      <c r="A290" s="40"/>
      <c r="B290" s="46"/>
      <c r="C290" s="319" t="s">
        <v>1263</v>
      </c>
      <c r="D290" s="319" t="s">
        <v>3090</v>
      </c>
      <c r="E290" s="19" t="s">
        <v>222</v>
      </c>
      <c r="F290" s="320">
        <v>15.664</v>
      </c>
      <c r="G290" s="40"/>
      <c r="H290" s="46"/>
    </row>
    <row r="291" spans="1:8" s="2" customFormat="1" ht="16.8" customHeight="1">
      <c r="A291" s="40"/>
      <c r="B291" s="46"/>
      <c r="C291" s="319" t="s">
        <v>1281</v>
      </c>
      <c r="D291" s="319" t="s">
        <v>3091</v>
      </c>
      <c r="E291" s="19" t="s">
        <v>222</v>
      </c>
      <c r="F291" s="320">
        <v>11.748</v>
      </c>
      <c r="G291" s="40"/>
      <c r="H291" s="46"/>
    </row>
    <row r="292" spans="1:8" s="2" customFormat="1" ht="16.8" customHeight="1">
      <c r="A292" s="40"/>
      <c r="B292" s="46"/>
      <c r="C292" s="319" t="s">
        <v>1606</v>
      </c>
      <c r="D292" s="319" t="s">
        <v>3097</v>
      </c>
      <c r="E292" s="19" t="s">
        <v>222</v>
      </c>
      <c r="F292" s="320">
        <v>195.798</v>
      </c>
      <c r="G292" s="40"/>
      <c r="H292" s="46"/>
    </row>
    <row r="293" spans="1:8" s="2" customFormat="1" ht="16.8" customHeight="1">
      <c r="A293" s="40"/>
      <c r="B293" s="46"/>
      <c r="C293" s="319" t="s">
        <v>268</v>
      </c>
      <c r="D293" s="319" t="s">
        <v>3093</v>
      </c>
      <c r="E293" s="19" t="s">
        <v>222</v>
      </c>
      <c r="F293" s="320">
        <v>65.631</v>
      </c>
      <c r="G293" s="40"/>
      <c r="H293" s="46"/>
    </row>
    <row r="294" spans="1:8" s="2" customFormat="1" ht="16.8" customHeight="1">
      <c r="A294" s="40"/>
      <c r="B294" s="46"/>
      <c r="C294" s="319" t="s">
        <v>275</v>
      </c>
      <c r="D294" s="319" t="s">
        <v>3094</v>
      </c>
      <c r="E294" s="19" t="s">
        <v>222</v>
      </c>
      <c r="F294" s="320">
        <v>196.893</v>
      </c>
      <c r="G294" s="40"/>
      <c r="H294" s="46"/>
    </row>
    <row r="295" spans="1:8" s="2" customFormat="1" ht="16.8" customHeight="1">
      <c r="A295" s="40"/>
      <c r="B295" s="46"/>
      <c r="C295" s="319" t="s">
        <v>307</v>
      </c>
      <c r="D295" s="319" t="s">
        <v>3095</v>
      </c>
      <c r="E295" s="19" t="s">
        <v>297</v>
      </c>
      <c r="F295" s="320">
        <v>118.136</v>
      </c>
      <c r="G295" s="40"/>
      <c r="H295" s="46"/>
    </row>
    <row r="296" spans="1:8" s="2" customFormat="1" ht="16.8" customHeight="1">
      <c r="A296" s="40"/>
      <c r="B296" s="46"/>
      <c r="C296" s="319" t="s">
        <v>312</v>
      </c>
      <c r="D296" s="319" t="s">
        <v>3084</v>
      </c>
      <c r="E296" s="19" t="s">
        <v>222</v>
      </c>
      <c r="F296" s="320">
        <v>130.167</v>
      </c>
      <c r="G296" s="40"/>
      <c r="H296" s="46"/>
    </row>
    <row r="297" spans="1:8" s="2" customFormat="1" ht="16.8" customHeight="1">
      <c r="A297" s="40"/>
      <c r="B297" s="46"/>
      <c r="C297" s="315" t="s">
        <v>1203</v>
      </c>
      <c r="D297" s="316" t="s">
        <v>1204</v>
      </c>
      <c r="E297" s="317" t="s">
        <v>222</v>
      </c>
      <c r="F297" s="318">
        <v>130.167</v>
      </c>
      <c r="G297" s="40"/>
      <c r="H297" s="46"/>
    </row>
    <row r="298" spans="1:8" s="2" customFormat="1" ht="16.8" customHeight="1">
      <c r="A298" s="40"/>
      <c r="B298" s="46"/>
      <c r="C298" s="319" t="s">
        <v>1203</v>
      </c>
      <c r="D298" s="319" t="s">
        <v>1928</v>
      </c>
      <c r="E298" s="19" t="s">
        <v>19</v>
      </c>
      <c r="F298" s="320">
        <v>130.167</v>
      </c>
      <c r="G298" s="40"/>
      <c r="H298" s="46"/>
    </row>
    <row r="299" spans="1:8" s="2" customFormat="1" ht="16.8" customHeight="1">
      <c r="A299" s="40"/>
      <c r="B299" s="46"/>
      <c r="C299" s="321" t="s">
        <v>3080</v>
      </c>
      <c r="D299" s="40"/>
      <c r="E299" s="40"/>
      <c r="F299" s="40"/>
      <c r="G299" s="40"/>
      <c r="H299" s="46"/>
    </row>
    <row r="300" spans="1:8" s="2" customFormat="1" ht="16.8" customHeight="1">
      <c r="A300" s="40"/>
      <c r="B300" s="46"/>
      <c r="C300" s="319" t="s">
        <v>312</v>
      </c>
      <c r="D300" s="319" t="s">
        <v>3084</v>
      </c>
      <c r="E300" s="19" t="s">
        <v>222</v>
      </c>
      <c r="F300" s="320">
        <v>130.167</v>
      </c>
      <c r="G300" s="40"/>
      <c r="H300" s="46"/>
    </row>
    <row r="301" spans="1:8" s="2" customFormat="1" ht="16.8" customHeight="1">
      <c r="A301" s="40"/>
      <c r="B301" s="46"/>
      <c r="C301" s="319" t="s">
        <v>260</v>
      </c>
      <c r="D301" s="319" t="s">
        <v>3082</v>
      </c>
      <c r="E301" s="19" t="s">
        <v>222</v>
      </c>
      <c r="F301" s="320">
        <v>335.8</v>
      </c>
      <c r="G301" s="40"/>
      <c r="H301" s="46"/>
    </row>
    <row r="302" spans="1:8" s="2" customFormat="1" ht="16.8" customHeight="1">
      <c r="A302" s="40"/>
      <c r="B302" s="46"/>
      <c r="C302" s="319" t="s">
        <v>268</v>
      </c>
      <c r="D302" s="319" t="s">
        <v>3093</v>
      </c>
      <c r="E302" s="19" t="s">
        <v>222</v>
      </c>
      <c r="F302" s="320">
        <v>65.631</v>
      </c>
      <c r="G302" s="40"/>
      <c r="H302" s="46"/>
    </row>
    <row r="303" spans="1:8" s="2" customFormat="1" ht="16.8" customHeight="1">
      <c r="A303" s="40"/>
      <c r="B303" s="46"/>
      <c r="C303" s="319" t="s">
        <v>275</v>
      </c>
      <c r="D303" s="319" t="s">
        <v>3094</v>
      </c>
      <c r="E303" s="19" t="s">
        <v>222</v>
      </c>
      <c r="F303" s="320">
        <v>196.893</v>
      </c>
      <c r="G303" s="40"/>
      <c r="H303" s="46"/>
    </row>
    <row r="304" spans="1:8" s="2" customFormat="1" ht="16.8" customHeight="1">
      <c r="A304" s="40"/>
      <c r="B304" s="46"/>
      <c r="C304" s="319" t="s">
        <v>1306</v>
      </c>
      <c r="D304" s="319" t="s">
        <v>3083</v>
      </c>
      <c r="E304" s="19" t="s">
        <v>222</v>
      </c>
      <c r="F304" s="320">
        <v>197.596</v>
      </c>
      <c r="G304" s="40"/>
      <c r="H304" s="46"/>
    </row>
    <row r="305" spans="1:8" s="2" customFormat="1" ht="16.8" customHeight="1">
      <c r="A305" s="40"/>
      <c r="B305" s="46"/>
      <c r="C305" s="319" t="s">
        <v>301</v>
      </c>
      <c r="D305" s="319" t="s">
        <v>302</v>
      </c>
      <c r="E305" s="19" t="s">
        <v>222</v>
      </c>
      <c r="F305" s="320">
        <v>197.596</v>
      </c>
      <c r="G305" s="40"/>
      <c r="H305" s="46"/>
    </row>
    <row r="306" spans="1:8" s="2" customFormat="1" ht="16.8" customHeight="1">
      <c r="A306" s="40"/>
      <c r="B306" s="46"/>
      <c r="C306" s="319" t="s">
        <v>307</v>
      </c>
      <c r="D306" s="319" t="s">
        <v>3095</v>
      </c>
      <c r="E306" s="19" t="s">
        <v>297</v>
      </c>
      <c r="F306" s="320">
        <v>118.136</v>
      </c>
      <c r="G306" s="40"/>
      <c r="H306" s="46"/>
    </row>
    <row r="307" spans="1:8" s="2" customFormat="1" ht="26.4" customHeight="1">
      <c r="A307" s="40"/>
      <c r="B307" s="46"/>
      <c r="C307" s="314" t="s">
        <v>3104</v>
      </c>
      <c r="D307" s="314" t="s">
        <v>117</v>
      </c>
      <c r="E307" s="40"/>
      <c r="F307" s="40"/>
      <c r="G307" s="40"/>
      <c r="H307" s="46"/>
    </row>
    <row r="308" spans="1:8" s="2" customFormat="1" ht="16.8" customHeight="1">
      <c r="A308" s="40"/>
      <c r="B308" s="46"/>
      <c r="C308" s="315" t="s">
        <v>3078</v>
      </c>
      <c r="D308" s="316" t="s">
        <v>3079</v>
      </c>
      <c r="E308" s="317" t="s">
        <v>222</v>
      </c>
      <c r="F308" s="318">
        <v>83.05</v>
      </c>
      <c r="G308" s="40"/>
      <c r="H308" s="46"/>
    </row>
    <row r="309" spans="1:8" s="2" customFormat="1" ht="16.8" customHeight="1">
      <c r="A309" s="40"/>
      <c r="B309" s="46"/>
      <c r="C309" s="315" t="s">
        <v>1192</v>
      </c>
      <c r="D309" s="316" t="s">
        <v>1193</v>
      </c>
      <c r="E309" s="317" t="s">
        <v>222</v>
      </c>
      <c r="F309" s="318">
        <v>38.084</v>
      </c>
      <c r="G309" s="40"/>
      <c r="H309" s="46"/>
    </row>
    <row r="310" spans="1:8" s="2" customFormat="1" ht="16.8" customHeight="1">
      <c r="A310" s="40"/>
      <c r="B310" s="46"/>
      <c r="C310" s="319" t="s">
        <v>19</v>
      </c>
      <c r="D310" s="319" t="s">
        <v>2000</v>
      </c>
      <c r="E310" s="19" t="s">
        <v>19</v>
      </c>
      <c r="F310" s="320">
        <v>19.814</v>
      </c>
      <c r="G310" s="40"/>
      <c r="H310" s="46"/>
    </row>
    <row r="311" spans="1:8" s="2" customFormat="1" ht="16.8" customHeight="1">
      <c r="A311" s="40"/>
      <c r="B311" s="46"/>
      <c r="C311" s="319" t="s">
        <v>19</v>
      </c>
      <c r="D311" s="319" t="s">
        <v>2001</v>
      </c>
      <c r="E311" s="19" t="s">
        <v>19</v>
      </c>
      <c r="F311" s="320">
        <v>18.27</v>
      </c>
      <c r="G311" s="40"/>
      <c r="H311" s="46"/>
    </row>
    <row r="312" spans="1:8" s="2" customFormat="1" ht="16.8" customHeight="1">
      <c r="A312" s="40"/>
      <c r="B312" s="46"/>
      <c r="C312" s="319" t="s">
        <v>1192</v>
      </c>
      <c r="D312" s="319" t="s">
        <v>191</v>
      </c>
      <c r="E312" s="19" t="s">
        <v>19</v>
      </c>
      <c r="F312" s="320">
        <v>38.084</v>
      </c>
      <c r="G312" s="40"/>
      <c r="H312" s="46"/>
    </row>
    <row r="313" spans="1:8" s="2" customFormat="1" ht="16.8" customHeight="1">
      <c r="A313" s="40"/>
      <c r="B313" s="46"/>
      <c r="C313" s="321" t="s">
        <v>3080</v>
      </c>
      <c r="D313" s="40"/>
      <c r="E313" s="40"/>
      <c r="F313" s="40"/>
      <c r="G313" s="40"/>
      <c r="H313" s="46"/>
    </row>
    <row r="314" spans="1:8" s="2" customFormat="1" ht="16.8" customHeight="1">
      <c r="A314" s="40"/>
      <c r="B314" s="46"/>
      <c r="C314" s="319" t="s">
        <v>1347</v>
      </c>
      <c r="D314" s="319" t="s">
        <v>3081</v>
      </c>
      <c r="E314" s="19" t="s">
        <v>222</v>
      </c>
      <c r="F314" s="320">
        <v>38.084</v>
      </c>
      <c r="G314" s="40"/>
      <c r="H314" s="46"/>
    </row>
    <row r="315" spans="1:8" s="2" customFormat="1" ht="16.8" customHeight="1">
      <c r="A315" s="40"/>
      <c r="B315" s="46"/>
      <c r="C315" s="319" t="s">
        <v>260</v>
      </c>
      <c r="D315" s="319" t="s">
        <v>3082</v>
      </c>
      <c r="E315" s="19" t="s">
        <v>222</v>
      </c>
      <c r="F315" s="320">
        <v>422.862</v>
      </c>
      <c r="G315" s="40"/>
      <c r="H315" s="46"/>
    </row>
    <row r="316" spans="1:8" s="2" customFormat="1" ht="16.8" customHeight="1">
      <c r="A316" s="40"/>
      <c r="B316" s="46"/>
      <c r="C316" s="319" t="s">
        <v>1306</v>
      </c>
      <c r="D316" s="319" t="s">
        <v>3083</v>
      </c>
      <c r="E316" s="19" t="s">
        <v>222</v>
      </c>
      <c r="F316" s="320">
        <v>265.178</v>
      </c>
      <c r="G316" s="40"/>
      <c r="H316" s="46"/>
    </row>
    <row r="317" spans="1:8" s="2" customFormat="1" ht="16.8" customHeight="1">
      <c r="A317" s="40"/>
      <c r="B317" s="46"/>
      <c r="C317" s="319" t="s">
        <v>301</v>
      </c>
      <c r="D317" s="319" t="s">
        <v>302</v>
      </c>
      <c r="E317" s="19" t="s">
        <v>222</v>
      </c>
      <c r="F317" s="320">
        <v>265.178</v>
      </c>
      <c r="G317" s="40"/>
      <c r="H317" s="46"/>
    </row>
    <row r="318" spans="1:8" s="2" customFormat="1" ht="16.8" customHeight="1">
      <c r="A318" s="40"/>
      <c r="B318" s="46"/>
      <c r="C318" s="319" t="s">
        <v>312</v>
      </c>
      <c r="D318" s="319" t="s">
        <v>3084</v>
      </c>
      <c r="E318" s="19" t="s">
        <v>222</v>
      </c>
      <c r="F318" s="320">
        <v>534.221</v>
      </c>
      <c r="G318" s="40"/>
      <c r="H318" s="46"/>
    </row>
    <row r="319" spans="1:8" s="2" customFormat="1" ht="16.8" customHeight="1">
      <c r="A319" s="40"/>
      <c r="B319" s="46"/>
      <c r="C319" s="315" t="s">
        <v>1195</v>
      </c>
      <c r="D319" s="316" t="s">
        <v>1196</v>
      </c>
      <c r="E319" s="317" t="s">
        <v>222</v>
      </c>
      <c r="F319" s="318">
        <v>69.409</v>
      </c>
      <c r="G319" s="40"/>
      <c r="H319" s="46"/>
    </row>
    <row r="320" spans="1:8" s="2" customFormat="1" ht="16.8" customHeight="1">
      <c r="A320" s="40"/>
      <c r="B320" s="46"/>
      <c r="C320" s="319" t="s">
        <v>19</v>
      </c>
      <c r="D320" s="319" t="s">
        <v>1989</v>
      </c>
      <c r="E320" s="19" t="s">
        <v>19</v>
      </c>
      <c r="F320" s="320">
        <v>41.986</v>
      </c>
      <c r="G320" s="40"/>
      <c r="H320" s="46"/>
    </row>
    <row r="321" spans="1:8" s="2" customFormat="1" ht="16.8" customHeight="1">
      <c r="A321" s="40"/>
      <c r="B321" s="46"/>
      <c r="C321" s="319" t="s">
        <v>19</v>
      </c>
      <c r="D321" s="319" t="s">
        <v>1990</v>
      </c>
      <c r="E321" s="19" t="s">
        <v>19</v>
      </c>
      <c r="F321" s="320">
        <v>38.715</v>
      </c>
      <c r="G321" s="40"/>
      <c r="H321" s="46"/>
    </row>
    <row r="322" spans="1:8" s="2" customFormat="1" ht="16.8" customHeight="1">
      <c r="A322" s="40"/>
      <c r="B322" s="46"/>
      <c r="C322" s="319" t="s">
        <v>19</v>
      </c>
      <c r="D322" s="319" t="s">
        <v>1337</v>
      </c>
      <c r="E322" s="19" t="s">
        <v>19</v>
      </c>
      <c r="F322" s="320">
        <v>0</v>
      </c>
      <c r="G322" s="40"/>
      <c r="H322" s="46"/>
    </row>
    <row r="323" spans="1:8" s="2" customFormat="1" ht="16.8" customHeight="1">
      <c r="A323" s="40"/>
      <c r="B323" s="46"/>
      <c r="C323" s="319" t="s">
        <v>19</v>
      </c>
      <c r="D323" s="319" t="s">
        <v>1991</v>
      </c>
      <c r="E323" s="19" t="s">
        <v>19</v>
      </c>
      <c r="F323" s="320">
        <v>-11.292</v>
      </c>
      <c r="G323" s="40"/>
      <c r="H323" s="46"/>
    </row>
    <row r="324" spans="1:8" s="2" customFormat="1" ht="16.8" customHeight="1">
      <c r="A324" s="40"/>
      <c r="B324" s="46"/>
      <c r="C324" s="319" t="s">
        <v>1195</v>
      </c>
      <c r="D324" s="319" t="s">
        <v>191</v>
      </c>
      <c r="E324" s="19" t="s">
        <v>19</v>
      </c>
      <c r="F324" s="320">
        <v>69.409</v>
      </c>
      <c r="G324" s="40"/>
      <c r="H324" s="46"/>
    </row>
    <row r="325" spans="1:8" s="2" customFormat="1" ht="16.8" customHeight="1">
      <c r="A325" s="40"/>
      <c r="B325" s="46"/>
      <c r="C325" s="321" t="s">
        <v>3080</v>
      </c>
      <c r="D325" s="40"/>
      <c r="E325" s="40"/>
      <c r="F325" s="40"/>
      <c r="G325" s="40"/>
      <c r="H325" s="46"/>
    </row>
    <row r="326" spans="1:8" s="2" customFormat="1" ht="16.8" customHeight="1">
      <c r="A326" s="40"/>
      <c r="B326" s="46"/>
      <c r="C326" s="319" t="s">
        <v>1329</v>
      </c>
      <c r="D326" s="319" t="s">
        <v>3085</v>
      </c>
      <c r="E326" s="19" t="s">
        <v>222</v>
      </c>
      <c r="F326" s="320">
        <v>69.409</v>
      </c>
      <c r="G326" s="40"/>
      <c r="H326" s="46"/>
    </row>
    <row r="327" spans="1:8" s="2" customFormat="1" ht="16.8" customHeight="1">
      <c r="A327" s="40"/>
      <c r="B327" s="46"/>
      <c r="C327" s="319" t="s">
        <v>260</v>
      </c>
      <c r="D327" s="319" t="s">
        <v>3082</v>
      </c>
      <c r="E327" s="19" t="s">
        <v>222</v>
      </c>
      <c r="F327" s="320">
        <v>422.862</v>
      </c>
      <c r="G327" s="40"/>
      <c r="H327" s="46"/>
    </row>
    <row r="328" spans="1:8" s="2" customFormat="1" ht="16.8" customHeight="1">
      <c r="A328" s="40"/>
      <c r="B328" s="46"/>
      <c r="C328" s="319" t="s">
        <v>1306</v>
      </c>
      <c r="D328" s="319" t="s">
        <v>3083</v>
      </c>
      <c r="E328" s="19" t="s">
        <v>222</v>
      </c>
      <c r="F328" s="320">
        <v>265.178</v>
      </c>
      <c r="G328" s="40"/>
      <c r="H328" s="46"/>
    </row>
    <row r="329" spans="1:8" s="2" customFormat="1" ht="16.8" customHeight="1">
      <c r="A329" s="40"/>
      <c r="B329" s="46"/>
      <c r="C329" s="319" t="s">
        <v>301</v>
      </c>
      <c r="D329" s="319" t="s">
        <v>302</v>
      </c>
      <c r="E329" s="19" t="s">
        <v>222</v>
      </c>
      <c r="F329" s="320">
        <v>265.178</v>
      </c>
      <c r="G329" s="40"/>
      <c r="H329" s="46"/>
    </row>
    <row r="330" spans="1:8" s="2" customFormat="1" ht="16.8" customHeight="1">
      <c r="A330" s="40"/>
      <c r="B330" s="46"/>
      <c r="C330" s="319" t="s">
        <v>1339</v>
      </c>
      <c r="D330" s="319" t="s">
        <v>1340</v>
      </c>
      <c r="E330" s="19" t="s">
        <v>297</v>
      </c>
      <c r="F330" s="320">
        <v>124.936</v>
      </c>
      <c r="G330" s="40"/>
      <c r="H330" s="46"/>
    </row>
    <row r="331" spans="1:8" s="2" customFormat="1" ht="16.8" customHeight="1">
      <c r="A331" s="40"/>
      <c r="B331" s="46"/>
      <c r="C331" s="315" t="s">
        <v>1198</v>
      </c>
      <c r="D331" s="316" t="s">
        <v>1199</v>
      </c>
      <c r="E331" s="317" t="s">
        <v>222</v>
      </c>
      <c r="F331" s="318">
        <v>80.701</v>
      </c>
      <c r="G331" s="40"/>
      <c r="H331" s="46"/>
    </row>
    <row r="332" spans="1:8" s="2" customFormat="1" ht="16.8" customHeight="1">
      <c r="A332" s="40"/>
      <c r="B332" s="46"/>
      <c r="C332" s="319" t="s">
        <v>19</v>
      </c>
      <c r="D332" s="319" t="s">
        <v>1989</v>
      </c>
      <c r="E332" s="19" t="s">
        <v>19</v>
      </c>
      <c r="F332" s="320">
        <v>41.986</v>
      </c>
      <c r="G332" s="40"/>
      <c r="H332" s="46"/>
    </row>
    <row r="333" spans="1:8" s="2" customFormat="1" ht="16.8" customHeight="1">
      <c r="A333" s="40"/>
      <c r="B333" s="46"/>
      <c r="C333" s="319" t="s">
        <v>19</v>
      </c>
      <c r="D333" s="319" t="s">
        <v>1990</v>
      </c>
      <c r="E333" s="19" t="s">
        <v>19</v>
      </c>
      <c r="F333" s="320">
        <v>38.715</v>
      </c>
      <c r="G333" s="40"/>
      <c r="H333" s="46"/>
    </row>
    <row r="334" spans="1:8" s="2" customFormat="1" ht="16.8" customHeight="1">
      <c r="A334" s="40"/>
      <c r="B334" s="46"/>
      <c r="C334" s="319" t="s">
        <v>1198</v>
      </c>
      <c r="D334" s="319" t="s">
        <v>1280</v>
      </c>
      <c r="E334" s="19" t="s">
        <v>19</v>
      </c>
      <c r="F334" s="320">
        <v>80.701</v>
      </c>
      <c r="G334" s="40"/>
      <c r="H334" s="46"/>
    </row>
    <row r="335" spans="1:8" s="2" customFormat="1" ht="16.8" customHeight="1">
      <c r="A335" s="40"/>
      <c r="B335" s="46"/>
      <c r="C335" s="321" t="s">
        <v>3080</v>
      </c>
      <c r="D335" s="40"/>
      <c r="E335" s="40"/>
      <c r="F335" s="40"/>
      <c r="G335" s="40"/>
      <c r="H335" s="46"/>
    </row>
    <row r="336" spans="1:8" s="2" customFormat="1" ht="16.8" customHeight="1">
      <c r="A336" s="40"/>
      <c r="B336" s="46"/>
      <c r="C336" s="319" t="s">
        <v>1329</v>
      </c>
      <c r="D336" s="319" t="s">
        <v>3085</v>
      </c>
      <c r="E336" s="19" t="s">
        <v>222</v>
      </c>
      <c r="F336" s="320">
        <v>69.409</v>
      </c>
      <c r="G336" s="40"/>
      <c r="H336" s="46"/>
    </row>
    <row r="337" spans="1:8" s="2" customFormat="1" ht="16.8" customHeight="1">
      <c r="A337" s="40"/>
      <c r="B337" s="46"/>
      <c r="C337" s="319" t="s">
        <v>312</v>
      </c>
      <c r="D337" s="319" t="s">
        <v>3084</v>
      </c>
      <c r="E337" s="19" t="s">
        <v>222</v>
      </c>
      <c r="F337" s="320">
        <v>534.221</v>
      </c>
      <c r="G337" s="40"/>
      <c r="H337" s="46"/>
    </row>
    <row r="338" spans="1:8" s="2" customFormat="1" ht="16.8" customHeight="1">
      <c r="A338" s="40"/>
      <c r="B338" s="46"/>
      <c r="C338" s="315" t="s">
        <v>49</v>
      </c>
      <c r="D338" s="316" t="s">
        <v>1201</v>
      </c>
      <c r="E338" s="317" t="s">
        <v>222</v>
      </c>
      <c r="F338" s="318">
        <v>411.506</v>
      </c>
      <c r="G338" s="40"/>
      <c r="H338" s="46"/>
    </row>
    <row r="339" spans="1:8" s="2" customFormat="1" ht="16.8" customHeight="1">
      <c r="A339" s="40"/>
      <c r="B339" s="46"/>
      <c r="C339" s="319" t="s">
        <v>19</v>
      </c>
      <c r="D339" s="319" t="s">
        <v>1966</v>
      </c>
      <c r="E339" s="19" t="s">
        <v>19</v>
      </c>
      <c r="F339" s="320">
        <v>208.514</v>
      </c>
      <c r="G339" s="40"/>
      <c r="H339" s="46"/>
    </row>
    <row r="340" spans="1:8" s="2" customFormat="1" ht="16.8" customHeight="1">
      <c r="A340" s="40"/>
      <c r="B340" s="46"/>
      <c r="C340" s="319" t="s">
        <v>19</v>
      </c>
      <c r="D340" s="319" t="s">
        <v>1967</v>
      </c>
      <c r="E340" s="19" t="s">
        <v>19</v>
      </c>
      <c r="F340" s="320">
        <v>192.27</v>
      </c>
      <c r="G340" s="40"/>
      <c r="H340" s="46"/>
    </row>
    <row r="341" spans="1:8" s="2" customFormat="1" ht="16.8" customHeight="1">
      <c r="A341" s="40"/>
      <c r="B341" s="46"/>
      <c r="C341" s="319" t="s">
        <v>19</v>
      </c>
      <c r="D341" s="319" t="s">
        <v>1273</v>
      </c>
      <c r="E341" s="19" t="s">
        <v>19</v>
      </c>
      <c r="F341" s="320">
        <v>0</v>
      </c>
      <c r="G341" s="40"/>
      <c r="H341" s="46"/>
    </row>
    <row r="342" spans="1:8" s="2" customFormat="1" ht="16.8" customHeight="1">
      <c r="A342" s="40"/>
      <c r="B342" s="46"/>
      <c r="C342" s="319" t="s">
        <v>19</v>
      </c>
      <c r="D342" s="319" t="s">
        <v>1696</v>
      </c>
      <c r="E342" s="19" t="s">
        <v>19</v>
      </c>
      <c r="F342" s="320">
        <v>16.575</v>
      </c>
      <c r="G342" s="40"/>
      <c r="H342" s="46"/>
    </row>
    <row r="343" spans="1:8" s="2" customFormat="1" ht="16.8" customHeight="1">
      <c r="A343" s="40"/>
      <c r="B343" s="46"/>
      <c r="C343" s="319" t="s">
        <v>19</v>
      </c>
      <c r="D343" s="319" t="s">
        <v>1697</v>
      </c>
      <c r="E343" s="19" t="s">
        <v>19</v>
      </c>
      <c r="F343" s="320">
        <v>6.563</v>
      </c>
      <c r="G343" s="40"/>
      <c r="H343" s="46"/>
    </row>
    <row r="344" spans="1:8" s="2" customFormat="1" ht="16.8" customHeight="1">
      <c r="A344" s="40"/>
      <c r="B344" s="46"/>
      <c r="C344" s="319" t="s">
        <v>19</v>
      </c>
      <c r="D344" s="319" t="s">
        <v>1276</v>
      </c>
      <c r="E344" s="19" t="s">
        <v>19</v>
      </c>
      <c r="F344" s="320">
        <v>0</v>
      </c>
      <c r="G344" s="40"/>
      <c r="H344" s="46"/>
    </row>
    <row r="345" spans="1:8" s="2" customFormat="1" ht="16.8" customHeight="1">
      <c r="A345" s="40"/>
      <c r="B345" s="46"/>
      <c r="C345" s="319" t="s">
        <v>19</v>
      </c>
      <c r="D345" s="319" t="s">
        <v>1968</v>
      </c>
      <c r="E345" s="19" t="s">
        <v>19</v>
      </c>
      <c r="F345" s="320">
        <v>-1.092</v>
      </c>
      <c r="G345" s="40"/>
      <c r="H345" s="46"/>
    </row>
    <row r="346" spans="1:8" s="2" customFormat="1" ht="16.8" customHeight="1">
      <c r="A346" s="40"/>
      <c r="B346" s="46"/>
      <c r="C346" s="319" t="s">
        <v>19</v>
      </c>
      <c r="D346" s="319" t="s">
        <v>1969</v>
      </c>
      <c r="E346" s="19" t="s">
        <v>19</v>
      </c>
      <c r="F346" s="320">
        <v>-11.324</v>
      </c>
      <c r="G346" s="40"/>
      <c r="H346" s="46"/>
    </row>
    <row r="347" spans="1:8" s="2" customFormat="1" ht="16.8" customHeight="1">
      <c r="A347" s="40"/>
      <c r="B347" s="46"/>
      <c r="C347" s="319" t="s">
        <v>49</v>
      </c>
      <c r="D347" s="319" t="s">
        <v>1280</v>
      </c>
      <c r="E347" s="19" t="s">
        <v>19</v>
      </c>
      <c r="F347" s="320">
        <v>411.506</v>
      </c>
      <c r="G347" s="40"/>
      <c r="H347" s="46"/>
    </row>
    <row r="348" spans="1:8" s="2" customFormat="1" ht="16.8" customHeight="1">
      <c r="A348" s="40"/>
      <c r="B348" s="46"/>
      <c r="C348" s="321" t="s">
        <v>3080</v>
      </c>
      <c r="D348" s="40"/>
      <c r="E348" s="40"/>
      <c r="F348" s="40"/>
      <c r="G348" s="40"/>
      <c r="H348" s="46"/>
    </row>
    <row r="349" spans="1:8" s="2" customFormat="1" ht="16.8" customHeight="1">
      <c r="A349" s="40"/>
      <c r="B349" s="46"/>
      <c r="C349" s="319" t="s">
        <v>1267</v>
      </c>
      <c r="D349" s="319" t="s">
        <v>3086</v>
      </c>
      <c r="E349" s="19" t="s">
        <v>222</v>
      </c>
      <c r="F349" s="320">
        <v>123.452</v>
      </c>
      <c r="G349" s="40"/>
      <c r="H349" s="46"/>
    </row>
    <row r="350" spans="1:8" s="2" customFormat="1" ht="16.8" customHeight="1">
      <c r="A350" s="40"/>
      <c r="B350" s="46"/>
      <c r="C350" s="319" t="s">
        <v>1249</v>
      </c>
      <c r="D350" s="319" t="s">
        <v>3087</v>
      </c>
      <c r="E350" s="19" t="s">
        <v>222</v>
      </c>
      <c r="F350" s="320">
        <v>41.151</v>
      </c>
      <c r="G350" s="40"/>
      <c r="H350" s="46"/>
    </row>
    <row r="351" spans="1:8" s="2" customFormat="1" ht="16.8" customHeight="1">
      <c r="A351" s="40"/>
      <c r="B351" s="46"/>
      <c r="C351" s="319" t="s">
        <v>1254</v>
      </c>
      <c r="D351" s="319" t="s">
        <v>3088</v>
      </c>
      <c r="E351" s="19" t="s">
        <v>222</v>
      </c>
      <c r="F351" s="320">
        <v>123.452</v>
      </c>
      <c r="G351" s="40"/>
      <c r="H351" s="46"/>
    </row>
    <row r="352" spans="1:8" s="2" customFormat="1" ht="16.8" customHeight="1">
      <c r="A352" s="40"/>
      <c r="B352" s="46"/>
      <c r="C352" s="319" t="s">
        <v>1259</v>
      </c>
      <c r="D352" s="319" t="s">
        <v>3089</v>
      </c>
      <c r="E352" s="19" t="s">
        <v>222</v>
      </c>
      <c r="F352" s="320">
        <v>164.602</v>
      </c>
      <c r="G352" s="40"/>
      <c r="H352" s="46"/>
    </row>
    <row r="353" spans="1:8" s="2" customFormat="1" ht="16.8" customHeight="1">
      <c r="A353" s="40"/>
      <c r="B353" s="46"/>
      <c r="C353" s="319" t="s">
        <v>1263</v>
      </c>
      <c r="D353" s="319" t="s">
        <v>3090</v>
      </c>
      <c r="E353" s="19" t="s">
        <v>222</v>
      </c>
      <c r="F353" s="320">
        <v>32.92</v>
      </c>
      <c r="G353" s="40"/>
      <c r="H353" s="46"/>
    </row>
    <row r="354" spans="1:8" s="2" customFormat="1" ht="16.8" customHeight="1">
      <c r="A354" s="40"/>
      <c r="B354" s="46"/>
      <c r="C354" s="319" t="s">
        <v>1281</v>
      </c>
      <c r="D354" s="319" t="s">
        <v>3091</v>
      </c>
      <c r="E354" s="19" t="s">
        <v>222</v>
      </c>
      <c r="F354" s="320">
        <v>24.69</v>
      </c>
      <c r="G354" s="40"/>
      <c r="H354" s="46"/>
    </row>
    <row r="355" spans="1:8" s="2" customFormat="1" ht="16.8" customHeight="1">
      <c r="A355" s="40"/>
      <c r="B355" s="46"/>
      <c r="C355" s="319" t="s">
        <v>1606</v>
      </c>
      <c r="D355" s="319" t="s">
        <v>3097</v>
      </c>
      <c r="E355" s="19" t="s">
        <v>222</v>
      </c>
      <c r="F355" s="320">
        <v>411.506</v>
      </c>
      <c r="G355" s="40"/>
      <c r="H355" s="46"/>
    </row>
    <row r="356" spans="1:8" s="2" customFormat="1" ht="16.8" customHeight="1">
      <c r="A356" s="40"/>
      <c r="B356" s="46"/>
      <c r="C356" s="319" t="s">
        <v>268</v>
      </c>
      <c r="D356" s="319" t="s">
        <v>3093</v>
      </c>
      <c r="E356" s="19" t="s">
        <v>222</v>
      </c>
      <c r="F356" s="320">
        <v>265.146</v>
      </c>
      <c r="G356" s="40"/>
      <c r="H356" s="46"/>
    </row>
    <row r="357" spans="1:8" s="2" customFormat="1" ht="16.8" customHeight="1">
      <c r="A357" s="40"/>
      <c r="B357" s="46"/>
      <c r="C357" s="319" t="s">
        <v>275</v>
      </c>
      <c r="D357" s="319" t="s">
        <v>3094</v>
      </c>
      <c r="E357" s="19" t="s">
        <v>222</v>
      </c>
      <c r="F357" s="320">
        <v>795.438</v>
      </c>
      <c r="G357" s="40"/>
      <c r="H357" s="46"/>
    </row>
    <row r="358" spans="1:8" s="2" customFormat="1" ht="16.8" customHeight="1">
      <c r="A358" s="40"/>
      <c r="B358" s="46"/>
      <c r="C358" s="319" t="s">
        <v>307</v>
      </c>
      <c r="D358" s="319" t="s">
        <v>3095</v>
      </c>
      <c r="E358" s="19" t="s">
        <v>297</v>
      </c>
      <c r="F358" s="320">
        <v>477.263</v>
      </c>
      <c r="G358" s="40"/>
      <c r="H358" s="46"/>
    </row>
    <row r="359" spans="1:8" s="2" customFormat="1" ht="16.8" customHeight="1">
      <c r="A359" s="40"/>
      <c r="B359" s="46"/>
      <c r="C359" s="319" t="s">
        <v>312</v>
      </c>
      <c r="D359" s="319" t="s">
        <v>3084</v>
      </c>
      <c r="E359" s="19" t="s">
        <v>222</v>
      </c>
      <c r="F359" s="320">
        <v>534.221</v>
      </c>
      <c r="G359" s="40"/>
      <c r="H359" s="46"/>
    </row>
    <row r="360" spans="1:8" s="2" customFormat="1" ht="16.8" customHeight="1">
      <c r="A360" s="40"/>
      <c r="B360" s="46"/>
      <c r="C360" s="315" t="s">
        <v>1203</v>
      </c>
      <c r="D360" s="316" t="s">
        <v>1204</v>
      </c>
      <c r="E360" s="317" t="s">
        <v>222</v>
      </c>
      <c r="F360" s="318">
        <v>292.721</v>
      </c>
      <c r="G360" s="40"/>
      <c r="H360" s="46"/>
    </row>
    <row r="361" spans="1:8" s="2" customFormat="1" ht="16.8" customHeight="1">
      <c r="A361" s="40"/>
      <c r="B361" s="46"/>
      <c r="C361" s="319" t="s">
        <v>1203</v>
      </c>
      <c r="D361" s="319" t="s">
        <v>1323</v>
      </c>
      <c r="E361" s="19" t="s">
        <v>19</v>
      </c>
      <c r="F361" s="320">
        <v>292.721</v>
      </c>
      <c r="G361" s="40"/>
      <c r="H361" s="46"/>
    </row>
    <row r="362" spans="1:8" s="2" customFormat="1" ht="16.8" customHeight="1">
      <c r="A362" s="40"/>
      <c r="B362" s="46"/>
      <c r="C362" s="321" t="s">
        <v>3080</v>
      </c>
      <c r="D362" s="40"/>
      <c r="E362" s="40"/>
      <c r="F362" s="40"/>
      <c r="G362" s="40"/>
      <c r="H362" s="46"/>
    </row>
    <row r="363" spans="1:8" s="2" customFormat="1" ht="16.8" customHeight="1">
      <c r="A363" s="40"/>
      <c r="B363" s="46"/>
      <c r="C363" s="319" t="s">
        <v>312</v>
      </c>
      <c r="D363" s="319" t="s">
        <v>3084</v>
      </c>
      <c r="E363" s="19" t="s">
        <v>222</v>
      </c>
      <c r="F363" s="320">
        <v>534.221</v>
      </c>
      <c r="G363" s="40"/>
      <c r="H363" s="46"/>
    </row>
    <row r="364" spans="1:8" s="2" customFormat="1" ht="16.8" customHeight="1">
      <c r="A364" s="40"/>
      <c r="B364" s="46"/>
      <c r="C364" s="319" t="s">
        <v>260</v>
      </c>
      <c r="D364" s="319" t="s">
        <v>3082</v>
      </c>
      <c r="E364" s="19" t="s">
        <v>222</v>
      </c>
      <c r="F364" s="320">
        <v>422.862</v>
      </c>
      <c r="G364" s="40"/>
      <c r="H364" s="46"/>
    </row>
    <row r="365" spans="1:8" s="2" customFormat="1" ht="16.8" customHeight="1">
      <c r="A365" s="40"/>
      <c r="B365" s="46"/>
      <c r="C365" s="319" t="s">
        <v>268</v>
      </c>
      <c r="D365" s="319" t="s">
        <v>3093</v>
      </c>
      <c r="E365" s="19" t="s">
        <v>222</v>
      </c>
      <c r="F365" s="320">
        <v>265.146</v>
      </c>
      <c r="G365" s="40"/>
      <c r="H365" s="46"/>
    </row>
    <row r="366" spans="1:8" s="2" customFormat="1" ht="16.8" customHeight="1">
      <c r="A366" s="40"/>
      <c r="B366" s="46"/>
      <c r="C366" s="319" t="s">
        <v>275</v>
      </c>
      <c r="D366" s="319" t="s">
        <v>3094</v>
      </c>
      <c r="E366" s="19" t="s">
        <v>222</v>
      </c>
      <c r="F366" s="320">
        <v>795.438</v>
      </c>
      <c r="G366" s="40"/>
      <c r="H366" s="46"/>
    </row>
    <row r="367" spans="1:8" s="2" customFormat="1" ht="16.8" customHeight="1">
      <c r="A367" s="40"/>
      <c r="B367" s="46"/>
      <c r="C367" s="319" t="s">
        <v>1306</v>
      </c>
      <c r="D367" s="319" t="s">
        <v>3083</v>
      </c>
      <c r="E367" s="19" t="s">
        <v>222</v>
      </c>
      <c r="F367" s="320">
        <v>265.178</v>
      </c>
      <c r="G367" s="40"/>
      <c r="H367" s="46"/>
    </row>
    <row r="368" spans="1:8" s="2" customFormat="1" ht="16.8" customHeight="1">
      <c r="A368" s="40"/>
      <c r="B368" s="46"/>
      <c r="C368" s="319" t="s">
        <v>301</v>
      </c>
      <c r="D368" s="319" t="s">
        <v>302</v>
      </c>
      <c r="E368" s="19" t="s">
        <v>222</v>
      </c>
      <c r="F368" s="320">
        <v>265.178</v>
      </c>
      <c r="G368" s="40"/>
      <c r="H368" s="46"/>
    </row>
    <row r="369" spans="1:8" s="2" customFormat="1" ht="16.8" customHeight="1">
      <c r="A369" s="40"/>
      <c r="B369" s="46"/>
      <c r="C369" s="319" t="s">
        <v>307</v>
      </c>
      <c r="D369" s="319" t="s">
        <v>3095</v>
      </c>
      <c r="E369" s="19" t="s">
        <v>297</v>
      </c>
      <c r="F369" s="320">
        <v>477.263</v>
      </c>
      <c r="G369" s="40"/>
      <c r="H369" s="46"/>
    </row>
    <row r="370" spans="1:8" s="2" customFormat="1" ht="16.8" customHeight="1">
      <c r="A370" s="40"/>
      <c r="B370" s="46"/>
      <c r="C370" s="319" t="s">
        <v>1324</v>
      </c>
      <c r="D370" s="319" t="s">
        <v>1325</v>
      </c>
      <c r="E370" s="19" t="s">
        <v>297</v>
      </c>
      <c r="F370" s="320">
        <v>698.15</v>
      </c>
      <c r="G370" s="40"/>
      <c r="H370" s="46"/>
    </row>
    <row r="371" spans="1:8" s="2" customFormat="1" ht="7.4" customHeight="1">
      <c r="A371" s="40"/>
      <c r="B371" s="166"/>
      <c r="C371" s="167"/>
      <c r="D371" s="167"/>
      <c r="E371" s="167"/>
      <c r="F371" s="167"/>
      <c r="G371" s="167"/>
      <c r="H371" s="46"/>
    </row>
    <row r="372" spans="1:8" s="2" customFormat="1" ht="12">
      <c r="A372" s="40"/>
      <c r="B372" s="40"/>
      <c r="C372" s="40"/>
      <c r="D372" s="40"/>
      <c r="E372" s="40"/>
      <c r="F372" s="40"/>
      <c r="G372" s="40"/>
      <c r="H372"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2" customWidth="1"/>
    <col min="2" max="2" width="1.7109375" style="322" customWidth="1"/>
    <col min="3" max="4" width="5.00390625" style="322" customWidth="1"/>
    <col min="5" max="5" width="11.7109375" style="322" customWidth="1"/>
    <col min="6" max="6" width="9.140625" style="322" customWidth="1"/>
    <col min="7" max="7" width="5.00390625" style="322" customWidth="1"/>
    <col min="8" max="8" width="77.8515625" style="322" customWidth="1"/>
    <col min="9" max="10" width="20.00390625" style="322" customWidth="1"/>
    <col min="11" max="11" width="1.7109375" style="322" customWidth="1"/>
  </cols>
  <sheetData>
    <row r="1" s="1" customFormat="1" ht="37.5" customHeight="1"/>
    <row r="2" spans="2:11" s="1" customFormat="1" ht="7.5" customHeight="1">
      <c r="B2" s="323"/>
      <c r="C2" s="324"/>
      <c r="D2" s="324"/>
      <c r="E2" s="324"/>
      <c r="F2" s="324"/>
      <c r="G2" s="324"/>
      <c r="H2" s="324"/>
      <c r="I2" s="324"/>
      <c r="J2" s="324"/>
      <c r="K2" s="325"/>
    </row>
    <row r="3" spans="2:11" s="17" customFormat="1" ht="45" customHeight="1">
      <c r="B3" s="326"/>
      <c r="C3" s="327" t="s">
        <v>3105</v>
      </c>
      <c r="D3" s="327"/>
      <c r="E3" s="327"/>
      <c r="F3" s="327"/>
      <c r="G3" s="327"/>
      <c r="H3" s="327"/>
      <c r="I3" s="327"/>
      <c r="J3" s="327"/>
      <c r="K3" s="328"/>
    </row>
    <row r="4" spans="2:11" s="1" customFormat="1" ht="25.5" customHeight="1">
      <c r="B4" s="329"/>
      <c r="C4" s="330" t="s">
        <v>3106</v>
      </c>
      <c r="D4" s="330"/>
      <c r="E4" s="330"/>
      <c r="F4" s="330"/>
      <c r="G4" s="330"/>
      <c r="H4" s="330"/>
      <c r="I4" s="330"/>
      <c r="J4" s="330"/>
      <c r="K4" s="331"/>
    </row>
    <row r="5" spans="2:11" s="1" customFormat="1" ht="5.25" customHeight="1">
      <c r="B5" s="329"/>
      <c r="C5" s="332"/>
      <c r="D5" s="332"/>
      <c r="E5" s="332"/>
      <c r="F5" s="332"/>
      <c r="G5" s="332"/>
      <c r="H5" s="332"/>
      <c r="I5" s="332"/>
      <c r="J5" s="332"/>
      <c r="K5" s="331"/>
    </row>
    <row r="6" spans="2:11" s="1" customFormat="1" ht="15" customHeight="1">
      <c r="B6" s="329"/>
      <c r="C6" s="333" t="s">
        <v>3107</v>
      </c>
      <c r="D6" s="333"/>
      <c r="E6" s="333"/>
      <c r="F6" s="333"/>
      <c r="G6" s="333"/>
      <c r="H6" s="333"/>
      <c r="I6" s="333"/>
      <c r="J6" s="333"/>
      <c r="K6" s="331"/>
    </row>
    <row r="7" spans="2:11" s="1" customFormat="1" ht="15" customHeight="1">
      <c r="B7" s="334"/>
      <c r="C7" s="333" t="s">
        <v>3108</v>
      </c>
      <c r="D7" s="333"/>
      <c r="E7" s="333"/>
      <c r="F7" s="333"/>
      <c r="G7" s="333"/>
      <c r="H7" s="333"/>
      <c r="I7" s="333"/>
      <c r="J7" s="333"/>
      <c r="K7" s="331"/>
    </row>
    <row r="8" spans="2:11" s="1" customFormat="1" ht="12.75" customHeight="1">
      <c r="B8" s="334"/>
      <c r="C8" s="333"/>
      <c r="D8" s="333"/>
      <c r="E8" s="333"/>
      <c r="F8" s="333"/>
      <c r="G8" s="333"/>
      <c r="H8" s="333"/>
      <c r="I8" s="333"/>
      <c r="J8" s="333"/>
      <c r="K8" s="331"/>
    </row>
    <row r="9" spans="2:11" s="1" customFormat="1" ht="15" customHeight="1">
      <c r="B9" s="334"/>
      <c r="C9" s="333" t="s">
        <v>3109</v>
      </c>
      <c r="D9" s="333"/>
      <c r="E9" s="333"/>
      <c r="F9" s="333"/>
      <c r="G9" s="333"/>
      <c r="H9" s="333"/>
      <c r="I9" s="333"/>
      <c r="J9" s="333"/>
      <c r="K9" s="331"/>
    </row>
    <row r="10" spans="2:11" s="1" customFormat="1" ht="15" customHeight="1">
      <c r="B10" s="334"/>
      <c r="C10" s="333"/>
      <c r="D10" s="333" t="s">
        <v>3110</v>
      </c>
      <c r="E10" s="333"/>
      <c r="F10" s="333"/>
      <c r="G10" s="333"/>
      <c r="H10" s="333"/>
      <c r="I10" s="333"/>
      <c r="J10" s="333"/>
      <c r="K10" s="331"/>
    </row>
    <row r="11" spans="2:11" s="1" customFormat="1" ht="15" customHeight="1">
      <c r="B11" s="334"/>
      <c r="C11" s="335"/>
      <c r="D11" s="333" t="s">
        <v>3111</v>
      </c>
      <c r="E11" s="333"/>
      <c r="F11" s="333"/>
      <c r="G11" s="333"/>
      <c r="H11" s="333"/>
      <c r="I11" s="333"/>
      <c r="J11" s="333"/>
      <c r="K11" s="331"/>
    </row>
    <row r="12" spans="2:11" s="1" customFormat="1" ht="15" customHeight="1">
      <c r="B12" s="334"/>
      <c r="C12" s="335"/>
      <c r="D12" s="333"/>
      <c r="E12" s="333"/>
      <c r="F12" s="333"/>
      <c r="G12" s="333"/>
      <c r="H12" s="333"/>
      <c r="I12" s="333"/>
      <c r="J12" s="333"/>
      <c r="K12" s="331"/>
    </row>
    <row r="13" spans="2:11" s="1" customFormat="1" ht="15" customHeight="1">
      <c r="B13" s="334"/>
      <c r="C13" s="335"/>
      <c r="D13" s="336" t="s">
        <v>3112</v>
      </c>
      <c r="E13" s="333"/>
      <c r="F13" s="333"/>
      <c r="G13" s="333"/>
      <c r="H13" s="333"/>
      <c r="I13" s="333"/>
      <c r="J13" s="333"/>
      <c r="K13" s="331"/>
    </row>
    <row r="14" spans="2:11" s="1" customFormat="1" ht="12.75" customHeight="1">
      <c r="B14" s="334"/>
      <c r="C14" s="335"/>
      <c r="D14" s="335"/>
      <c r="E14" s="335"/>
      <c r="F14" s="335"/>
      <c r="G14" s="335"/>
      <c r="H14" s="335"/>
      <c r="I14" s="335"/>
      <c r="J14" s="335"/>
      <c r="K14" s="331"/>
    </row>
    <row r="15" spans="2:11" s="1" customFormat="1" ht="15" customHeight="1">
      <c r="B15" s="334"/>
      <c r="C15" s="335"/>
      <c r="D15" s="333" t="s">
        <v>3113</v>
      </c>
      <c r="E15" s="333"/>
      <c r="F15" s="333"/>
      <c r="G15" s="333"/>
      <c r="H15" s="333"/>
      <c r="I15" s="333"/>
      <c r="J15" s="333"/>
      <c r="K15" s="331"/>
    </row>
    <row r="16" spans="2:11" s="1" customFormat="1" ht="15" customHeight="1">
      <c r="B16" s="334"/>
      <c r="C16" s="335"/>
      <c r="D16" s="333" t="s">
        <v>3114</v>
      </c>
      <c r="E16" s="333"/>
      <c r="F16" s="333"/>
      <c r="G16" s="333"/>
      <c r="H16" s="333"/>
      <c r="I16" s="333"/>
      <c r="J16" s="333"/>
      <c r="K16" s="331"/>
    </row>
    <row r="17" spans="2:11" s="1" customFormat="1" ht="15" customHeight="1">
      <c r="B17" s="334"/>
      <c r="C17" s="335"/>
      <c r="D17" s="333" t="s">
        <v>3115</v>
      </c>
      <c r="E17" s="333"/>
      <c r="F17" s="333"/>
      <c r="G17" s="333"/>
      <c r="H17" s="333"/>
      <c r="I17" s="333"/>
      <c r="J17" s="333"/>
      <c r="K17" s="331"/>
    </row>
    <row r="18" spans="2:11" s="1" customFormat="1" ht="15" customHeight="1">
      <c r="B18" s="334"/>
      <c r="C18" s="335"/>
      <c r="D18" s="335"/>
      <c r="E18" s="337" t="s">
        <v>79</v>
      </c>
      <c r="F18" s="333" t="s">
        <v>3116</v>
      </c>
      <c r="G18" s="333"/>
      <c r="H18" s="333"/>
      <c r="I18" s="333"/>
      <c r="J18" s="333"/>
      <c r="K18" s="331"/>
    </row>
    <row r="19" spans="2:11" s="1" customFormat="1" ht="15" customHeight="1">
      <c r="B19" s="334"/>
      <c r="C19" s="335"/>
      <c r="D19" s="335"/>
      <c r="E19" s="337" t="s">
        <v>100</v>
      </c>
      <c r="F19" s="333" t="s">
        <v>3117</v>
      </c>
      <c r="G19" s="333"/>
      <c r="H19" s="333"/>
      <c r="I19" s="333"/>
      <c r="J19" s="333"/>
      <c r="K19" s="331"/>
    </row>
    <row r="20" spans="2:11" s="1" customFormat="1" ht="15" customHeight="1">
      <c r="B20" s="334"/>
      <c r="C20" s="335"/>
      <c r="D20" s="335"/>
      <c r="E20" s="337" t="s">
        <v>3118</v>
      </c>
      <c r="F20" s="333" t="s">
        <v>3119</v>
      </c>
      <c r="G20" s="333"/>
      <c r="H20" s="333"/>
      <c r="I20" s="333"/>
      <c r="J20" s="333"/>
      <c r="K20" s="331"/>
    </row>
    <row r="21" spans="2:11" s="1" customFormat="1" ht="15" customHeight="1">
      <c r="B21" s="334"/>
      <c r="C21" s="335"/>
      <c r="D21" s="335"/>
      <c r="E21" s="337" t="s">
        <v>137</v>
      </c>
      <c r="F21" s="333" t="s">
        <v>138</v>
      </c>
      <c r="G21" s="333"/>
      <c r="H21" s="333"/>
      <c r="I21" s="333"/>
      <c r="J21" s="333"/>
      <c r="K21" s="331"/>
    </row>
    <row r="22" spans="2:11" s="1" customFormat="1" ht="15" customHeight="1">
      <c r="B22" s="334"/>
      <c r="C22" s="335"/>
      <c r="D22" s="335"/>
      <c r="E22" s="337" t="s">
        <v>3120</v>
      </c>
      <c r="F22" s="333" t="s">
        <v>3121</v>
      </c>
      <c r="G22" s="333"/>
      <c r="H22" s="333"/>
      <c r="I22" s="333"/>
      <c r="J22" s="333"/>
      <c r="K22" s="331"/>
    </row>
    <row r="23" spans="2:11" s="1" customFormat="1" ht="15" customHeight="1">
      <c r="B23" s="334"/>
      <c r="C23" s="335"/>
      <c r="D23" s="335"/>
      <c r="E23" s="337" t="s">
        <v>3122</v>
      </c>
      <c r="F23" s="333" t="s">
        <v>3123</v>
      </c>
      <c r="G23" s="333"/>
      <c r="H23" s="333"/>
      <c r="I23" s="333"/>
      <c r="J23" s="333"/>
      <c r="K23" s="331"/>
    </row>
    <row r="24" spans="2:11" s="1" customFormat="1" ht="12.75" customHeight="1">
      <c r="B24" s="334"/>
      <c r="C24" s="335"/>
      <c r="D24" s="335"/>
      <c r="E24" s="335"/>
      <c r="F24" s="335"/>
      <c r="G24" s="335"/>
      <c r="H24" s="335"/>
      <c r="I24" s="335"/>
      <c r="J24" s="335"/>
      <c r="K24" s="331"/>
    </row>
    <row r="25" spans="2:11" s="1" customFormat="1" ht="15" customHeight="1">
      <c r="B25" s="334"/>
      <c r="C25" s="333" t="s">
        <v>3124</v>
      </c>
      <c r="D25" s="333"/>
      <c r="E25" s="333"/>
      <c r="F25" s="333"/>
      <c r="G25" s="333"/>
      <c r="H25" s="333"/>
      <c r="I25" s="333"/>
      <c r="J25" s="333"/>
      <c r="K25" s="331"/>
    </row>
    <row r="26" spans="2:11" s="1" customFormat="1" ht="15" customHeight="1">
      <c r="B26" s="334"/>
      <c r="C26" s="333" t="s">
        <v>3125</v>
      </c>
      <c r="D26" s="333"/>
      <c r="E26" s="333"/>
      <c r="F26" s="333"/>
      <c r="G26" s="333"/>
      <c r="H26" s="333"/>
      <c r="I26" s="333"/>
      <c r="J26" s="333"/>
      <c r="K26" s="331"/>
    </row>
    <row r="27" spans="2:11" s="1" customFormat="1" ht="15" customHeight="1">
      <c r="B27" s="334"/>
      <c r="C27" s="333"/>
      <c r="D27" s="333" t="s">
        <v>3126</v>
      </c>
      <c r="E27" s="333"/>
      <c r="F27" s="333"/>
      <c r="G27" s="333"/>
      <c r="H27" s="333"/>
      <c r="I27" s="333"/>
      <c r="J27" s="333"/>
      <c r="K27" s="331"/>
    </row>
    <row r="28" spans="2:11" s="1" customFormat="1" ht="15" customHeight="1">
      <c r="B28" s="334"/>
      <c r="C28" s="335"/>
      <c r="D28" s="333" t="s">
        <v>3127</v>
      </c>
      <c r="E28" s="333"/>
      <c r="F28" s="333"/>
      <c r="G28" s="333"/>
      <c r="H28" s="333"/>
      <c r="I28" s="333"/>
      <c r="J28" s="333"/>
      <c r="K28" s="331"/>
    </row>
    <row r="29" spans="2:11" s="1" customFormat="1" ht="12.75" customHeight="1">
      <c r="B29" s="334"/>
      <c r="C29" s="335"/>
      <c r="D29" s="335"/>
      <c r="E29" s="335"/>
      <c r="F29" s="335"/>
      <c r="G29" s="335"/>
      <c r="H29" s="335"/>
      <c r="I29" s="335"/>
      <c r="J29" s="335"/>
      <c r="K29" s="331"/>
    </row>
    <row r="30" spans="2:11" s="1" customFormat="1" ht="15" customHeight="1">
      <c r="B30" s="334"/>
      <c r="C30" s="335"/>
      <c r="D30" s="333" t="s">
        <v>3128</v>
      </c>
      <c r="E30" s="333"/>
      <c r="F30" s="333"/>
      <c r="G30" s="333"/>
      <c r="H30" s="333"/>
      <c r="I30" s="333"/>
      <c r="J30" s="333"/>
      <c r="K30" s="331"/>
    </row>
    <row r="31" spans="2:11" s="1" customFormat="1" ht="15" customHeight="1">
      <c r="B31" s="334"/>
      <c r="C31" s="335"/>
      <c r="D31" s="333" t="s">
        <v>3129</v>
      </c>
      <c r="E31" s="333"/>
      <c r="F31" s="333"/>
      <c r="G31" s="333"/>
      <c r="H31" s="333"/>
      <c r="I31" s="333"/>
      <c r="J31" s="333"/>
      <c r="K31" s="331"/>
    </row>
    <row r="32" spans="2:11" s="1" customFormat="1" ht="12.75" customHeight="1">
      <c r="B32" s="334"/>
      <c r="C32" s="335"/>
      <c r="D32" s="335"/>
      <c r="E32" s="335"/>
      <c r="F32" s="335"/>
      <c r="G32" s="335"/>
      <c r="H32" s="335"/>
      <c r="I32" s="335"/>
      <c r="J32" s="335"/>
      <c r="K32" s="331"/>
    </row>
    <row r="33" spans="2:11" s="1" customFormat="1" ht="15" customHeight="1">
      <c r="B33" s="334"/>
      <c r="C33" s="335"/>
      <c r="D33" s="333" t="s">
        <v>3130</v>
      </c>
      <c r="E33" s="333"/>
      <c r="F33" s="333"/>
      <c r="G33" s="333"/>
      <c r="H33" s="333"/>
      <c r="I33" s="333"/>
      <c r="J33" s="333"/>
      <c r="K33" s="331"/>
    </row>
    <row r="34" spans="2:11" s="1" customFormat="1" ht="15" customHeight="1">
      <c r="B34" s="334"/>
      <c r="C34" s="335"/>
      <c r="D34" s="333" t="s">
        <v>3131</v>
      </c>
      <c r="E34" s="333"/>
      <c r="F34" s="333"/>
      <c r="G34" s="333"/>
      <c r="H34" s="333"/>
      <c r="I34" s="333"/>
      <c r="J34" s="333"/>
      <c r="K34" s="331"/>
    </row>
    <row r="35" spans="2:11" s="1" customFormat="1" ht="15" customHeight="1">
      <c r="B35" s="334"/>
      <c r="C35" s="335"/>
      <c r="D35" s="333" t="s">
        <v>3132</v>
      </c>
      <c r="E35" s="333"/>
      <c r="F35" s="333"/>
      <c r="G35" s="333"/>
      <c r="H35" s="333"/>
      <c r="I35" s="333"/>
      <c r="J35" s="333"/>
      <c r="K35" s="331"/>
    </row>
    <row r="36" spans="2:11" s="1" customFormat="1" ht="15" customHeight="1">
      <c r="B36" s="334"/>
      <c r="C36" s="335"/>
      <c r="D36" s="333"/>
      <c r="E36" s="336" t="s">
        <v>155</v>
      </c>
      <c r="F36" s="333"/>
      <c r="G36" s="333" t="s">
        <v>3133</v>
      </c>
      <c r="H36" s="333"/>
      <c r="I36" s="333"/>
      <c r="J36" s="333"/>
      <c r="K36" s="331"/>
    </row>
    <row r="37" spans="2:11" s="1" customFormat="1" ht="30.75" customHeight="1">
      <c r="B37" s="334"/>
      <c r="C37" s="335"/>
      <c r="D37" s="333"/>
      <c r="E37" s="336" t="s">
        <v>3134</v>
      </c>
      <c r="F37" s="333"/>
      <c r="G37" s="333" t="s">
        <v>3135</v>
      </c>
      <c r="H37" s="333"/>
      <c r="I37" s="333"/>
      <c r="J37" s="333"/>
      <c r="K37" s="331"/>
    </row>
    <row r="38" spans="2:11" s="1" customFormat="1" ht="15" customHeight="1">
      <c r="B38" s="334"/>
      <c r="C38" s="335"/>
      <c r="D38" s="333"/>
      <c r="E38" s="336" t="s">
        <v>53</v>
      </c>
      <c r="F38" s="333"/>
      <c r="G38" s="333" t="s">
        <v>3136</v>
      </c>
      <c r="H38" s="333"/>
      <c r="I38" s="333"/>
      <c r="J38" s="333"/>
      <c r="K38" s="331"/>
    </row>
    <row r="39" spans="2:11" s="1" customFormat="1" ht="15" customHeight="1">
      <c r="B39" s="334"/>
      <c r="C39" s="335"/>
      <c r="D39" s="333"/>
      <c r="E39" s="336" t="s">
        <v>54</v>
      </c>
      <c r="F39" s="333"/>
      <c r="G39" s="333" t="s">
        <v>3137</v>
      </c>
      <c r="H39" s="333"/>
      <c r="I39" s="333"/>
      <c r="J39" s="333"/>
      <c r="K39" s="331"/>
    </row>
    <row r="40" spans="2:11" s="1" customFormat="1" ht="15" customHeight="1">
      <c r="B40" s="334"/>
      <c r="C40" s="335"/>
      <c r="D40" s="333"/>
      <c r="E40" s="336" t="s">
        <v>156</v>
      </c>
      <c r="F40" s="333"/>
      <c r="G40" s="333" t="s">
        <v>3138</v>
      </c>
      <c r="H40" s="333"/>
      <c r="I40" s="333"/>
      <c r="J40" s="333"/>
      <c r="K40" s="331"/>
    </row>
    <row r="41" spans="2:11" s="1" customFormat="1" ht="15" customHeight="1">
      <c r="B41" s="334"/>
      <c r="C41" s="335"/>
      <c r="D41" s="333"/>
      <c r="E41" s="336" t="s">
        <v>157</v>
      </c>
      <c r="F41" s="333"/>
      <c r="G41" s="333" t="s">
        <v>3139</v>
      </c>
      <c r="H41" s="333"/>
      <c r="I41" s="333"/>
      <c r="J41" s="333"/>
      <c r="K41" s="331"/>
    </row>
    <row r="42" spans="2:11" s="1" customFormat="1" ht="15" customHeight="1">
      <c r="B42" s="334"/>
      <c r="C42" s="335"/>
      <c r="D42" s="333"/>
      <c r="E42" s="336" t="s">
        <v>3140</v>
      </c>
      <c r="F42" s="333"/>
      <c r="G42" s="333" t="s">
        <v>3141</v>
      </c>
      <c r="H42" s="333"/>
      <c r="I42" s="333"/>
      <c r="J42" s="333"/>
      <c r="K42" s="331"/>
    </row>
    <row r="43" spans="2:11" s="1" customFormat="1" ht="15" customHeight="1">
      <c r="B43" s="334"/>
      <c r="C43" s="335"/>
      <c r="D43" s="333"/>
      <c r="E43" s="336"/>
      <c r="F43" s="333"/>
      <c r="G43" s="333" t="s">
        <v>3142</v>
      </c>
      <c r="H43" s="333"/>
      <c r="I43" s="333"/>
      <c r="J43" s="333"/>
      <c r="K43" s="331"/>
    </row>
    <row r="44" spans="2:11" s="1" customFormat="1" ht="15" customHeight="1">
      <c r="B44" s="334"/>
      <c r="C44" s="335"/>
      <c r="D44" s="333"/>
      <c r="E44" s="336" t="s">
        <v>3143</v>
      </c>
      <c r="F44" s="333"/>
      <c r="G44" s="333" t="s">
        <v>3144</v>
      </c>
      <c r="H44" s="333"/>
      <c r="I44" s="333"/>
      <c r="J44" s="333"/>
      <c r="K44" s="331"/>
    </row>
    <row r="45" spans="2:11" s="1" customFormat="1" ht="15" customHeight="1">
      <c r="B45" s="334"/>
      <c r="C45" s="335"/>
      <c r="D45" s="333"/>
      <c r="E45" s="336" t="s">
        <v>159</v>
      </c>
      <c r="F45" s="333"/>
      <c r="G45" s="333" t="s">
        <v>3145</v>
      </c>
      <c r="H45" s="333"/>
      <c r="I45" s="333"/>
      <c r="J45" s="333"/>
      <c r="K45" s="331"/>
    </row>
    <row r="46" spans="2:11" s="1" customFormat="1" ht="12.75" customHeight="1">
      <c r="B46" s="334"/>
      <c r="C46" s="335"/>
      <c r="D46" s="333"/>
      <c r="E46" s="333"/>
      <c r="F46" s="333"/>
      <c r="G46" s="333"/>
      <c r="H46" s="333"/>
      <c r="I46" s="333"/>
      <c r="J46" s="333"/>
      <c r="K46" s="331"/>
    </row>
    <row r="47" spans="2:11" s="1" customFormat="1" ht="15" customHeight="1">
      <c r="B47" s="334"/>
      <c r="C47" s="335"/>
      <c r="D47" s="333" t="s">
        <v>3146</v>
      </c>
      <c r="E47" s="333"/>
      <c r="F47" s="333"/>
      <c r="G47" s="333"/>
      <c r="H47" s="333"/>
      <c r="I47" s="333"/>
      <c r="J47" s="333"/>
      <c r="K47" s="331"/>
    </row>
    <row r="48" spans="2:11" s="1" customFormat="1" ht="15" customHeight="1">
      <c r="B48" s="334"/>
      <c r="C48" s="335"/>
      <c r="D48" s="335"/>
      <c r="E48" s="333" t="s">
        <v>3147</v>
      </c>
      <c r="F48" s="333"/>
      <c r="G48" s="333"/>
      <c r="H48" s="333"/>
      <c r="I48" s="333"/>
      <c r="J48" s="333"/>
      <c r="K48" s="331"/>
    </row>
    <row r="49" spans="2:11" s="1" customFormat="1" ht="15" customHeight="1">
      <c r="B49" s="334"/>
      <c r="C49" s="335"/>
      <c r="D49" s="335"/>
      <c r="E49" s="333" t="s">
        <v>3148</v>
      </c>
      <c r="F49" s="333"/>
      <c r="G49" s="333"/>
      <c r="H49" s="333"/>
      <c r="I49" s="333"/>
      <c r="J49" s="333"/>
      <c r="K49" s="331"/>
    </row>
    <row r="50" spans="2:11" s="1" customFormat="1" ht="15" customHeight="1">
      <c r="B50" s="334"/>
      <c r="C50" s="335"/>
      <c r="D50" s="335"/>
      <c r="E50" s="333" t="s">
        <v>3149</v>
      </c>
      <c r="F50" s="333"/>
      <c r="G50" s="333"/>
      <c r="H50" s="333"/>
      <c r="I50" s="333"/>
      <c r="J50" s="333"/>
      <c r="K50" s="331"/>
    </row>
    <row r="51" spans="2:11" s="1" customFormat="1" ht="15" customHeight="1">
      <c r="B51" s="334"/>
      <c r="C51" s="335"/>
      <c r="D51" s="333" t="s">
        <v>3150</v>
      </c>
      <c r="E51" s="333"/>
      <c r="F51" s="333"/>
      <c r="G51" s="333"/>
      <c r="H51" s="333"/>
      <c r="I51" s="333"/>
      <c r="J51" s="333"/>
      <c r="K51" s="331"/>
    </row>
    <row r="52" spans="2:11" s="1" customFormat="1" ht="25.5" customHeight="1">
      <c r="B52" s="329"/>
      <c r="C52" s="330" t="s">
        <v>3151</v>
      </c>
      <c r="D52" s="330"/>
      <c r="E52" s="330"/>
      <c r="F52" s="330"/>
      <c r="G52" s="330"/>
      <c r="H52" s="330"/>
      <c r="I52" s="330"/>
      <c r="J52" s="330"/>
      <c r="K52" s="331"/>
    </row>
    <row r="53" spans="2:11" s="1" customFormat="1" ht="5.25" customHeight="1">
      <c r="B53" s="329"/>
      <c r="C53" s="332"/>
      <c r="D53" s="332"/>
      <c r="E53" s="332"/>
      <c r="F53" s="332"/>
      <c r="G53" s="332"/>
      <c r="H53" s="332"/>
      <c r="I53" s="332"/>
      <c r="J53" s="332"/>
      <c r="K53" s="331"/>
    </row>
    <row r="54" spans="2:11" s="1" customFormat="1" ht="15" customHeight="1">
      <c r="B54" s="329"/>
      <c r="C54" s="333" t="s">
        <v>3152</v>
      </c>
      <c r="D54" s="333"/>
      <c r="E54" s="333"/>
      <c r="F54" s="333"/>
      <c r="G54" s="333"/>
      <c r="H54" s="333"/>
      <c r="I54" s="333"/>
      <c r="J54" s="333"/>
      <c r="K54" s="331"/>
    </row>
    <row r="55" spans="2:11" s="1" customFormat="1" ht="15" customHeight="1">
      <c r="B55" s="329"/>
      <c r="C55" s="333" t="s">
        <v>3153</v>
      </c>
      <c r="D55" s="333"/>
      <c r="E55" s="333"/>
      <c r="F55" s="333"/>
      <c r="G55" s="333"/>
      <c r="H55" s="333"/>
      <c r="I55" s="333"/>
      <c r="J55" s="333"/>
      <c r="K55" s="331"/>
    </row>
    <row r="56" spans="2:11" s="1" customFormat="1" ht="12.75" customHeight="1">
      <c r="B56" s="329"/>
      <c r="C56" s="333"/>
      <c r="D56" s="333"/>
      <c r="E56" s="333"/>
      <c r="F56" s="333"/>
      <c r="G56" s="333"/>
      <c r="H56" s="333"/>
      <c r="I56" s="333"/>
      <c r="J56" s="333"/>
      <c r="K56" s="331"/>
    </row>
    <row r="57" spans="2:11" s="1" customFormat="1" ht="15" customHeight="1">
      <c r="B57" s="329"/>
      <c r="C57" s="333" t="s">
        <v>3154</v>
      </c>
      <c r="D57" s="333"/>
      <c r="E57" s="333"/>
      <c r="F57" s="333"/>
      <c r="G57" s="333"/>
      <c r="H57" s="333"/>
      <c r="I57" s="333"/>
      <c r="J57" s="333"/>
      <c r="K57" s="331"/>
    </row>
    <row r="58" spans="2:11" s="1" customFormat="1" ht="15" customHeight="1">
      <c r="B58" s="329"/>
      <c r="C58" s="335"/>
      <c r="D58" s="333" t="s">
        <v>3155</v>
      </c>
      <c r="E58" s="333"/>
      <c r="F58" s="333"/>
      <c r="G58" s="333"/>
      <c r="H58" s="333"/>
      <c r="I58" s="333"/>
      <c r="J58" s="333"/>
      <c r="K58" s="331"/>
    </row>
    <row r="59" spans="2:11" s="1" customFormat="1" ht="15" customHeight="1">
      <c r="B59" s="329"/>
      <c r="C59" s="335"/>
      <c r="D59" s="333" t="s">
        <v>3156</v>
      </c>
      <c r="E59" s="333"/>
      <c r="F59" s="333"/>
      <c r="G59" s="333"/>
      <c r="H59" s="333"/>
      <c r="I59" s="333"/>
      <c r="J59" s="333"/>
      <c r="K59" s="331"/>
    </row>
    <row r="60" spans="2:11" s="1" customFormat="1" ht="15" customHeight="1">
      <c r="B60" s="329"/>
      <c r="C60" s="335"/>
      <c r="D60" s="333" t="s">
        <v>3157</v>
      </c>
      <c r="E60" s="333"/>
      <c r="F60" s="333"/>
      <c r="G60" s="333"/>
      <c r="H60" s="333"/>
      <c r="I60" s="333"/>
      <c r="J60" s="333"/>
      <c r="K60" s="331"/>
    </row>
    <row r="61" spans="2:11" s="1" customFormat="1" ht="15" customHeight="1">
      <c r="B61" s="329"/>
      <c r="C61" s="335"/>
      <c r="D61" s="333" t="s">
        <v>3158</v>
      </c>
      <c r="E61" s="333"/>
      <c r="F61" s="333"/>
      <c r="G61" s="333"/>
      <c r="H61" s="333"/>
      <c r="I61" s="333"/>
      <c r="J61" s="333"/>
      <c r="K61" s="331"/>
    </row>
    <row r="62" spans="2:11" s="1" customFormat="1" ht="15" customHeight="1">
      <c r="B62" s="329"/>
      <c r="C62" s="335"/>
      <c r="D62" s="338" t="s">
        <v>3159</v>
      </c>
      <c r="E62" s="338"/>
      <c r="F62" s="338"/>
      <c r="G62" s="338"/>
      <c r="H62" s="338"/>
      <c r="I62" s="338"/>
      <c r="J62" s="338"/>
      <c r="K62" s="331"/>
    </row>
    <row r="63" spans="2:11" s="1" customFormat="1" ht="15" customHeight="1">
      <c r="B63" s="329"/>
      <c r="C63" s="335"/>
      <c r="D63" s="333" t="s">
        <v>3160</v>
      </c>
      <c r="E63" s="333"/>
      <c r="F63" s="333"/>
      <c r="G63" s="333"/>
      <c r="H63" s="333"/>
      <c r="I63" s="333"/>
      <c r="J63" s="333"/>
      <c r="K63" s="331"/>
    </row>
    <row r="64" spans="2:11" s="1" customFormat="1" ht="12.75" customHeight="1">
      <c r="B64" s="329"/>
      <c r="C64" s="335"/>
      <c r="D64" s="335"/>
      <c r="E64" s="339"/>
      <c r="F64" s="335"/>
      <c r="G64" s="335"/>
      <c r="H64" s="335"/>
      <c r="I64" s="335"/>
      <c r="J64" s="335"/>
      <c r="K64" s="331"/>
    </row>
    <row r="65" spans="2:11" s="1" customFormat="1" ht="15" customHeight="1">
      <c r="B65" s="329"/>
      <c r="C65" s="335"/>
      <c r="D65" s="333" t="s">
        <v>3161</v>
      </c>
      <c r="E65" s="333"/>
      <c r="F65" s="333"/>
      <c r="G65" s="333"/>
      <c r="H65" s="333"/>
      <c r="I65" s="333"/>
      <c r="J65" s="333"/>
      <c r="K65" s="331"/>
    </row>
    <row r="66" spans="2:11" s="1" customFormat="1" ht="15" customHeight="1">
      <c r="B66" s="329"/>
      <c r="C66" s="335"/>
      <c r="D66" s="338" t="s">
        <v>3162</v>
      </c>
      <c r="E66" s="338"/>
      <c r="F66" s="338"/>
      <c r="G66" s="338"/>
      <c r="H66" s="338"/>
      <c r="I66" s="338"/>
      <c r="J66" s="338"/>
      <c r="K66" s="331"/>
    </row>
    <row r="67" spans="2:11" s="1" customFormat="1" ht="15" customHeight="1">
      <c r="B67" s="329"/>
      <c r="C67" s="335"/>
      <c r="D67" s="333" t="s">
        <v>3163</v>
      </c>
      <c r="E67" s="333"/>
      <c r="F67" s="333"/>
      <c r="G67" s="333"/>
      <c r="H67" s="333"/>
      <c r="I67" s="333"/>
      <c r="J67" s="333"/>
      <c r="K67" s="331"/>
    </row>
    <row r="68" spans="2:11" s="1" customFormat="1" ht="15" customHeight="1">
      <c r="B68" s="329"/>
      <c r="C68" s="335"/>
      <c r="D68" s="333" t="s">
        <v>3164</v>
      </c>
      <c r="E68" s="333"/>
      <c r="F68" s="333"/>
      <c r="G68" s="333"/>
      <c r="H68" s="333"/>
      <c r="I68" s="333"/>
      <c r="J68" s="333"/>
      <c r="K68" s="331"/>
    </row>
    <row r="69" spans="2:11" s="1" customFormat="1" ht="15" customHeight="1">
      <c r="B69" s="329"/>
      <c r="C69" s="335"/>
      <c r="D69" s="333" t="s">
        <v>3165</v>
      </c>
      <c r="E69" s="333"/>
      <c r="F69" s="333"/>
      <c r="G69" s="333"/>
      <c r="H69" s="333"/>
      <c r="I69" s="333"/>
      <c r="J69" s="333"/>
      <c r="K69" s="331"/>
    </row>
    <row r="70" spans="2:11" s="1" customFormat="1" ht="15" customHeight="1">
      <c r="B70" s="329"/>
      <c r="C70" s="335"/>
      <c r="D70" s="333" t="s">
        <v>3166</v>
      </c>
      <c r="E70" s="333"/>
      <c r="F70" s="333"/>
      <c r="G70" s="333"/>
      <c r="H70" s="333"/>
      <c r="I70" s="333"/>
      <c r="J70" s="333"/>
      <c r="K70" s="331"/>
    </row>
    <row r="71" spans="2:11" s="1" customFormat="1" ht="12.75" customHeight="1">
      <c r="B71" s="340"/>
      <c r="C71" s="341"/>
      <c r="D71" s="341"/>
      <c r="E71" s="341"/>
      <c r="F71" s="341"/>
      <c r="G71" s="341"/>
      <c r="H71" s="341"/>
      <c r="I71" s="341"/>
      <c r="J71" s="341"/>
      <c r="K71" s="342"/>
    </row>
    <row r="72" spans="2:11" s="1" customFormat="1" ht="18.75" customHeight="1">
      <c r="B72" s="343"/>
      <c r="C72" s="343"/>
      <c r="D72" s="343"/>
      <c r="E72" s="343"/>
      <c r="F72" s="343"/>
      <c r="G72" s="343"/>
      <c r="H72" s="343"/>
      <c r="I72" s="343"/>
      <c r="J72" s="343"/>
      <c r="K72" s="344"/>
    </row>
    <row r="73" spans="2:11" s="1" customFormat="1" ht="18.75" customHeight="1">
      <c r="B73" s="344"/>
      <c r="C73" s="344"/>
      <c r="D73" s="344"/>
      <c r="E73" s="344"/>
      <c r="F73" s="344"/>
      <c r="G73" s="344"/>
      <c r="H73" s="344"/>
      <c r="I73" s="344"/>
      <c r="J73" s="344"/>
      <c r="K73" s="344"/>
    </row>
    <row r="74" spans="2:11" s="1" customFormat="1" ht="7.5" customHeight="1">
      <c r="B74" s="345"/>
      <c r="C74" s="346"/>
      <c r="D74" s="346"/>
      <c r="E74" s="346"/>
      <c r="F74" s="346"/>
      <c r="G74" s="346"/>
      <c r="H74" s="346"/>
      <c r="I74" s="346"/>
      <c r="J74" s="346"/>
      <c r="K74" s="347"/>
    </row>
    <row r="75" spans="2:11" s="1" customFormat="1" ht="45" customHeight="1">
      <c r="B75" s="348"/>
      <c r="C75" s="349" t="s">
        <v>3167</v>
      </c>
      <c r="D75" s="349"/>
      <c r="E75" s="349"/>
      <c r="F75" s="349"/>
      <c r="G75" s="349"/>
      <c r="H75" s="349"/>
      <c r="I75" s="349"/>
      <c r="J75" s="349"/>
      <c r="K75" s="350"/>
    </row>
    <row r="76" spans="2:11" s="1" customFormat="1" ht="17.25" customHeight="1">
      <c r="B76" s="348"/>
      <c r="C76" s="351" t="s">
        <v>3168</v>
      </c>
      <c r="D76" s="351"/>
      <c r="E76" s="351"/>
      <c r="F76" s="351" t="s">
        <v>3169</v>
      </c>
      <c r="G76" s="352"/>
      <c r="H76" s="351" t="s">
        <v>54</v>
      </c>
      <c r="I76" s="351" t="s">
        <v>57</v>
      </c>
      <c r="J76" s="351" t="s">
        <v>3170</v>
      </c>
      <c r="K76" s="350"/>
    </row>
    <row r="77" spans="2:11" s="1" customFormat="1" ht="17.25" customHeight="1">
      <c r="B77" s="348"/>
      <c r="C77" s="353" t="s">
        <v>3171</v>
      </c>
      <c r="D77" s="353"/>
      <c r="E77" s="353"/>
      <c r="F77" s="354" t="s">
        <v>3172</v>
      </c>
      <c r="G77" s="355"/>
      <c r="H77" s="353"/>
      <c r="I77" s="353"/>
      <c r="J77" s="353" t="s">
        <v>3173</v>
      </c>
      <c r="K77" s="350"/>
    </row>
    <row r="78" spans="2:11" s="1" customFormat="1" ht="5.25" customHeight="1">
      <c r="B78" s="348"/>
      <c r="C78" s="356"/>
      <c r="D78" s="356"/>
      <c r="E78" s="356"/>
      <c r="F78" s="356"/>
      <c r="G78" s="357"/>
      <c r="H78" s="356"/>
      <c r="I78" s="356"/>
      <c r="J78" s="356"/>
      <c r="K78" s="350"/>
    </row>
    <row r="79" spans="2:11" s="1" customFormat="1" ht="15" customHeight="1">
      <c r="B79" s="348"/>
      <c r="C79" s="336" t="s">
        <v>53</v>
      </c>
      <c r="D79" s="356"/>
      <c r="E79" s="356"/>
      <c r="F79" s="358" t="s">
        <v>3174</v>
      </c>
      <c r="G79" s="357"/>
      <c r="H79" s="336" t="s">
        <v>3175</v>
      </c>
      <c r="I79" s="336" t="s">
        <v>3176</v>
      </c>
      <c r="J79" s="336">
        <v>20</v>
      </c>
      <c r="K79" s="350"/>
    </row>
    <row r="80" spans="2:11" s="1" customFormat="1" ht="15" customHeight="1">
      <c r="B80" s="348"/>
      <c r="C80" s="336" t="s">
        <v>3177</v>
      </c>
      <c r="D80" s="336"/>
      <c r="E80" s="336"/>
      <c r="F80" s="358" t="s">
        <v>3174</v>
      </c>
      <c r="G80" s="357"/>
      <c r="H80" s="336" t="s">
        <v>3178</v>
      </c>
      <c r="I80" s="336" t="s">
        <v>3176</v>
      </c>
      <c r="J80" s="336">
        <v>120</v>
      </c>
      <c r="K80" s="350"/>
    </row>
    <row r="81" spans="2:11" s="1" customFormat="1" ht="15" customHeight="1">
      <c r="B81" s="359"/>
      <c r="C81" s="336" t="s">
        <v>3179</v>
      </c>
      <c r="D81" s="336"/>
      <c r="E81" s="336"/>
      <c r="F81" s="358" t="s">
        <v>3180</v>
      </c>
      <c r="G81" s="357"/>
      <c r="H81" s="336" t="s">
        <v>3181</v>
      </c>
      <c r="I81" s="336" t="s">
        <v>3176</v>
      </c>
      <c r="J81" s="336">
        <v>50</v>
      </c>
      <c r="K81" s="350"/>
    </row>
    <row r="82" spans="2:11" s="1" customFormat="1" ht="15" customHeight="1">
      <c r="B82" s="359"/>
      <c r="C82" s="336" t="s">
        <v>3182</v>
      </c>
      <c r="D82" s="336"/>
      <c r="E82" s="336"/>
      <c r="F82" s="358" t="s">
        <v>3174</v>
      </c>
      <c r="G82" s="357"/>
      <c r="H82" s="336" t="s">
        <v>3183</v>
      </c>
      <c r="I82" s="336" t="s">
        <v>3184</v>
      </c>
      <c r="J82" s="336"/>
      <c r="K82" s="350"/>
    </row>
    <row r="83" spans="2:11" s="1" customFormat="1" ht="15" customHeight="1">
      <c r="B83" s="359"/>
      <c r="C83" s="360" t="s">
        <v>3185</v>
      </c>
      <c r="D83" s="360"/>
      <c r="E83" s="360"/>
      <c r="F83" s="361" t="s">
        <v>3180</v>
      </c>
      <c r="G83" s="360"/>
      <c r="H83" s="360" t="s">
        <v>3186</v>
      </c>
      <c r="I83" s="360" t="s">
        <v>3176</v>
      </c>
      <c r="J83" s="360">
        <v>15</v>
      </c>
      <c r="K83" s="350"/>
    </row>
    <row r="84" spans="2:11" s="1" customFormat="1" ht="15" customHeight="1">
      <c r="B84" s="359"/>
      <c r="C84" s="360" t="s">
        <v>3187</v>
      </c>
      <c r="D84" s="360"/>
      <c r="E84" s="360"/>
      <c r="F84" s="361" t="s">
        <v>3180</v>
      </c>
      <c r="G84" s="360"/>
      <c r="H84" s="360" t="s">
        <v>3188</v>
      </c>
      <c r="I84" s="360" t="s">
        <v>3176</v>
      </c>
      <c r="J84" s="360">
        <v>15</v>
      </c>
      <c r="K84" s="350"/>
    </row>
    <row r="85" spans="2:11" s="1" customFormat="1" ht="15" customHeight="1">
      <c r="B85" s="359"/>
      <c r="C85" s="360" t="s">
        <v>3189</v>
      </c>
      <c r="D85" s="360"/>
      <c r="E85" s="360"/>
      <c r="F85" s="361" t="s">
        <v>3180</v>
      </c>
      <c r="G85" s="360"/>
      <c r="H85" s="360" t="s">
        <v>3190</v>
      </c>
      <c r="I85" s="360" t="s">
        <v>3176</v>
      </c>
      <c r="J85" s="360">
        <v>20</v>
      </c>
      <c r="K85" s="350"/>
    </row>
    <row r="86" spans="2:11" s="1" customFormat="1" ht="15" customHeight="1">
      <c r="B86" s="359"/>
      <c r="C86" s="360" t="s">
        <v>3191</v>
      </c>
      <c r="D86" s="360"/>
      <c r="E86" s="360"/>
      <c r="F86" s="361" t="s">
        <v>3180</v>
      </c>
      <c r="G86" s="360"/>
      <c r="H86" s="360" t="s">
        <v>3192</v>
      </c>
      <c r="I86" s="360" t="s">
        <v>3176</v>
      </c>
      <c r="J86" s="360">
        <v>20</v>
      </c>
      <c r="K86" s="350"/>
    </row>
    <row r="87" spans="2:11" s="1" customFormat="1" ht="15" customHeight="1">
      <c r="B87" s="359"/>
      <c r="C87" s="336" t="s">
        <v>3193</v>
      </c>
      <c r="D87" s="336"/>
      <c r="E87" s="336"/>
      <c r="F87" s="358" t="s">
        <v>3180</v>
      </c>
      <c r="G87" s="357"/>
      <c r="H87" s="336" t="s">
        <v>3194</v>
      </c>
      <c r="I87" s="336" t="s">
        <v>3176</v>
      </c>
      <c r="J87" s="336">
        <v>50</v>
      </c>
      <c r="K87" s="350"/>
    </row>
    <row r="88" spans="2:11" s="1" customFormat="1" ht="15" customHeight="1">
      <c r="B88" s="359"/>
      <c r="C88" s="336" t="s">
        <v>3195</v>
      </c>
      <c r="D88" s="336"/>
      <c r="E88" s="336"/>
      <c r="F88" s="358" t="s">
        <v>3180</v>
      </c>
      <c r="G88" s="357"/>
      <c r="H88" s="336" t="s">
        <v>3196</v>
      </c>
      <c r="I88" s="336" t="s">
        <v>3176</v>
      </c>
      <c r="J88" s="336">
        <v>20</v>
      </c>
      <c r="K88" s="350"/>
    </row>
    <row r="89" spans="2:11" s="1" customFormat="1" ht="15" customHeight="1">
      <c r="B89" s="359"/>
      <c r="C89" s="336" t="s">
        <v>3197</v>
      </c>
      <c r="D89" s="336"/>
      <c r="E89" s="336"/>
      <c r="F89" s="358" t="s">
        <v>3180</v>
      </c>
      <c r="G89" s="357"/>
      <c r="H89" s="336" t="s">
        <v>3198</v>
      </c>
      <c r="I89" s="336" t="s">
        <v>3176</v>
      </c>
      <c r="J89" s="336">
        <v>20</v>
      </c>
      <c r="K89" s="350"/>
    </row>
    <row r="90" spans="2:11" s="1" customFormat="1" ht="15" customHeight="1">
      <c r="B90" s="359"/>
      <c r="C90" s="336" t="s">
        <v>3199</v>
      </c>
      <c r="D90" s="336"/>
      <c r="E90" s="336"/>
      <c r="F90" s="358" t="s">
        <v>3180</v>
      </c>
      <c r="G90" s="357"/>
      <c r="H90" s="336" t="s">
        <v>3200</v>
      </c>
      <c r="I90" s="336" t="s">
        <v>3176</v>
      </c>
      <c r="J90" s="336">
        <v>50</v>
      </c>
      <c r="K90" s="350"/>
    </row>
    <row r="91" spans="2:11" s="1" customFormat="1" ht="15" customHeight="1">
      <c r="B91" s="359"/>
      <c r="C91" s="336" t="s">
        <v>3201</v>
      </c>
      <c r="D91" s="336"/>
      <c r="E91" s="336"/>
      <c r="F91" s="358" t="s">
        <v>3180</v>
      </c>
      <c r="G91" s="357"/>
      <c r="H91" s="336" t="s">
        <v>3201</v>
      </c>
      <c r="I91" s="336" t="s">
        <v>3176</v>
      </c>
      <c r="J91" s="336">
        <v>50</v>
      </c>
      <c r="K91" s="350"/>
    </row>
    <row r="92" spans="2:11" s="1" customFormat="1" ht="15" customHeight="1">
      <c r="B92" s="359"/>
      <c r="C92" s="336" t="s">
        <v>3202</v>
      </c>
      <c r="D92" s="336"/>
      <c r="E92" s="336"/>
      <c r="F92" s="358" t="s">
        <v>3180</v>
      </c>
      <c r="G92" s="357"/>
      <c r="H92" s="336" t="s">
        <v>3203</v>
      </c>
      <c r="I92" s="336" t="s">
        <v>3176</v>
      </c>
      <c r="J92" s="336">
        <v>255</v>
      </c>
      <c r="K92" s="350"/>
    </row>
    <row r="93" spans="2:11" s="1" customFormat="1" ht="15" customHeight="1">
      <c r="B93" s="359"/>
      <c r="C93" s="336" t="s">
        <v>3204</v>
      </c>
      <c r="D93" s="336"/>
      <c r="E93" s="336"/>
      <c r="F93" s="358" t="s">
        <v>3174</v>
      </c>
      <c r="G93" s="357"/>
      <c r="H93" s="336" t="s">
        <v>3205</v>
      </c>
      <c r="I93" s="336" t="s">
        <v>3206</v>
      </c>
      <c r="J93" s="336"/>
      <c r="K93" s="350"/>
    </row>
    <row r="94" spans="2:11" s="1" customFormat="1" ht="15" customHeight="1">
      <c r="B94" s="359"/>
      <c r="C94" s="336" t="s">
        <v>3207</v>
      </c>
      <c r="D94" s="336"/>
      <c r="E94" s="336"/>
      <c r="F94" s="358" t="s">
        <v>3174</v>
      </c>
      <c r="G94" s="357"/>
      <c r="H94" s="336" t="s">
        <v>3208</v>
      </c>
      <c r="I94" s="336" t="s">
        <v>3209</v>
      </c>
      <c r="J94" s="336"/>
      <c r="K94" s="350"/>
    </row>
    <row r="95" spans="2:11" s="1" customFormat="1" ht="15" customHeight="1">
      <c r="B95" s="359"/>
      <c r="C95" s="336" t="s">
        <v>3210</v>
      </c>
      <c r="D95" s="336"/>
      <c r="E95" s="336"/>
      <c r="F95" s="358" t="s">
        <v>3174</v>
      </c>
      <c r="G95" s="357"/>
      <c r="H95" s="336" t="s">
        <v>3210</v>
      </c>
      <c r="I95" s="336" t="s">
        <v>3209</v>
      </c>
      <c r="J95" s="336"/>
      <c r="K95" s="350"/>
    </row>
    <row r="96" spans="2:11" s="1" customFormat="1" ht="15" customHeight="1">
      <c r="B96" s="359"/>
      <c r="C96" s="336" t="s">
        <v>38</v>
      </c>
      <c r="D96" s="336"/>
      <c r="E96" s="336"/>
      <c r="F96" s="358" t="s">
        <v>3174</v>
      </c>
      <c r="G96" s="357"/>
      <c r="H96" s="336" t="s">
        <v>3211</v>
      </c>
      <c r="I96" s="336" t="s">
        <v>3209</v>
      </c>
      <c r="J96" s="336"/>
      <c r="K96" s="350"/>
    </row>
    <row r="97" spans="2:11" s="1" customFormat="1" ht="15" customHeight="1">
      <c r="B97" s="359"/>
      <c r="C97" s="336" t="s">
        <v>48</v>
      </c>
      <c r="D97" s="336"/>
      <c r="E97" s="336"/>
      <c r="F97" s="358" t="s">
        <v>3174</v>
      </c>
      <c r="G97" s="357"/>
      <c r="H97" s="336" t="s">
        <v>3212</v>
      </c>
      <c r="I97" s="336" t="s">
        <v>3209</v>
      </c>
      <c r="J97" s="336"/>
      <c r="K97" s="350"/>
    </row>
    <row r="98" spans="2:11" s="1" customFormat="1" ht="15" customHeight="1">
      <c r="B98" s="362"/>
      <c r="C98" s="363"/>
      <c r="D98" s="363"/>
      <c r="E98" s="363"/>
      <c r="F98" s="363"/>
      <c r="G98" s="363"/>
      <c r="H98" s="363"/>
      <c r="I98" s="363"/>
      <c r="J98" s="363"/>
      <c r="K98" s="364"/>
    </row>
    <row r="99" spans="2:11" s="1" customFormat="1" ht="18.75" customHeight="1">
      <c r="B99" s="365"/>
      <c r="C99" s="366"/>
      <c r="D99" s="366"/>
      <c r="E99" s="366"/>
      <c r="F99" s="366"/>
      <c r="G99" s="366"/>
      <c r="H99" s="366"/>
      <c r="I99" s="366"/>
      <c r="J99" s="366"/>
      <c r="K99" s="365"/>
    </row>
    <row r="100" spans="2:11" s="1" customFormat="1" ht="18.75" customHeight="1">
      <c r="B100" s="344"/>
      <c r="C100" s="344"/>
      <c r="D100" s="344"/>
      <c r="E100" s="344"/>
      <c r="F100" s="344"/>
      <c r="G100" s="344"/>
      <c r="H100" s="344"/>
      <c r="I100" s="344"/>
      <c r="J100" s="344"/>
      <c r="K100" s="344"/>
    </row>
    <row r="101" spans="2:11" s="1" customFormat="1" ht="7.5" customHeight="1">
      <c r="B101" s="345"/>
      <c r="C101" s="346"/>
      <c r="D101" s="346"/>
      <c r="E101" s="346"/>
      <c r="F101" s="346"/>
      <c r="G101" s="346"/>
      <c r="H101" s="346"/>
      <c r="I101" s="346"/>
      <c r="J101" s="346"/>
      <c r="K101" s="347"/>
    </row>
    <row r="102" spans="2:11" s="1" customFormat="1" ht="45" customHeight="1">
      <c r="B102" s="348"/>
      <c r="C102" s="349" t="s">
        <v>3213</v>
      </c>
      <c r="D102" s="349"/>
      <c r="E102" s="349"/>
      <c r="F102" s="349"/>
      <c r="G102" s="349"/>
      <c r="H102" s="349"/>
      <c r="I102" s="349"/>
      <c r="J102" s="349"/>
      <c r="K102" s="350"/>
    </row>
    <row r="103" spans="2:11" s="1" customFormat="1" ht="17.25" customHeight="1">
      <c r="B103" s="348"/>
      <c r="C103" s="351" t="s">
        <v>3168</v>
      </c>
      <c r="D103" s="351"/>
      <c r="E103" s="351"/>
      <c r="F103" s="351" t="s">
        <v>3169</v>
      </c>
      <c r="G103" s="352"/>
      <c r="H103" s="351" t="s">
        <v>54</v>
      </c>
      <c r="I103" s="351" t="s">
        <v>57</v>
      </c>
      <c r="J103" s="351" t="s">
        <v>3170</v>
      </c>
      <c r="K103" s="350"/>
    </row>
    <row r="104" spans="2:11" s="1" customFormat="1" ht="17.25" customHeight="1">
      <c r="B104" s="348"/>
      <c r="C104" s="353" t="s">
        <v>3171</v>
      </c>
      <c r="D104" s="353"/>
      <c r="E104" s="353"/>
      <c r="F104" s="354" t="s">
        <v>3172</v>
      </c>
      <c r="G104" s="355"/>
      <c r="H104" s="353"/>
      <c r="I104" s="353"/>
      <c r="J104" s="353" t="s">
        <v>3173</v>
      </c>
      <c r="K104" s="350"/>
    </row>
    <row r="105" spans="2:11" s="1" customFormat="1" ht="5.25" customHeight="1">
      <c r="B105" s="348"/>
      <c r="C105" s="351"/>
      <c r="D105" s="351"/>
      <c r="E105" s="351"/>
      <c r="F105" s="351"/>
      <c r="G105" s="367"/>
      <c r="H105" s="351"/>
      <c r="I105" s="351"/>
      <c r="J105" s="351"/>
      <c r="K105" s="350"/>
    </row>
    <row r="106" spans="2:11" s="1" customFormat="1" ht="15" customHeight="1">
      <c r="B106" s="348"/>
      <c r="C106" s="336" t="s">
        <v>53</v>
      </c>
      <c r="D106" s="356"/>
      <c r="E106" s="356"/>
      <c r="F106" s="358" t="s">
        <v>3174</v>
      </c>
      <c r="G106" s="367"/>
      <c r="H106" s="336" t="s">
        <v>3214</v>
      </c>
      <c r="I106" s="336" t="s">
        <v>3176</v>
      </c>
      <c r="J106" s="336">
        <v>20</v>
      </c>
      <c r="K106" s="350"/>
    </row>
    <row r="107" spans="2:11" s="1" customFormat="1" ht="15" customHeight="1">
      <c r="B107" s="348"/>
      <c r="C107" s="336" t="s">
        <v>3177</v>
      </c>
      <c r="D107" s="336"/>
      <c r="E107" s="336"/>
      <c r="F107" s="358" t="s">
        <v>3174</v>
      </c>
      <c r="G107" s="336"/>
      <c r="H107" s="336" t="s">
        <v>3214</v>
      </c>
      <c r="I107" s="336" t="s">
        <v>3176</v>
      </c>
      <c r="J107" s="336">
        <v>120</v>
      </c>
      <c r="K107" s="350"/>
    </row>
    <row r="108" spans="2:11" s="1" customFormat="1" ht="15" customHeight="1">
      <c r="B108" s="359"/>
      <c r="C108" s="336" t="s">
        <v>3179</v>
      </c>
      <c r="D108" s="336"/>
      <c r="E108" s="336"/>
      <c r="F108" s="358" t="s">
        <v>3180</v>
      </c>
      <c r="G108" s="336"/>
      <c r="H108" s="336" t="s">
        <v>3214</v>
      </c>
      <c r="I108" s="336" t="s">
        <v>3176</v>
      </c>
      <c r="J108" s="336">
        <v>50</v>
      </c>
      <c r="K108" s="350"/>
    </row>
    <row r="109" spans="2:11" s="1" customFormat="1" ht="15" customHeight="1">
      <c r="B109" s="359"/>
      <c r="C109" s="336" t="s">
        <v>3182</v>
      </c>
      <c r="D109" s="336"/>
      <c r="E109" s="336"/>
      <c r="F109" s="358" t="s">
        <v>3174</v>
      </c>
      <c r="G109" s="336"/>
      <c r="H109" s="336" t="s">
        <v>3214</v>
      </c>
      <c r="I109" s="336" t="s">
        <v>3184</v>
      </c>
      <c r="J109" s="336"/>
      <c r="K109" s="350"/>
    </row>
    <row r="110" spans="2:11" s="1" customFormat="1" ht="15" customHeight="1">
      <c r="B110" s="359"/>
      <c r="C110" s="336" t="s">
        <v>3193</v>
      </c>
      <c r="D110" s="336"/>
      <c r="E110" s="336"/>
      <c r="F110" s="358" t="s">
        <v>3180</v>
      </c>
      <c r="G110" s="336"/>
      <c r="H110" s="336" t="s">
        <v>3214</v>
      </c>
      <c r="I110" s="336" t="s">
        <v>3176</v>
      </c>
      <c r="J110" s="336">
        <v>50</v>
      </c>
      <c r="K110" s="350"/>
    </row>
    <row r="111" spans="2:11" s="1" customFormat="1" ht="15" customHeight="1">
      <c r="B111" s="359"/>
      <c r="C111" s="336" t="s">
        <v>3201</v>
      </c>
      <c r="D111" s="336"/>
      <c r="E111" s="336"/>
      <c r="F111" s="358" t="s">
        <v>3180</v>
      </c>
      <c r="G111" s="336"/>
      <c r="H111" s="336" t="s">
        <v>3214</v>
      </c>
      <c r="I111" s="336" t="s">
        <v>3176</v>
      </c>
      <c r="J111" s="336">
        <v>50</v>
      </c>
      <c r="K111" s="350"/>
    </row>
    <row r="112" spans="2:11" s="1" customFormat="1" ht="15" customHeight="1">
      <c r="B112" s="359"/>
      <c r="C112" s="336" t="s">
        <v>3199</v>
      </c>
      <c r="D112" s="336"/>
      <c r="E112" s="336"/>
      <c r="F112" s="358" t="s">
        <v>3180</v>
      </c>
      <c r="G112" s="336"/>
      <c r="H112" s="336" t="s">
        <v>3214</v>
      </c>
      <c r="I112" s="336" t="s">
        <v>3176</v>
      </c>
      <c r="J112" s="336">
        <v>50</v>
      </c>
      <c r="K112" s="350"/>
    </row>
    <row r="113" spans="2:11" s="1" customFormat="1" ht="15" customHeight="1">
      <c r="B113" s="359"/>
      <c r="C113" s="336" t="s">
        <v>53</v>
      </c>
      <c r="D113" s="336"/>
      <c r="E113" s="336"/>
      <c r="F113" s="358" t="s">
        <v>3174</v>
      </c>
      <c r="G113" s="336"/>
      <c r="H113" s="336" t="s">
        <v>3215</v>
      </c>
      <c r="I113" s="336" t="s">
        <v>3176</v>
      </c>
      <c r="J113" s="336">
        <v>20</v>
      </c>
      <c r="K113" s="350"/>
    </row>
    <row r="114" spans="2:11" s="1" customFormat="1" ht="15" customHeight="1">
      <c r="B114" s="359"/>
      <c r="C114" s="336" t="s">
        <v>3216</v>
      </c>
      <c r="D114" s="336"/>
      <c r="E114" s="336"/>
      <c r="F114" s="358" t="s">
        <v>3174</v>
      </c>
      <c r="G114" s="336"/>
      <c r="H114" s="336" t="s">
        <v>3217</v>
      </c>
      <c r="I114" s="336" t="s">
        <v>3176</v>
      </c>
      <c r="J114" s="336">
        <v>120</v>
      </c>
      <c r="K114" s="350"/>
    </row>
    <row r="115" spans="2:11" s="1" customFormat="1" ht="15" customHeight="1">
      <c r="B115" s="359"/>
      <c r="C115" s="336" t="s">
        <v>38</v>
      </c>
      <c r="D115" s="336"/>
      <c r="E115" s="336"/>
      <c r="F115" s="358" t="s">
        <v>3174</v>
      </c>
      <c r="G115" s="336"/>
      <c r="H115" s="336" t="s">
        <v>3218</v>
      </c>
      <c r="I115" s="336" t="s">
        <v>3209</v>
      </c>
      <c r="J115" s="336"/>
      <c r="K115" s="350"/>
    </row>
    <row r="116" spans="2:11" s="1" customFormat="1" ht="15" customHeight="1">
      <c r="B116" s="359"/>
      <c r="C116" s="336" t="s">
        <v>48</v>
      </c>
      <c r="D116" s="336"/>
      <c r="E116" s="336"/>
      <c r="F116" s="358" t="s">
        <v>3174</v>
      </c>
      <c r="G116" s="336"/>
      <c r="H116" s="336" t="s">
        <v>3219</v>
      </c>
      <c r="I116" s="336" t="s">
        <v>3209</v>
      </c>
      <c r="J116" s="336"/>
      <c r="K116" s="350"/>
    </row>
    <row r="117" spans="2:11" s="1" customFormat="1" ht="15" customHeight="1">
      <c r="B117" s="359"/>
      <c r="C117" s="336" t="s">
        <v>57</v>
      </c>
      <c r="D117" s="336"/>
      <c r="E117" s="336"/>
      <c r="F117" s="358" t="s">
        <v>3174</v>
      </c>
      <c r="G117" s="336"/>
      <c r="H117" s="336" t="s">
        <v>3220</v>
      </c>
      <c r="I117" s="336" t="s">
        <v>3221</v>
      </c>
      <c r="J117" s="336"/>
      <c r="K117" s="350"/>
    </row>
    <row r="118" spans="2:11" s="1" customFormat="1" ht="15" customHeight="1">
      <c r="B118" s="362"/>
      <c r="C118" s="368"/>
      <c r="D118" s="368"/>
      <c r="E118" s="368"/>
      <c r="F118" s="368"/>
      <c r="G118" s="368"/>
      <c r="H118" s="368"/>
      <c r="I118" s="368"/>
      <c r="J118" s="368"/>
      <c r="K118" s="364"/>
    </row>
    <row r="119" spans="2:11" s="1" customFormat="1" ht="18.75" customHeight="1">
      <c r="B119" s="369"/>
      <c r="C119" s="333"/>
      <c r="D119" s="333"/>
      <c r="E119" s="333"/>
      <c r="F119" s="370"/>
      <c r="G119" s="333"/>
      <c r="H119" s="333"/>
      <c r="I119" s="333"/>
      <c r="J119" s="333"/>
      <c r="K119" s="369"/>
    </row>
    <row r="120" spans="2:11" s="1" customFormat="1" ht="18.75" customHeight="1">
      <c r="B120" s="344"/>
      <c r="C120" s="344"/>
      <c r="D120" s="344"/>
      <c r="E120" s="344"/>
      <c r="F120" s="344"/>
      <c r="G120" s="344"/>
      <c r="H120" s="344"/>
      <c r="I120" s="344"/>
      <c r="J120" s="344"/>
      <c r="K120" s="344"/>
    </row>
    <row r="121" spans="2:11" s="1" customFormat="1" ht="7.5" customHeight="1">
      <c r="B121" s="371"/>
      <c r="C121" s="372"/>
      <c r="D121" s="372"/>
      <c r="E121" s="372"/>
      <c r="F121" s="372"/>
      <c r="G121" s="372"/>
      <c r="H121" s="372"/>
      <c r="I121" s="372"/>
      <c r="J121" s="372"/>
      <c r="K121" s="373"/>
    </row>
    <row r="122" spans="2:11" s="1" customFormat="1" ht="45" customHeight="1">
      <c r="B122" s="374"/>
      <c r="C122" s="327" t="s">
        <v>3222</v>
      </c>
      <c r="D122" s="327"/>
      <c r="E122" s="327"/>
      <c r="F122" s="327"/>
      <c r="G122" s="327"/>
      <c r="H122" s="327"/>
      <c r="I122" s="327"/>
      <c r="J122" s="327"/>
      <c r="K122" s="375"/>
    </row>
    <row r="123" spans="2:11" s="1" customFormat="1" ht="17.25" customHeight="1">
      <c r="B123" s="376"/>
      <c r="C123" s="351" t="s">
        <v>3168</v>
      </c>
      <c r="D123" s="351"/>
      <c r="E123" s="351"/>
      <c r="F123" s="351" t="s">
        <v>3169</v>
      </c>
      <c r="G123" s="352"/>
      <c r="H123" s="351" t="s">
        <v>54</v>
      </c>
      <c r="I123" s="351" t="s">
        <v>57</v>
      </c>
      <c r="J123" s="351" t="s">
        <v>3170</v>
      </c>
      <c r="K123" s="377"/>
    </row>
    <row r="124" spans="2:11" s="1" customFormat="1" ht="17.25" customHeight="1">
      <c r="B124" s="376"/>
      <c r="C124" s="353" t="s">
        <v>3171</v>
      </c>
      <c r="D124" s="353"/>
      <c r="E124" s="353"/>
      <c r="F124" s="354" t="s">
        <v>3172</v>
      </c>
      <c r="G124" s="355"/>
      <c r="H124" s="353"/>
      <c r="I124" s="353"/>
      <c r="J124" s="353" t="s">
        <v>3173</v>
      </c>
      <c r="K124" s="377"/>
    </row>
    <row r="125" spans="2:11" s="1" customFormat="1" ht="5.25" customHeight="1">
      <c r="B125" s="378"/>
      <c r="C125" s="356"/>
      <c r="D125" s="356"/>
      <c r="E125" s="356"/>
      <c r="F125" s="356"/>
      <c r="G125" s="336"/>
      <c r="H125" s="356"/>
      <c r="I125" s="356"/>
      <c r="J125" s="356"/>
      <c r="K125" s="379"/>
    </row>
    <row r="126" spans="2:11" s="1" customFormat="1" ht="15" customHeight="1">
      <c r="B126" s="378"/>
      <c r="C126" s="336" t="s">
        <v>3177</v>
      </c>
      <c r="D126" s="356"/>
      <c r="E126" s="356"/>
      <c r="F126" s="358" t="s">
        <v>3174</v>
      </c>
      <c r="G126" s="336"/>
      <c r="H126" s="336" t="s">
        <v>3214</v>
      </c>
      <c r="I126" s="336" t="s">
        <v>3176</v>
      </c>
      <c r="J126" s="336">
        <v>120</v>
      </c>
      <c r="K126" s="380"/>
    </row>
    <row r="127" spans="2:11" s="1" customFormat="1" ht="15" customHeight="1">
      <c r="B127" s="378"/>
      <c r="C127" s="336" t="s">
        <v>3223</v>
      </c>
      <c r="D127" s="336"/>
      <c r="E127" s="336"/>
      <c r="F127" s="358" t="s">
        <v>3174</v>
      </c>
      <c r="G127" s="336"/>
      <c r="H127" s="336" t="s">
        <v>3224</v>
      </c>
      <c r="I127" s="336" t="s">
        <v>3176</v>
      </c>
      <c r="J127" s="336" t="s">
        <v>3225</v>
      </c>
      <c r="K127" s="380"/>
    </row>
    <row r="128" spans="2:11" s="1" customFormat="1" ht="15" customHeight="1">
      <c r="B128" s="378"/>
      <c r="C128" s="336" t="s">
        <v>3122</v>
      </c>
      <c r="D128" s="336"/>
      <c r="E128" s="336"/>
      <c r="F128" s="358" t="s">
        <v>3174</v>
      </c>
      <c r="G128" s="336"/>
      <c r="H128" s="336" t="s">
        <v>3226</v>
      </c>
      <c r="I128" s="336" t="s">
        <v>3176</v>
      </c>
      <c r="J128" s="336" t="s">
        <v>3225</v>
      </c>
      <c r="K128" s="380"/>
    </row>
    <row r="129" spans="2:11" s="1" customFormat="1" ht="15" customHeight="1">
      <c r="B129" s="378"/>
      <c r="C129" s="336" t="s">
        <v>3185</v>
      </c>
      <c r="D129" s="336"/>
      <c r="E129" s="336"/>
      <c r="F129" s="358" t="s">
        <v>3180</v>
      </c>
      <c r="G129" s="336"/>
      <c r="H129" s="336" t="s">
        <v>3186</v>
      </c>
      <c r="I129" s="336" t="s">
        <v>3176</v>
      </c>
      <c r="J129" s="336">
        <v>15</v>
      </c>
      <c r="K129" s="380"/>
    </row>
    <row r="130" spans="2:11" s="1" customFormat="1" ht="15" customHeight="1">
      <c r="B130" s="378"/>
      <c r="C130" s="360" t="s">
        <v>3187</v>
      </c>
      <c r="D130" s="360"/>
      <c r="E130" s="360"/>
      <c r="F130" s="361" t="s">
        <v>3180</v>
      </c>
      <c r="G130" s="360"/>
      <c r="H130" s="360" t="s">
        <v>3188</v>
      </c>
      <c r="I130" s="360" t="s">
        <v>3176</v>
      </c>
      <c r="J130" s="360">
        <v>15</v>
      </c>
      <c r="K130" s="380"/>
    </row>
    <row r="131" spans="2:11" s="1" customFormat="1" ht="15" customHeight="1">
      <c r="B131" s="378"/>
      <c r="C131" s="360" t="s">
        <v>3189</v>
      </c>
      <c r="D131" s="360"/>
      <c r="E131" s="360"/>
      <c r="F131" s="361" t="s">
        <v>3180</v>
      </c>
      <c r="G131" s="360"/>
      <c r="H131" s="360" t="s">
        <v>3190</v>
      </c>
      <c r="I131" s="360" t="s">
        <v>3176</v>
      </c>
      <c r="J131" s="360">
        <v>20</v>
      </c>
      <c r="K131" s="380"/>
    </row>
    <row r="132" spans="2:11" s="1" customFormat="1" ht="15" customHeight="1">
      <c r="B132" s="378"/>
      <c r="C132" s="360" t="s">
        <v>3191</v>
      </c>
      <c r="D132" s="360"/>
      <c r="E132" s="360"/>
      <c r="F132" s="361" t="s">
        <v>3180</v>
      </c>
      <c r="G132" s="360"/>
      <c r="H132" s="360" t="s">
        <v>3192</v>
      </c>
      <c r="I132" s="360" t="s">
        <v>3176</v>
      </c>
      <c r="J132" s="360">
        <v>20</v>
      </c>
      <c r="K132" s="380"/>
    </row>
    <row r="133" spans="2:11" s="1" customFormat="1" ht="15" customHeight="1">
      <c r="B133" s="378"/>
      <c r="C133" s="336" t="s">
        <v>3179</v>
      </c>
      <c r="D133" s="336"/>
      <c r="E133" s="336"/>
      <c r="F133" s="358" t="s">
        <v>3180</v>
      </c>
      <c r="G133" s="336"/>
      <c r="H133" s="336" t="s">
        <v>3214</v>
      </c>
      <c r="I133" s="336" t="s">
        <v>3176</v>
      </c>
      <c r="J133" s="336">
        <v>50</v>
      </c>
      <c r="K133" s="380"/>
    </row>
    <row r="134" spans="2:11" s="1" customFormat="1" ht="15" customHeight="1">
      <c r="B134" s="378"/>
      <c r="C134" s="336" t="s">
        <v>3193</v>
      </c>
      <c r="D134" s="336"/>
      <c r="E134" s="336"/>
      <c r="F134" s="358" t="s">
        <v>3180</v>
      </c>
      <c r="G134" s="336"/>
      <c r="H134" s="336" t="s">
        <v>3214</v>
      </c>
      <c r="I134" s="336" t="s">
        <v>3176</v>
      </c>
      <c r="J134" s="336">
        <v>50</v>
      </c>
      <c r="K134" s="380"/>
    </row>
    <row r="135" spans="2:11" s="1" customFormat="1" ht="15" customHeight="1">
      <c r="B135" s="378"/>
      <c r="C135" s="336" t="s">
        <v>3199</v>
      </c>
      <c r="D135" s="336"/>
      <c r="E135" s="336"/>
      <c r="F135" s="358" t="s">
        <v>3180</v>
      </c>
      <c r="G135" s="336"/>
      <c r="H135" s="336" t="s">
        <v>3214</v>
      </c>
      <c r="I135" s="336" t="s">
        <v>3176</v>
      </c>
      <c r="J135" s="336">
        <v>50</v>
      </c>
      <c r="K135" s="380"/>
    </row>
    <row r="136" spans="2:11" s="1" customFormat="1" ht="15" customHeight="1">
      <c r="B136" s="378"/>
      <c r="C136" s="336" t="s">
        <v>3201</v>
      </c>
      <c r="D136" s="336"/>
      <c r="E136" s="336"/>
      <c r="F136" s="358" t="s">
        <v>3180</v>
      </c>
      <c r="G136" s="336"/>
      <c r="H136" s="336" t="s">
        <v>3214</v>
      </c>
      <c r="I136" s="336" t="s">
        <v>3176</v>
      </c>
      <c r="J136" s="336">
        <v>50</v>
      </c>
      <c r="K136" s="380"/>
    </row>
    <row r="137" spans="2:11" s="1" customFormat="1" ht="15" customHeight="1">
      <c r="B137" s="378"/>
      <c r="C137" s="336" t="s">
        <v>3202</v>
      </c>
      <c r="D137" s="336"/>
      <c r="E137" s="336"/>
      <c r="F137" s="358" t="s">
        <v>3180</v>
      </c>
      <c r="G137" s="336"/>
      <c r="H137" s="336" t="s">
        <v>3227</v>
      </c>
      <c r="I137" s="336" t="s">
        <v>3176</v>
      </c>
      <c r="J137" s="336">
        <v>255</v>
      </c>
      <c r="K137" s="380"/>
    </row>
    <row r="138" spans="2:11" s="1" customFormat="1" ht="15" customHeight="1">
      <c r="B138" s="378"/>
      <c r="C138" s="336" t="s">
        <v>3204</v>
      </c>
      <c r="D138" s="336"/>
      <c r="E138" s="336"/>
      <c r="F138" s="358" t="s">
        <v>3174</v>
      </c>
      <c r="G138" s="336"/>
      <c r="H138" s="336" t="s">
        <v>3228</v>
      </c>
      <c r="I138" s="336" t="s">
        <v>3206</v>
      </c>
      <c r="J138" s="336"/>
      <c r="K138" s="380"/>
    </row>
    <row r="139" spans="2:11" s="1" customFormat="1" ht="15" customHeight="1">
      <c r="B139" s="378"/>
      <c r="C139" s="336" t="s">
        <v>3207</v>
      </c>
      <c r="D139" s="336"/>
      <c r="E139" s="336"/>
      <c r="F139" s="358" t="s">
        <v>3174</v>
      </c>
      <c r="G139" s="336"/>
      <c r="H139" s="336" t="s">
        <v>3229</v>
      </c>
      <c r="I139" s="336" t="s">
        <v>3209</v>
      </c>
      <c r="J139" s="336"/>
      <c r="K139" s="380"/>
    </row>
    <row r="140" spans="2:11" s="1" customFormat="1" ht="15" customHeight="1">
      <c r="B140" s="378"/>
      <c r="C140" s="336" t="s">
        <v>3210</v>
      </c>
      <c r="D140" s="336"/>
      <c r="E140" s="336"/>
      <c r="F140" s="358" t="s">
        <v>3174</v>
      </c>
      <c r="G140" s="336"/>
      <c r="H140" s="336" t="s">
        <v>3210</v>
      </c>
      <c r="I140" s="336" t="s">
        <v>3209</v>
      </c>
      <c r="J140" s="336"/>
      <c r="K140" s="380"/>
    </row>
    <row r="141" spans="2:11" s="1" customFormat="1" ht="15" customHeight="1">
      <c r="B141" s="378"/>
      <c r="C141" s="336" t="s">
        <v>38</v>
      </c>
      <c r="D141" s="336"/>
      <c r="E141" s="336"/>
      <c r="F141" s="358" t="s">
        <v>3174</v>
      </c>
      <c r="G141" s="336"/>
      <c r="H141" s="336" t="s">
        <v>3230</v>
      </c>
      <c r="I141" s="336" t="s">
        <v>3209</v>
      </c>
      <c r="J141" s="336"/>
      <c r="K141" s="380"/>
    </row>
    <row r="142" spans="2:11" s="1" customFormat="1" ht="15" customHeight="1">
      <c r="B142" s="378"/>
      <c r="C142" s="336" t="s">
        <v>3231</v>
      </c>
      <c r="D142" s="336"/>
      <c r="E142" s="336"/>
      <c r="F142" s="358" t="s">
        <v>3174</v>
      </c>
      <c r="G142" s="336"/>
      <c r="H142" s="336" t="s">
        <v>3232</v>
      </c>
      <c r="I142" s="336" t="s">
        <v>3209</v>
      </c>
      <c r="J142" s="336"/>
      <c r="K142" s="380"/>
    </row>
    <row r="143" spans="2:11" s="1" customFormat="1" ht="15" customHeight="1">
      <c r="B143" s="381"/>
      <c r="C143" s="382"/>
      <c r="D143" s="382"/>
      <c r="E143" s="382"/>
      <c r="F143" s="382"/>
      <c r="G143" s="382"/>
      <c r="H143" s="382"/>
      <c r="I143" s="382"/>
      <c r="J143" s="382"/>
      <c r="K143" s="383"/>
    </row>
    <row r="144" spans="2:11" s="1" customFormat="1" ht="18.75" customHeight="1">
      <c r="B144" s="333"/>
      <c r="C144" s="333"/>
      <c r="D144" s="333"/>
      <c r="E144" s="333"/>
      <c r="F144" s="370"/>
      <c r="G144" s="333"/>
      <c r="H144" s="333"/>
      <c r="I144" s="333"/>
      <c r="J144" s="333"/>
      <c r="K144" s="333"/>
    </row>
    <row r="145" spans="2:11" s="1" customFormat="1" ht="18.75" customHeight="1">
      <c r="B145" s="344"/>
      <c r="C145" s="344"/>
      <c r="D145" s="344"/>
      <c r="E145" s="344"/>
      <c r="F145" s="344"/>
      <c r="G145" s="344"/>
      <c r="H145" s="344"/>
      <c r="I145" s="344"/>
      <c r="J145" s="344"/>
      <c r="K145" s="344"/>
    </row>
    <row r="146" spans="2:11" s="1" customFormat="1" ht="7.5" customHeight="1">
      <c r="B146" s="345"/>
      <c r="C146" s="346"/>
      <c r="D146" s="346"/>
      <c r="E146" s="346"/>
      <c r="F146" s="346"/>
      <c r="G146" s="346"/>
      <c r="H146" s="346"/>
      <c r="I146" s="346"/>
      <c r="J146" s="346"/>
      <c r="K146" s="347"/>
    </row>
    <row r="147" spans="2:11" s="1" customFormat="1" ht="45" customHeight="1">
      <c r="B147" s="348"/>
      <c r="C147" s="349" t="s">
        <v>3233</v>
      </c>
      <c r="D147" s="349"/>
      <c r="E147" s="349"/>
      <c r="F147" s="349"/>
      <c r="G147" s="349"/>
      <c r="H147" s="349"/>
      <c r="I147" s="349"/>
      <c r="J147" s="349"/>
      <c r="K147" s="350"/>
    </row>
    <row r="148" spans="2:11" s="1" customFormat="1" ht="17.25" customHeight="1">
      <c r="B148" s="348"/>
      <c r="C148" s="351" t="s">
        <v>3168</v>
      </c>
      <c r="D148" s="351"/>
      <c r="E148" s="351"/>
      <c r="F148" s="351" t="s">
        <v>3169</v>
      </c>
      <c r="G148" s="352"/>
      <c r="H148" s="351" t="s">
        <v>54</v>
      </c>
      <c r="I148" s="351" t="s">
        <v>57</v>
      </c>
      <c r="J148" s="351" t="s">
        <v>3170</v>
      </c>
      <c r="K148" s="350"/>
    </row>
    <row r="149" spans="2:11" s="1" customFormat="1" ht="17.25" customHeight="1">
      <c r="B149" s="348"/>
      <c r="C149" s="353" t="s">
        <v>3171</v>
      </c>
      <c r="D149" s="353"/>
      <c r="E149" s="353"/>
      <c r="F149" s="354" t="s">
        <v>3172</v>
      </c>
      <c r="G149" s="355"/>
      <c r="H149" s="353"/>
      <c r="I149" s="353"/>
      <c r="J149" s="353" t="s">
        <v>3173</v>
      </c>
      <c r="K149" s="350"/>
    </row>
    <row r="150" spans="2:11" s="1" customFormat="1" ht="5.25" customHeight="1">
      <c r="B150" s="359"/>
      <c r="C150" s="356"/>
      <c r="D150" s="356"/>
      <c r="E150" s="356"/>
      <c r="F150" s="356"/>
      <c r="G150" s="357"/>
      <c r="H150" s="356"/>
      <c r="I150" s="356"/>
      <c r="J150" s="356"/>
      <c r="K150" s="380"/>
    </row>
    <row r="151" spans="2:11" s="1" customFormat="1" ht="15" customHeight="1">
      <c r="B151" s="359"/>
      <c r="C151" s="384" t="s">
        <v>3177</v>
      </c>
      <c r="D151" s="336"/>
      <c r="E151" s="336"/>
      <c r="F151" s="385" t="s">
        <v>3174</v>
      </c>
      <c r="G151" s="336"/>
      <c r="H151" s="384" t="s">
        <v>3214</v>
      </c>
      <c r="I151" s="384" t="s">
        <v>3176</v>
      </c>
      <c r="J151" s="384">
        <v>120</v>
      </c>
      <c r="K151" s="380"/>
    </row>
    <row r="152" spans="2:11" s="1" customFormat="1" ht="15" customHeight="1">
      <c r="B152" s="359"/>
      <c r="C152" s="384" t="s">
        <v>3223</v>
      </c>
      <c r="D152" s="336"/>
      <c r="E152" s="336"/>
      <c r="F152" s="385" t="s">
        <v>3174</v>
      </c>
      <c r="G152" s="336"/>
      <c r="H152" s="384" t="s">
        <v>3234</v>
      </c>
      <c r="I152" s="384" t="s">
        <v>3176</v>
      </c>
      <c r="J152" s="384" t="s">
        <v>3225</v>
      </c>
      <c r="K152" s="380"/>
    </row>
    <row r="153" spans="2:11" s="1" customFormat="1" ht="15" customHeight="1">
      <c r="B153" s="359"/>
      <c r="C153" s="384" t="s">
        <v>3122</v>
      </c>
      <c r="D153" s="336"/>
      <c r="E153" s="336"/>
      <c r="F153" s="385" t="s">
        <v>3174</v>
      </c>
      <c r="G153" s="336"/>
      <c r="H153" s="384" t="s">
        <v>3235</v>
      </c>
      <c r="I153" s="384" t="s">
        <v>3176</v>
      </c>
      <c r="J153" s="384" t="s">
        <v>3225</v>
      </c>
      <c r="K153" s="380"/>
    </row>
    <row r="154" spans="2:11" s="1" customFormat="1" ht="15" customHeight="1">
      <c r="B154" s="359"/>
      <c r="C154" s="384" t="s">
        <v>3179</v>
      </c>
      <c r="D154" s="336"/>
      <c r="E154" s="336"/>
      <c r="F154" s="385" t="s">
        <v>3180</v>
      </c>
      <c r="G154" s="336"/>
      <c r="H154" s="384" t="s">
        <v>3214</v>
      </c>
      <c r="I154" s="384" t="s">
        <v>3176</v>
      </c>
      <c r="J154" s="384">
        <v>50</v>
      </c>
      <c r="K154" s="380"/>
    </row>
    <row r="155" spans="2:11" s="1" customFormat="1" ht="15" customHeight="1">
      <c r="B155" s="359"/>
      <c r="C155" s="384" t="s">
        <v>3182</v>
      </c>
      <c r="D155" s="336"/>
      <c r="E155" s="336"/>
      <c r="F155" s="385" t="s">
        <v>3174</v>
      </c>
      <c r="G155" s="336"/>
      <c r="H155" s="384" t="s">
        <v>3214</v>
      </c>
      <c r="I155" s="384" t="s">
        <v>3184</v>
      </c>
      <c r="J155" s="384"/>
      <c r="K155" s="380"/>
    </row>
    <row r="156" spans="2:11" s="1" customFormat="1" ht="15" customHeight="1">
      <c r="B156" s="359"/>
      <c r="C156" s="384" t="s">
        <v>3193</v>
      </c>
      <c r="D156" s="336"/>
      <c r="E156" s="336"/>
      <c r="F156" s="385" t="s">
        <v>3180</v>
      </c>
      <c r="G156" s="336"/>
      <c r="H156" s="384" t="s">
        <v>3214</v>
      </c>
      <c r="I156" s="384" t="s">
        <v>3176</v>
      </c>
      <c r="J156" s="384">
        <v>50</v>
      </c>
      <c r="K156" s="380"/>
    </row>
    <row r="157" spans="2:11" s="1" customFormat="1" ht="15" customHeight="1">
      <c r="B157" s="359"/>
      <c r="C157" s="384" t="s">
        <v>3201</v>
      </c>
      <c r="D157" s="336"/>
      <c r="E157" s="336"/>
      <c r="F157" s="385" t="s">
        <v>3180</v>
      </c>
      <c r="G157" s="336"/>
      <c r="H157" s="384" t="s">
        <v>3214</v>
      </c>
      <c r="I157" s="384" t="s">
        <v>3176</v>
      </c>
      <c r="J157" s="384">
        <v>50</v>
      </c>
      <c r="K157" s="380"/>
    </row>
    <row r="158" spans="2:11" s="1" customFormat="1" ht="15" customHeight="1">
      <c r="B158" s="359"/>
      <c r="C158" s="384" t="s">
        <v>3199</v>
      </c>
      <c r="D158" s="336"/>
      <c r="E158" s="336"/>
      <c r="F158" s="385" t="s">
        <v>3180</v>
      </c>
      <c r="G158" s="336"/>
      <c r="H158" s="384" t="s">
        <v>3214</v>
      </c>
      <c r="I158" s="384" t="s">
        <v>3176</v>
      </c>
      <c r="J158" s="384">
        <v>50</v>
      </c>
      <c r="K158" s="380"/>
    </row>
    <row r="159" spans="2:11" s="1" customFormat="1" ht="15" customHeight="1">
      <c r="B159" s="359"/>
      <c r="C159" s="384" t="s">
        <v>144</v>
      </c>
      <c r="D159" s="336"/>
      <c r="E159" s="336"/>
      <c r="F159" s="385" t="s">
        <v>3174</v>
      </c>
      <c r="G159" s="336"/>
      <c r="H159" s="384" t="s">
        <v>3236</v>
      </c>
      <c r="I159" s="384" t="s">
        <v>3176</v>
      </c>
      <c r="J159" s="384" t="s">
        <v>3237</v>
      </c>
      <c r="K159" s="380"/>
    </row>
    <row r="160" spans="2:11" s="1" customFormat="1" ht="15" customHeight="1">
      <c r="B160" s="359"/>
      <c r="C160" s="384" t="s">
        <v>3238</v>
      </c>
      <c r="D160" s="336"/>
      <c r="E160" s="336"/>
      <c r="F160" s="385" t="s">
        <v>3174</v>
      </c>
      <c r="G160" s="336"/>
      <c r="H160" s="384" t="s">
        <v>3239</v>
      </c>
      <c r="I160" s="384" t="s">
        <v>3209</v>
      </c>
      <c r="J160" s="384"/>
      <c r="K160" s="380"/>
    </row>
    <row r="161" spans="2:11" s="1" customFormat="1" ht="15" customHeight="1">
      <c r="B161" s="386"/>
      <c r="C161" s="368"/>
      <c r="D161" s="368"/>
      <c r="E161" s="368"/>
      <c r="F161" s="368"/>
      <c r="G161" s="368"/>
      <c r="H161" s="368"/>
      <c r="I161" s="368"/>
      <c r="J161" s="368"/>
      <c r="K161" s="387"/>
    </row>
    <row r="162" spans="2:11" s="1" customFormat="1" ht="18.75" customHeight="1">
      <c r="B162" s="333"/>
      <c r="C162" s="336"/>
      <c r="D162" s="336"/>
      <c r="E162" s="336"/>
      <c r="F162" s="358"/>
      <c r="G162" s="336"/>
      <c r="H162" s="336"/>
      <c r="I162" s="336"/>
      <c r="J162" s="336"/>
      <c r="K162" s="333"/>
    </row>
    <row r="163" spans="2:11" s="1" customFormat="1" ht="18.75" customHeight="1">
      <c r="B163" s="344"/>
      <c r="C163" s="344"/>
      <c r="D163" s="344"/>
      <c r="E163" s="344"/>
      <c r="F163" s="344"/>
      <c r="G163" s="344"/>
      <c r="H163" s="344"/>
      <c r="I163" s="344"/>
      <c r="J163" s="344"/>
      <c r="K163" s="344"/>
    </row>
    <row r="164" spans="2:11" s="1" customFormat="1" ht="7.5" customHeight="1">
      <c r="B164" s="323"/>
      <c r="C164" s="324"/>
      <c r="D164" s="324"/>
      <c r="E164" s="324"/>
      <c r="F164" s="324"/>
      <c r="G164" s="324"/>
      <c r="H164" s="324"/>
      <c r="I164" s="324"/>
      <c r="J164" s="324"/>
      <c r="K164" s="325"/>
    </row>
    <row r="165" spans="2:11" s="1" customFormat="1" ht="45" customHeight="1">
      <c r="B165" s="326"/>
      <c r="C165" s="327" t="s">
        <v>3240</v>
      </c>
      <c r="D165" s="327"/>
      <c r="E165" s="327"/>
      <c r="F165" s="327"/>
      <c r="G165" s="327"/>
      <c r="H165" s="327"/>
      <c r="I165" s="327"/>
      <c r="J165" s="327"/>
      <c r="K165" s="328"/>
    </row>
    <row r="166" spans="2:11" s="1" customFormat="1" ht="17.25" customHeight="1">
      <c r="B166" s="326"/>
      <c r="C166" s="351" t="s">
        <v>3168</v>
      </c>
      <c r="D166" s="351"/>
      <c r="E166" s="351"/>
      <c r="F166" s="351" t="s">
        <v>3169</v>
      </c>
      <c r="G166" s="388"/>
      <c r="H166" s="389" t="s">
        <v>54</v>
      </c>
      <c r="I166" s="389" t="s">
        <v>57</v>
      </c>
      <c r="J166" s="351" t="s">
        <v>3170</v>
      </c>
      <c r="K166" s="328"/>
    </row>
    <row r="167" spans="2:11" s="1" customFormat="1" ht="17.25" customHeight="1">
      <c r="B167" s="329"/>
      <c r="C167" s="353" t="s">
        <v>3171</v>
      </c>
      <c r="D167" s="353"/>
      <c r="E167" s="353"/>
      <c r="F167" s="354" t="s">
        <v>3172</v>
      </c>
      <c r="G167" s="390"/>
      <c r="H167" s="391"/>
      <c r="I167" s="391"/>
      <c r="J167" s="353" t="s">
        <v>3173</v>
      </c>
      <c r="K167" s="331"/>
    </row>
    <row r="168" spans="2:11" s="1" customFormat="1" ht="5.25" customHeight="1">
      <c r="B168" s="359"/>
      <c r="C168" s="356"/>
      <c r="D168" s="356"/>
      <c r="E168" s="356"/>
      <c r="F168" s="356"/>
      <c r="G168" s="357"/>
      <c r="H168" s="356"/>
      <c r="I168" s="356"/>
      <c r="J168" s="356"/>
      <c r="K168" s="380"/>
    </row>
    <row r="169" spans="2:11" s="1" customFormat="1" ht="15" customHeight="1">
      <c r="B169" s="359"/>
      <c r="C169" s="336" t="s">
        <v>3177</v>
      </c>
      <c r="D169" s="336"/>
      <c r="E169" s="336"/>
      <c r="F169" s="358" t="s">
        <v>3174</v>
      </c>
      <c r="G169" s="336"/>
      <c r="H169" s="336" t="s">
        <v>3214</v>
      </c>
      <c r="I169" s="336" t="s">
        <v>3176</v>
      </c>
      <c r="J169" s="336">
        <v>120</v>
      </c>
      <c r="K169" s="380"/>
    </row>
    <row r="170" spans="2:11" s="1" customFormat="1" ht="15" customHeight="1">
      <c r="B170" s="359"/>
      <c r="C170" s="336" t="s">
        <v>3223</v>
      </c>
      <c r="D170" s="336"/>
      <c r="E170" s="336"/>
      <c r="F170" s="358" t="s">
        <v>3174</v>
      </c>
      <c r="G170" s="336"/>
      <c r="H170" s="336" t="s">
        <v>3224</v>
      </c>
      <c r="I170" s="336" t="s">
        <v>3176</v>
      </c>
      <c r="J170" s="336" t="s">
        <v>3225</v>
      </c>
      <c r="K170" s="380"/>
    </row>
    <row r="171" spans="2:11" s="1" customFormat="1" ht="15" customHeight="1">
      <c r="B171" s="359"/>
      <c r="C171" s="336" t="s">
        <v>3122</v>
      </c>
      <c r="D171" s="336"/>
      <c r="E171" s="336"/>
      <c r="F171" s="358" t="s">
        <v>3174</v>
      </c>
      <c r="G171" s="336"/>
      <c r="H171" s="336" t="s">
        <v>3241</v>
      </c>
      <c r="I171" s="336" t="s">
        <v>3176</v>
      </c>
      <c r="J171" s="336" t="s">
        <v>3225</v>
      </c>
      <c r="K171" s="380"/>
    </row>
    <row r="172" spans="2:11" s="1" customFormat="1" ht="15" customHeight="1">
      <c r="B172" s="359"/>
      <c r="C172" s="336" t="s">
        <v>3179</v>
      </c>
      <c r="D172" s="336"/>
      <c r="E172" s="336"/>
      <c r="F172" s="358" t="s">
        <v>3180</v>
      </c>
      <c r="G172" s="336"/>
      <c r="H172" s="336" t="s">
        <v>3241</v>
      </c>
      <c r="I172" s="336" t="s">
        <v>3176</v>
      </c>
      <c r="J172" s="336">
        <v>50</v>
      </c>
      <c r="K172" s="380"/>
    </row>
    <row r="173" spans="2:11" s="1" customFormat="1" ht="15" customHeight="1">
      <c r="B173" s="359"/>
      <c r="C173" s="336" t="s">
        <v>3182</v>
      </c>
      <c r="D173" s="336"/>
      <c r="E173" s="336"/>
      <c r="F173" s="358" t="s">
        <v>3174</v>
      </c>
      <c r="G173" s="336"/>
      <c r="H173" s="336" t="s">
        <v>3241</v>
      </c>
      <c r="I173" s="336" t="s">
        <v>3184</v>
      </c>
      <c r="J173" s="336"/>
      <c r="K173" s="380"/>
    </row>
    <row r="174" spans="2:11" s="1" customFormat="1" ht="15" customHeight="1">
      <c r="B174" s="359"/>
      <c r="C174" s="336" t="s">
        <v>3193</v>
      </c>
      <c r="D174" s="336"/>
      <c r="E174" s="336"/>
      <c r="F174" s="358" t="s">
        <v>3180</v>
      </c>
      <c r="G174" s="336"/>
      <c r="H174" s="336" t="s">
        <v>3241</v>
      </c>
      <c r="I174" s="336" t="s">
        <v>3176</v>
      </c>
      <c r="J174" s="336">
        <v>50</v>
      </c>
      <c r="K174" s="380"/>
    </row>
    <row r="175" spans="2:11" s="1" customFormat="1" ht="15" customHeight="1">
      <c r="B175" s="359"/>
      <c r="C175" s="336" t="s">
        <v>3201</v>
      </c>
      <c r="D175" s="336"/>
      <c r="E175" s="336"/>
      <c r="F175" s="358" t="s">
        <v>3180</v>
      </c>
      <c r="G175" s="336"/>
      <c r="H175" s="336" t="s">
        <v>3241</v>
      </c>
      <c r="I175" s="336" t="s">
        <v>3176</v>
      </c>
      <c r="J175" s="336">
        <v>50</v>
      </c>
      <c r="K175" s="380"/>
    </row>
    <row r="176" spans="2:11" s="1" customFormat="1" ht="15" customHeight="1">
      <c r="B176" s="359"/>
      <c r="C176" s="336" t="s">
        <v>3199</v>
      </c>
      <c r="D176" s="336"/>
      <c r="E176" s="336"/>
      <c r="F176" s="358" t="s">
        <v>3180</v>
      </c>
      <c r="G176" s="336"/>
      <c r="H176" s="336" t="s">
        <v>3241</v>
      </c>
      <c r="I176" s="336" t="s">
        <v>3176</v>
      </c>
      <c r="J176" s="336">
        <v>50</v>
      </c>
      <c r="K176" s="380"/>
    </row>
    <row r="177" spans="2:11" s="1" customFormat="1" ht="15" customHeight="1">
      <c r="B177" s="359"/>
      <c r="C177" s="336" t="s">
        <v>155</v>
      </c>
      <c r="D177" s="336"/>
      <c r="E177" s="336"/>
      <c r="F177" s="358" t="s">
        <v>3174</v>
      </c>
      <c r="G177" s="336"/>
      <c r="H177" s="336" t="s">
        <v>3242</v>
      </c>
      <c r="I177" s="336" t="s">
        <v>3243</v>
      </c>
      <c r="J177" s="336"/>
      <c r="K177" s="380"/>
    </row>
    <row r="178" spans="2:11" s="1" customFormat="1" ht="15" customHeight="1">
      <c r="B178" s="359"/>
      <c r="C178" s="336" t="s">
        <v>57</v>
      </c>
      <c r="D178" s="336"/>
      <c r="E178" s="336"/>
      <c r="F178" s="358" t="s">
        <v>3174</v>
      </c>
      <c r="G178" s="336"/>
      <c r="H178" s="336" t="s">
        <v>3244</v>
      </c>
      <c r="I178" s="336" t="s">
        <v>3245</v>
      </c>
      <c r="J178" s="336">
        <v>1</v>
      </c>
      <c r="K178" s="380"/>
    </row>
    <row r="179" spans="2:11" s="1" customFormat="1" ht="15" customHeight="1">
      <c r="B179" s="359"/>
      <c r="C179" s="336" t="s">
        <v>53</v>
      </c>
      <c r="D179" s="336"/>
      <c r="E179" s="336"/>
      <c r="F179" s="358" t="s">
        <v>3174</v>
      </c>
      <c r="G179" s="336"/>
      <c r="H179" s="336" t="s">
        <v>3246</v>
      </c>
      <c r="I179" s="336" t="s">
        <v>3176</v>
      </c>
      <c r="J179" s="336">
        <v>20</v>
      </c>
      <c r="K179" s="380"/>
    </row>
    <row r="180" spans="2:11" s="1" customFormat="1" ht="15" customHeight="1">
      <c r="B180" s="359"/>
      <c r="C180" s="336" t="s">
        <v>54</v>
      </c>
      <c r="D180" s="336"/>
      <c r="E180" s="336"/>
      <c r="F180" s="358" t="s">
        <v>3174</v>
      </c>
      <c r="G180" s="336"/>
      <c r="H180" s="336" t="s">
        <v>3247</v>
      </c>
      <c r="I180" s="336" t="s">
        <v>3176</v>
      </c>
      <c r="J180" s="336">
        <v>255</v>
      </c>
      <c r="K180" s="380"/>
    </row>
    <row r="181" spans="2:11" s="1" customFormat="1" ht="15" customHeight="1">
      <c r="B181" s="359"/>
      <c r="C181" s="336" t="s">
        <v>156</v>
      </c>
      <c r="D181" s="336"/>
      <c r="E181" s="336"/>
      <c r="F181" s="358" t="s">
        <v>3174</v>
      </c>
      <c r="G181" s="336"/>
      <c r="H181" s="336" t="s">
        <v>3138</v>
      </c>
      <c r="I181" s="336" t="s">
        <v>3176</v>
      </c>
      <c r="J181" s="336">
        <v>10</v>
      </c>
      <c r="K181" s="380"/>
    </row>
    <row r="182" spans="2:11" s="1" customFormat="1" ht="15" customHeight="1">
      <c r="B182" s="359"/>
      <c r="C182" s="336" t="s">
        <v>157</v>
      </c>
      <c r="D182" s="336"/>
      <c r="E182" s="336"/>
      <c r="F182" s="358" t="s">
        <v>3174</v>
      </c>
      <c r="G182" s="336"/>
      <c r="H182" s="336" t="s">
        <v>3248</v>
      </c>
      <c r="I182" s="336" t="s">
        <v>3209</v>
      </c>
      <c r="J182" s="336"/>
      <c r="K182" s="380"/>
    </row>
    <row r="183" spans="2:11" s="1" customFormat="1" ht="15" customHeight="1">
      <c r="B183" s="359"/>
      <c r="C183" s="336" t="s">
        <v>3249</v>
      </c>
      <c r="D183" s="336"/>
      <c r="E183" s="336"/>
      <c r="F183" s="358" t="s">
        <v>3174</v>
      </c>
      <c r="G183" s="336"/>
      <c r="H183" s="336" t="s">
        <v>3250</v>
      </c>
      <c r="I183" s="336" t="s">
        <v>3209</v>
      </c>
      <c r="J183" s="336"/>
      <c r="K183" s="380"/>
    </row>
    <row r="184" spans="2:11" s="1" customFormat="1" ht="15" customHeight="1">
      <c r="B184" s="359"/>
      <c r="C184" s="336" t="s">
        <v>3238</v>
      </c>
      <c r="D184" s="336"/>
      <c r="E184" s="336"/>
      <c r="F184" s="358" t="s">
        <v>3174</v>
      </c>
      <c r="G184" s="336"/>
      <c r="H184" s="336" t="s">
        <v>3251</v>
      </c>
      <c r="I184" s="336" t="s">
        <v>3209</v>
      </c>
      <c r="J184" s="336"/>
      <c r="K184" s="380"/>
    </row>
    <row r="185" spans="2:11" s="1" customFormat="1" ht="15" customHeight="1">
      <c r="B185" s="359"/>
      <c r="C185" s="336" t="s">
        <v>159</v>
      </c>
      <c r="D185" s="336"/>
      <c r="E185" s="336"/>
      <c r="F185" s="358" t="s">
        <v>3180</v>
      </c>
      <c r="G185" s="336"/>
      <c r="H185" s="336" t="s">
        <v>3252</v>
      </c>
      <c r="I185" s="336" t="s">
        <v>3176</v>
      </c>
      <c r="J185" s="336">
        <v>50</v>
      </c>
      <c r="K185" s="380"/>
    </row>
    <row r="186" spans="2:11" s="1" customFormat="1" ht="15" customHeight="1">
      <c r="B186" s="359"/>
      <c r="C186" s="336" t="s">
        <v>3253</v>
      </c>
      <c r="D186" s="336"/>
      <c r="E186" s="336"/>
      <c r="F186" s="358" t="s">
        <v>3180</v>
      </c>
      <c r="G186" s="336"/>
      <c r="H186" s="336" t="s">
        <v>3254</v>
      </c>
      <c r="I186" s="336" t="s">
        <v>3255</v>
      </c>
      <c r="J186" s="336"/>
      <c r="K186" s="380"/>
    </row>
    <row r="187" spans="2:11" s="1" customFormat="1" ht="15" customHeight="1">
      <c r="B187" s="359"/>
      <c r="C187" s="336" t="s">
        <v>3256</v>
      </c>
      <c r="D187" s="336"/>
      <c r="E187" s="336"/>
      <c r="F187" s="358" t="s">
        <v>3180</v>
      </c>
      <c r="G187" s="336"/>
      <c r="H187" s="336" t="s">
        <v>3257</v>
      </c>
      <c r="I187" s="336" t="s">
        <v>3255</v>
      </c>
      <c r="J187" s="336"/>
      <c r="K187" s="380"/>
    </row>
    <row r="188" spans="2:11" s="1" customFormat="1" ht="15" customHeight="1">
      <c r="B188" s="359"/>
      <c r="C188" s="336" t="s">
        <v>3258</v>
      </c>
      <c r="D188" s="336"/>
      <c r="E188" s="336"/>
      <c r="F188" s="358" t="s">
        <v>3180</v>
      </c>
      <c r="G188" s="336"/>
      <c r="H188" s="336" t="s">
        <v>3259</v>
      </c>
      <c r="I188" s="336" t="s">
        <v>3255</v>
      </c>
      <c r="J188" s="336"/>
      <c r="K188" s="380"/>
    </row>
    <row r="189" spans="2:11" s="1" customFormat="1" ht="15" customHeight="1">
      <c r="B189" s="359"/>
      <c r="C189" s="392" t="s">
        <v>3260</v>
      </c>
      <c r="D189" s="336"/>
      <c r="E189" s="336"/>
      <c r="F189" s="358" t="s">
        <v>3180</v>
      </c>
      <c r="G189" s="336"/>
      <c r="H189" s="336" t="s">
        <v>3261</v>
      </c>
      <c r="I189" s="336" t="s">
        <v>3262</v>
      </c>
      <c r="J189" s="393" t="s">
        <v>3263</v>
      </c>
      <c r="K189" s="380"/>
    </row>
    <row r="190" spans="2:11" s="1" customFormat="1" ht="15" customHeight="1">
      <c r="B190" s="359"/>
      <c r="C190" s="343" t="s">
        <v>42</v>
      </c>
      <c r="D190" s="336"/>
      <c r="E190" s="336"/>
      <c r="F190" s="358" t="s">
        <v>3174</v>
      </c>
      <c r="G190" s="336"/>
      <c r="H190" s="333" t="s">
        <v>3264</v>
      </c>
      <c r="I190" s="336" t="s">
        <v>3265</v>
      </c>
      <c r="J190" s="336"/>
      <c r="K190" s="380"/>
    </row>
    <row r="191" spans="2:11" s="1" customFormat="1" ht="15" customHeight="1">
      <c r="B191" s="359"/>
      <c r="C191" s="343" t="s">
        <v>3266</v>
      </c>
      <c r="D191" s="336"/>
      <c r="E191" s="336"/>
      <c r="F191" s="358" t="s">
        <v>3174</v>
      </c>
      <c r="G191" s="336"/>
      <c r="H191" s="336" t="s">
        <v>3267</v>
      </c>
      <c r="I191" s="336" t="s">
        <v>3209</v>
      </c>
      <c r="J191" s="336"/>
      <c r="K191" s="380"/>
    </row>
    <row r="192" spans="2:11" s="1" customFormat="1" ht="15" customHeight="1">
      <c r="B192" s="359"/>
      <c r="C192" s="343" t="s">
        <v>3268</v>
      </c>
      <c r="D192" s="336"/>
      <c r="E192" s="336"/>
      <c r="F192" s="358" t="s">
        <v>3174</v>
      </c>
      <c r="G192" s="336"/>
      <c r="H192" s="336" t="s">
        <v>3269</v>
      </c>
      <c r="I192" s="336" t="s">
        <v>3209</v>
      </c>
      <c r="J192" s="336"/>
      <c r="K192" s="380"/>
    </row>
    <row r="193" spans="2:11" s="1" customFormat="1" ht="15" customHeight="1">
      <c r="B193" s="359"/>
      <c r="C193" s="343" t="s">
        <v>3270</v>
      </c>
      <c r="D193" s="336"/>
      <c r="E193" s="336"/>
      <c r="F193" s="358" t="s">
        <v>3180</v>
      </c>
      <c r="G193" s="336"/>
      <c r="H193" s="336" t="s">
        <v>3271</v>
      </c>
      <c r="I193" s="336" t="s">
        <v>3209</v>
      </c>
      <c r="J193" s="336"/>
      <c r="K193" s="380"/>
    </row>
    <row r="194" spans="2:11" s="1" customFormat="1" ht="15" customHeight="1">
      <c r="B194" s="386"/>
      <c r="C194" s="394"/>
      <c r="D194" s="368"/>
      <c r="E194" s="368"/>
      <c r="F194" s="368"/>
      <c r="G194" s="368"/>
      <c r="H194" s="368"/>
      <c r="I194" s="368"/>
      <c r="J194" s="368"/>
      <c r="K194" s="387"/>
    </row>
    <row r="195" spans="2:11" s="1" customFormat="1" ht="18.75" customHeight="1">
      <c r="B195" s="333"/>
      <c r="C195" s="336"/>
      <c r="D195" s="336"/>
      <c r="E195" s="336"/>
      <c r="F195" s="358"/>
      <c r="G195" s="336"/>
      <c r="H195" s="336"/>
      <c r="I195" s="336"/>
      <c r="J195" s="336"/>
      <c r="K195" s="333"/>
    </row>
    <row r="196" spans="2:11" s="1" customFormat="1" ht="18.75" customHeight="1">
      <c r="B196" s="333"/>
      <c r="C196" s="336"/>
      <c r="D196" s="336"/>
      <c r="E196" s="336"/>
      <c r="F196" s="358"/>
      <c r="G196" s="336"/>
      <c r="H196" s="336"/>
      <c r="I196" s="336"/>
      <c r="J196" s="336"/>
      <c r="K196" s="333"/>
    </row>
    <row r="197" spans="2:11" s="1" customFormat="1" ht="18.75" customHeight="1">
      <c r="B197" s="344"/>
      <c r="C197" s="344"/>
      <c r="D197" s="344"/>
      <c r="E197" s="344"/>
      <c r="F197" s="344"/>
      <c r="G197" s="344"/>
      <c r="H197" s="344"/>
      <c r="I197" s="344"/>
      <c r="J197" s="344"/>
      <c r="K197" s="344"/>
    </row>
    <row r="198" spans="2:11" s="1" customFormat="1" ht="13.5">
      <c r="B198" s="323"/>
      <c r="C198" s="324"/>
      <c r="D198" s="324"/>
      <c r="E198" s="324"/>
      <c r="F198" s="324"/>
      <c r="G198" s="324"/>
      <c r="H198" s="324"/>
      <c r="I198" s="324"/>
      <c r="J198" s="324"/>
      <c r="K198" s="325"/>
    </row>
    <row r="199" spans="2:11" s="1" customFormat="1" ht="21">
      <c r="B199" s="326"/>
      <c r="C199" s="327" t="s">
        <v>3272</v>
      </c>
      <c r="D199" s="327"/>
      <c r="E199" s="327"/>
      <c r="F199" s="327"/>
      <c r="G199" s="327"/>
      <c r="H199" s="327"/>
      <c r="I199" s="327"/>
      <c r="J199" s="327"/>
      <c r="K199" s="328"/>
    </row>
    <row r="200" spans="2:11" s="1" customFormat="1" ht="25.5" customHeight="1">
      <c r="B200" s="326"/>
      <c r="C200" s="395" t="s">
        <v>3273</v>
      </c>
      <c r="D200" s="395"/>
      <c r="E200" s="395"/>
      <c r="F200" s="395" t="s">
        <v>3274</v>
      </c>
      <c r="G200" s="396"/>
      <c r="H200" s="395" t="s">
        <v>3275</v>
      </c>
      <c r="I200" s="395"/>
      <c r="J200" s="395"/>
      <c r="K200" s="328"/>
    </row>
    <row r="201" spans="2:11" s="1" customFormat="1" ht="5.25" customHeight="1">
      <c r="B201" s="359"/>
      <c r="C201" s="356"/>
      <c r="D201" s="356"/>
      <c r="E201" s="356"/>
      <c r="F201" s="356"/>
      <c r="G201" s="336"/>
      <c r="H201" s="356"/>
      <c r="I201" s="356"/>
      <c r="J201" s="356"/>
      <c r="K201" s="380"/>
    </row>
    <row r="202" spans="2:11" s="1" customFormat="1" ht="15" customHeight="1">
      <c r="B202" s="359"/>
      <c r="C202" s="336" t="s">
        <v>3265</v>
      </c>
      <c r="D202" s="336"/>
      <c r="E202" s="336"/>
      <c r="F202" s="358" t="s">
        <v>43</v>
      </c>
      <c r="G202" s="336"/>
      <c r="H202" s="336" t="s">
        <v>3276</v>
      </c>
      <c r="I202" s="336"/>
      <c r="J202" s="336"/>
      <c r="K202" s="380"/>
    </row>
    <row r="203" spans="2:11" s="1" customFormat="1" ht="15" customHeight="1">
      <c r="B203" s="359"/>
      <c r="C203" s="365"/>
      <c r="D203" s="336"/>
      <c r="E203" s="336"/>
      <c r="F203" s="358" t="s">
        <v>44</v>
      </c>
      <c r="G203" s="336"/>
      <c r="H203" s="336" t="s">
        <v>3277</v>
      </c>
      <c r="I203" s="336"/>
      <c r="J203" s="336"/>
      <c r="K203" s="380"/>
    </row>
    <row r="204" spans="2:11" s="1" customFormat="1" ht="15" customHeight="1">
      <c r="B204" s="359"/>
      <c r="C204" s="365"/>
      <c r="D204" s="336"/>
      <c r="E204" s="336"/>
      <c r="F204" s="358" t="s">
        <v>47</v>
      </c>
      <c r="G204" s="336"/>
      <c r="H204" s="336" t="s">
        <v>3278</v>
      </c>
      <c r="I204" s="336"/>
      <c r="J204" s="336"/>
      <c r="K204" s="380"/>
    </row>
    <row r="205" spans="2:11" s="1" customFormat="1" ht="15" customHeight="1">
      <c r="B205" s="359"/>
      <c r="C205" s="336"/>
      <c r="D205" s="336"/>
      <c r="E205" s="336"/>
      <c r="F205" s="358" t="s">
        <v>45</v>
      </c>
      <c r="G205" s="336"/>
      <c r="H205" s="336" t="s">
        <v>3279</v>
      </c>
      <c r="I205" s="336"/>
      <c r="J205" s="336"/>
      <c r="K205" s="380"/>
    </row>
    <row r="206" spans="2:11" s="1" customFormat="1" ht="15" customHeight="1">
      <c r="B206" s="359"/>
      <c r="C206" s="336"/>
      <c r="D206" s="336"/>
      <c r="E206" s="336"/>
      <c r="F206" s="358" t="s">
        <v>46</v>
      </c>
      <c r="G206" s="336"/>
      <c r="H206" s="336" t="s">
        <v>3280</v>
      </c>
      <c r="I206" s="336"/>
      <c r="J206" s="336"/>
      <c r="K206" s="380"/>
    </row>
    <row r="207" spans="2:11" s="1" customFormat="1" ht="15" customHeight="1">
      <c r="B207" s="359"/>
      <c r="C207" s="336"/>
      <c r="D207" s="336"/>
      <c r="E207" s="336"/>
      <c r="F207" s="358"/>
      <c r="G207" s="336"/>
      <c r="H207" s="336"/>
      <c r="I207" s="336"/>
      <c r="J207" s="336"/>
      <c r="K207" s="380"/>
    </row>
    <row r="208" spans="2:11" s="1" customFormat="1" ht="15" customHeight="1">
      <c r="B208" s="359"/>
      <c r="C208" s="336" t="s">
        <v>3221</v>
      </c>
      <c r="D208" s="336"/>
      <c r="E208" s="336"/>
      <c r="F208" s="358" t="s">
        <v>79</v>
      </c>
      <c r="G208" s="336"/>
      <c r="H208" s="336" t="s">
        <v>3281</v>
      </c>
      <c r="I208" s="336"/>
      <c r="J208" s="336"/>
      <c r="K208" s="380"/>
    </row>
    <row r="209" spans="2:11" s="1" customFormat="1" ht="15" customHeight="1">
      <c r="B209" s="359"/>
      <c r="C209" s="365"/>
      <c r="D209" s="336"/>
      <c r="E209" s="336"/>
      <c r="F209" s="358" t="s">
        <v>3118</v>
      </c>
      <c r="G209" s="336"/>
      <c r="H209" s="336" t="s">
        <v>3119</v>
      </c>
      <c r="I209" s="336"/>
      <c r="J209" s="336"/>
      <c r="K209" s="380"/>
    </row>
    <row r="210" spans="2:11" s="1" customFormat="1" ht="15" customHeight="1">
      <c r="B210" s="359"/>
      <c r="C210" s="336"/>
      <c r="D210" s="336"/>
      <c r="E210" s="336"/>
      <c r="F210" s="358" t="s">
        <v>100</v>
      </c>
      <c r="G210" s="336"/>
      <c r="H210" s="336" t="s">
        <v>3282</v>
      </c>
      <c r="I210" s="336"/>
      <c r="J210" s="336"/>
      <c r="K210" s="380"/>
    </row>
    <row r="211" spans="2:11" s="1" customFormat="1" ht="15" customHeight="1">
      <c r="B211" s="397"/>
      <c r="C211" s="365"/>
      <c r="D211" s="365"/>
      <c r="E211" s="365"/>
      <c r="F211" s="358" t="s">
        <v>137</v>
      </c>
      <c r="G211" s="343"/>
      <c r="H211" s="384" t="s">
        <v>138</v>
      </c>
      <c r="I211" s="384"/>
      <c r="J211" s="384"/>
      <c r="K211" s="398"/>
    </row>
    <row r="212" spans="2:11" s="1" customFormat="1" ht="15" customHeight="1">
      <c r="B212" s="397"/>
      <c r="C212" s="365"/>
      <c r="D212" s="365"/>
      <c r="E212" s="365"/>
      <c r="F212" s="358" t="s">
        <v>3120</v>
      </c>
      <c r="G212" s="343"/>
      <c r="H212" s="384" t="s">
        <v>3283</v>
      </c>
      <c r="I212" s="384"/>
      <c r="J212" s="384"/>
      <c r="K212" s="398"/>
    </row>
    <row r="213" spans="2:11" s="1" customFormat="1" ht="15" customHeight="1">
      <c r="B213" s="397"/>
      <c r="C213" s="365"/>
      <c r="D213" s="365"/>
      <c r="E213" s="365"/>
      <c r="F213" s="399"/>
      <c r="G213" s="343"/>
      <c r="H213" s="400"/>
      <c r="I213" s="400"/>
      <c r="J213" s="400"/>
      <c r="K213" s="398"/>
    </row>
    <row r="214" spans="2:11" s="1" customFormat="1" ht="15" customHeight="1">
      <c r="B214" s="397"/>
      <c r="C214" s="336" t="s">
        <v>3245</v>
      </c>
      <c r="D214" s="365"/>
      <c r="E214" s="365"/>
      <c r="F214" s="358">
        <v>1</v>
      </c>
      <c r="G214" s="343"/>
      <c r="H214" s="384" t="s">
        <v>3284</v>
      </c>
      <c r="I214" s="384"/>
      <c r="J214" s="384"/>
      <c r="K214" s="398"/>
    </row>
    <row r="215" spans="2:11" s="1" customFormat="1" ht="15" customHeight="1">
      <c r="B215" s="397"/>
      <c r="C215" s="365"/>
      <c r="D215" s="365"/>
      <c r="E215" s="365"/>
      <c r="F215" s="358">
        <v>2</v>
      </c>
      <c r="G215" s="343"/>
      <c r="H215" s="384" t="s">
        <v>3285</v>
      </c>
      <c r="I215" s="384"/>
      <c r="J215" s="384"/>
      <c r="K215" s="398"/>
    </row>
    <row r="216" spans="2:11" s="1" customFormat="1" ht="15" customHeight="1">
      <c r="B216" s="397"/>
      <c r="C216" s="365"/>
      <c r="D216" s="365"/>
      <c r="E216" s="365"/>
      <c r="F216" s="358">
        <v>3</v>
      </c>
      <c r="G216" s="343"/>
      <c r="H216" s="384" t="s">
        <v>3286</v>
      </c>
      <c r="I216" s="384"/>
      <c r="J216" s="384"/>
      <c r="K216" s="398"/>
    </row>
    <row r="217" spans="2:11" s="1" customFormat="1" ht="15" customHeight="1">
      <c r="B217" s="397"/>
      <c r="C217" s="365"/>
      <c r="D217" s="365"/>
      <c r="E217" s="365"/>
      <c r="F217" s="358">
        <v>4</v>
      </c>
      <c r="G217" s="343"/>
      <c r="H217" s="384" t="s">
        <v>3287</v>
      </c>
      <c r="I217" s="384"/>
      <c r="J217" s="384"/>
      <c r="K217" s="398"/>
    </row>
    <row r="218" spans="2:11" s="1" customFormat="1" ht="12.75" customHeight="1">
      <c r="B218" s="401"/>
      <c r="C218" s="402"/>
      <c r="D218" s="402"/>
      <c r="E218" s="402"/>
      <c r="F218" s="402"/>
      <c r="G218" s="402"/>
      <c r="H218" s="402"/>
      <c r="I218" s="402"/>
      <c r="J218" s="402"/>
      <c r="K218" s="40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2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569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ROUND(J84,2)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ROUND((SUM(BE84:BE202)),2)</f>
        <v>0</v>
      </c>
      <c r="G33" s="40"/>
      <c r="H33" s="40"/>
      <c r="I33" s="157">
        <v>0.21</v>
      </c>
      <c r="J33" s="156">
        <f>ROUND(((SUM(BE84:BE202))*I33),2)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ROUND((SUM(BF84:BF202)),2)</f>
        <v>0</v>
      </c>
      <c r="G34" s="40"/>
      <c r="H34" s="40"/>
      <c r="I34" s="157">
        <v>0.15</v>
      </c>
      <c r="J34" s="156">
        <f>ROUND(((SUM(BF84:BF202))*I34),2)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ROUND((SUM(BG84:BG202)),2)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ROUND((SUM(BH84:BH202)),2)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ROUND((SUM(BI84:BI202)),2)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101.2 - Rekonstrukce komunikace 01 - odbočka ulice Za Sadem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150</v>
      </c>
      <c r="E62" s="188"/>
      <c r="F62" s="188"/>
      <c r="G62" s="188"/>
      <c r="H62" s="188"/>
      <c r="I62" s="189"/>
      <c r="J62" s="190">
        <f>J171</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152</v>
      </c>
      <c r="E63" s="188"/>
      <c r="F63" s="188"/>
      <c r="G63" s="188"/>
      <c r="H63" s="188"/>
      <c r="I63" s="189"/>
      <c r="J63" s="190">
        <f>J181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153</v>
      </c>
      <c r="E64" s="188"/>
      <c r="F64" s="188"/>
      <c r="G64" s="188"/>
      <c r="H64" s="188"/>
      <c r="I64" s="189"/>
      <c r="J64" s="190">
        <f>J200</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154</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172" t="str">
        <f>E7</f>
        <v>Revitalizace veřejného prostranství panelového sídliště Březiny IV. etapa</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141</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71" t="str">
        <f>E9</f>
        <v>SO 101.2 - Rekonstrukce komunikace 01 - odbočka ulice Za Sadem</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Březiny</v>
      </c>
      <c r="G78" s="42"/>
      <c r="H78" s="42"/>
      <c r="I78" s="142" t="s">
        <v>23</v>
      </c>
      <c r="J78" s="74" t="str">
        <f>IF(J12="","",J12)</f>
        <v>15. 4. 2019</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5.65" customHeight="1">
      <c r="A80" s="40"/>
      <c r="B80" s="41"/>
      <c r="C80" s="34" t="s">
        <v>25</v>
      </c>
      <c r="D80" s="42"/>
      <c r="E80" s="42"/>
      <c r="F80" s="29" t="str">
        <f>E15</f>
        <v>Statutární město Děčín</v>
      </c>
      <c r="G80" s="42"/>
      <c r="H80" s="42"/>
      <c r="I80" s="142" t="s">
        <v>31</v>
      </c>
      <c r="J80" s="38" t="str">
        <f>E21</f>
        <v>AZ Consult spol. s r.o.</v>
      </c>
      <c r="K80" s="42"/>
      <c r="L80" s="139"/>
      <c r="S80" s="40"/>
      <c r="T80" s="40"/>
      <c r="U80" s="40"/>
      <c r="V80" s="40"/>
      <c r="W80" s="40"/>
      <c r="X80" s="40"/>
      <c r="Y80" s="40"/>
      <c r="Z80" s="40"/>
      <c r="AA80" s="40"/>
      <c r="AB80" s="40"/>
      <c r="AC80" s="40"/>
      <c r="AD80" s="40"/>
      <c r="AE80" s="40"/>
    </row>
    <row r="81" spans="1:31" s="2" customFormat="1" ht="15.15" customHeight="1">
      <c r="A81" s="40"/>
      <c r="B81" s="41"/>
      <c r="C81" s="34" t="s">
        <v>29</v>
      </c>
      <c r="D81" s="42"/>
      <c r="E81" s="42"/>
      <c r="F81" s="29" t="str">
        <f>IF(E18="","",E18)</f>
        <v>Vyplň údaj</v>
      </c>
      <c r="G81" s="42"/>
      <c r="H81" s="42"/>
      <c r="I81" s="142" t="s">
        <v>34</v>
      </c>
      <c r="J81" s="38" t="str">
        <f>E24</f>
        <v>Lucie Wojčiková</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155</v>
      </c>
      <c r="D83" s="195" t="s">
        <v>57</v>
      </c>
      <c r="E83" s="195" t="s">
        <v>53</v>
      </c>
      <c r="F83" s="195" t="s">
        <v>54</v>
      </c>
      <c r="G83" s="195" t="s">
        <v>156</v>
      </c>
      <c r="H83" s="195" t="s">
        <v>157</v>
      </c>
      <c r="I83" s="196" t="s">
        <v>158</v>
      </c>
      <c r="J83" s="195" t="s">
        <v>145</v>
      </c>
      <c r="K83" s="197" t="s">
        <v>159</v>
      </c>
      <c r="L83" s="198"/>
      <c r="M83" s="94" t="s">
        <v>19</v>
      </c>
      <c r="N83" s="95" t="s">
        <v>42</v>
      </c>
      <c r="O83" s="95" t="s">
        <v>160</v>
      </c>
      <c r="P83" s="95" t="s">
        <v>161</v>
      </c>
      <c r="Q83" s="95" t="s">
        <v>162</v>
      </c>
      <c r="R83" s="95" t="s">
        <v>163</v>
      </c>
      <c r="S83" s="95" t="s">
        <v>164</v>
      </c>
      <c r="T83" s="96" t="s">
        <v>165</v>
      </c>
      <c r="U83" s="192"/>
      <c r="V83" s="192"/>
      <c r="W83" s="192"/>
      <c r="X83" s="192"/>
      <c r="Y83" s="192"/>
      <c r="Z83" s="192"/>
      <c r="AA83" s="192"/>
      <c r="AB83" s="192"/>
      <c r="AC83" s="192"/>
      <c r="AD83" s="192"/>
      <c r="AE83" s="192"/>
    </row>
    <row r="84" spans="1:63" s="2" customFormat="1" ht="22.8" customHeight="1">
      <c r="A84" s="40"/>
      <c r="B84" s="41"/>
      <c r="C84" s="101" t="s">
        <v>166</v>
      </c>
      <c r="D84" s="42"/>
      <c r="E84" s="42"/>
      <c r="F84" s="42"/>
      <c r="G84" s="42"/>
      <c r="H84" s="42"/>
      <c r="I84" s="138"/>
      <c r="J84" s="199">
        <f>BK84</f>
        <v>0</v>
      </c>
      <c r="K84" s="42"/>
      <c r="L84" s="46"/>
      <c r="M84" s="97"/>
      <c r="N84" s="200"/>
      <c r="O84" s="98"/>
      <c r="P84" s="201">
        <f>P85</f>
        <v>0</v>
      </c>
      <c r="Q84" s="98"/>
      <c r="R84" s="201">
        <f>R85</f>
        <v>138.65976999999998</v>
      </c>
      <c r="S84" s="98"/>
      <c r="T84" s="202">
        <f>T85</f>
        <v>78.57365999999999</v>
      </c>
      <c r="U84" s="40"/>
      <c r="V84" s="40"/>
      <c r="W84" s="40"/>
      <c r="X84" s="40"/>
      <c r="Y84" s="40"/>
      <c r="Z84" s="40"/>
      <c r="AA84" s="40"/>
      <c r="AB84" s="40"/>
      <c r="AC84" s="40"/>
      <c r="AD84" s="40"/>
      <c r="AE84" s="40"/>
      <c r="AT84" s="19" t="s">
        <v>71</v>
      </c>
      <c r="AU84" s="19" t="s">
        <v>146</v>
      </c>
      <c r="BK84" s="203">
        <f>BK85</f>
        <v>0</v>
      </c>
    </row>
    <row r="85" spans="1:63" s="12" customFormat="1" ht="25.9" customHeight="1">
      <c r="A85" s="12"/>
      <c r="B85" s="204"/>
      <c r="C85" s="205"/>
      <c r="D85" s="206" t="s">
        <v>71</v>
      </c>
      <c r="E85" s="207" t="s">
        <v>167</v>
      </c>
      <c r="F85" s="207" t="s">
        <v>168</v>
      </c>
      <c r="G85" s="205"/>
      <c r="H85" s="205"/>
      <c r="I85" s="208"/>
      <c r="J85" s="209">
        <f>BK85</f>
        <v>0</v>
      </c>
      <c r="K85" s="205"/>
      <c r="L85" s="210"/>
      <c r="M85" s="211"/>
      <c r="N85" s="212"/>
      <c r="O85" s="212"/>
      <c r="P85" s="213">
        <f>P86+P171+P181+P200</f>
        <v>0</v>
      </c>
      <c r="Q85" s="212"/>
      <c r="R85" s="213">
        <f>R86+R171+R181+R200</f>
        <v>138.65976999999998</v>
      </c>
      <c r="S85" s="212"/>
      <c r="T85" s="214">
        <f>T86+T171+T181+T200</f>
        <v>78.57365999999999</v>
      </c>
      <c r="U85" s="12"/>
      <c r="V85" s="12"/>
      <c r="W85" s="12"/>
      <c r="X85" s="12"/>
      <c r="Y85" s="12"/>
      <c r="Z85" s="12"/>
      <c r="AA85" s="12"/>
      <c r="AB85" s="12"/>
      <c r="AC85" s="12"/>
      <c r="AD85" s="12"/>
      <c r="AE85" s="12"/>
      <c r="AR85" s="215" t="s">
        <v>80</v>
      </c>
      <c r="AT85" s="216" t="s">
        <v>71</v>
      </c>
      <c r="AU85" s="216" t="s">
        <v>72</v>
      </c>
      <c r="AY85" s="215" t="s">
        <v>169</v>
      </c>
      <c r="BK85" s="217">
        <f>BK86+BK171+BK181+BK200</f>
        <v>0</v>
      </c>
    </row>
    <row r="86" spans="1:63" s="12" customFormat="1" ht="22.8" customHeight="1">
      <c r="A86" s="12"/>
      <c r="B86" s="204"/>
      <c r="C86" s="205"/>
      <c r="D86" s="206" t="s">
        <v>71</v>
      </c>
      <c r="E86" s="218" t="s">
        <v>80</v>
      </c>
      <c r="F86" s="218" t="s">
        <v>170</v>
      </c>
      <c r="G86" s="205"/>
      <c r="H86" s="205"/>
      <c r="I86" s="208"/>
      <c r="J86" s="219">
        <f>BK86</f>
        <v>0</v>
      </c>
      <c r="K86" s="205"/>
      <c r="L86" s="210"/>
      <c r="M86" s="211"/>
      <c r="N86" s="212"/>
      <c r="O86" s="212"/>
      <c r="P86" s="213">
        <f>SUM(P87:P170)</f>
        <v>0</v>
      </c>
      <c r="Q86" s="212"/>
      <c r="R86" s="213">
        <f>SUM(R87:R170)</f>
        <v>138.65976999999998</v>
      </c>
      <c r="S86" s="212"/>
      <c r="T86" s="214">
        <f>SUM(T87:T170)</f>
        <v>78.57365999999999</v>
      </c>
      <c r="U86" s="12"/>
      <c r="V86" s="12"/>
      <c r="W86" s="12"/>
      <c r="X86" s="12"/>
      <c r="Y86" s="12"/>
      <c r="Z86" s="12"/>
      <c r="AA86" s="12"/>
      <c r="AB86" s="12"/>
      <c r="AC86" s="12"/>
      <c r="AD86" s="12"/>
      <c r="AE86" s="12"/>
      <c r="AR86" s="215" t="s">
        <v>80</v>
      </c>
      <c r="AT86" s="216" t="s">
        <v>71</v>
      </c>
      <c r="AU86" s="216" t="s">
        <v>80</v>
      </c>
      <c r="AY86" s="215" t="s">
        <v>169</v>
      </c>
      <c r="BK86" s="217">
        <f>SUM(BK87:BK170)</f>
        <v>0</v>
      </c>
    </row>
    <row r="87" spans="1:65" s="2" customFormat="1" ht="33" customHeight="1">
      <c r="A87" s="40"/>
      <c r="B87" s="41"/>
      <c r="C87" s="220" t="s">
        <v>80</v>
      </c>
      <c r="D87" s="220" t="s">
        <v>171</v>
      </c>
      <c r="E87" s="221" t="s">
        <v>570</v>
      </c>
      <c r="F87" s="222" t="s">
        <v>571</v>
      </c>
      <c r="G87" s="223" t="s">
        <v>174</v>
      </c>
      <c r="H87" s="224">
        <v>154.066</v>
      </c>
      <c r="I87" s="225"/>
      <c r="J87" s="226">
        <f>ROUND(I87*H87,2)</f>
        <v>0</v>
      </c>
      <c r="K87" s="222" t="s">
        <v>175</v>
      </c>
      <c r="L87" s="46"/>
      <c r="M87" s="227" t="s">
        <v>19</v>
      </c>
      <c r="N87" s="228" t="s">
        <v>43</v>
      </c>
      <c r="O87" s="86"/>
      <c r="P87" s="229">
        <f>O87*H87</f>
        <v>0</v>
      </c>
      <c r="Q87" s="229">
        <v>0</v>
      </c>
      <c r="R87" s="229">
        <f>Q87*H87</f>
        <v>0</v>
      </c>
      <c r="S87" s="229">
        <v>0.29</v>
      </c>
      <c r="T87" s="230">
        <f>S87*H87</f>
        <v>44.67914</v>
      </c>
      <c r="U87" s="40"/>
      <c r="V87" s="40"/>
      <c r="W87" s="40"/>
      <c r="X87" s="40"/>
      <c r="Y87" s="40"/>
      <c r="Z87" s="40"/>
      <c r="AA87" s="40"/>
      <c r="AB87" s="40"/>
      <c r="AC87" s="40"/>
      <c r="AD87" s="40"/>
      <c r="AE87" s="40"/>
      <c r="AR87" s="231" t="s">
        <v>176</v>
      </c>
      <c r="AT87" s="231" t="s">
        <v>171</v>
      </c>
      <c r="AU87" s="231" t="s">
        <v>82</v>
      </c>
      <c r="AY87" s="19" t="s">
        <v>169</v>
      </c>
      <c r="BE87" s="232">
        <f>IF(N87="základní",J87,0)</f>
        <v>0</v>
      </c>
      <c r="BF87" s="232">
        <f>IF(N87="snížená",J87,0)</f>
        <v>0</v>
      </c>
      <c r="BG87" s="232">
        <f>IF(N87="zákl. přenesená",J87,0)</f>
        <v>0</v>
      </c>
      <c r="BH87" s="232">
        <f>IF(N87="sníž. přenesená",J87,0)</f>
        <v>0</v>
      </c>
      <c r="BI87" s="232">
        <f>IF(N87="nulová",J87,0)</f>
        <v>0</v>
      </c>
      <c r="BJ87" s="19" t="s">
        <v>80</v>
      </c>
      <c r="BK87" s="232">
        <f>ROUND(I87*H87,2)</f>
        <v>0</v>
      </c>
      <c r="BL87" s="19" t="s">
        <v>176</v>
      </c>
      <c r="BM87" s="231" t="s">
        <v>572</v>
      </c>
    </row>
    <row r="88" spans="1:47" s="2" customFormat="1" ht="12">
      <c r="A88" s="40"/>
      <c r="B88" s="41"/>
      <c r="C88" s="42"/>
      <c r="D88" s="233" t="s">
        <v>178</v>
      </c>
      <c r="E88" s="42"/>
      <c r="F88" s="234" t="s">
        <v>185</v>
      </c>
      <c r="G88" s="42"/>
      <c r="H88" s="42"/>
      <c r="I88" s="138"/>
      <c r="J88" s="42"/>
      <c r="K88" s="42"/>
      <c r="L88" s="46"/>
      <c r="M88" s="235"/>
      <c r="N88" s="236"/>
      <c r="O88" s="86"/>
      <c r="P88" s="86"/>
      <c r="Q88" s="86"/>
      <c r="R88" s="86"/>
      <c r="S88" s="86"/>
      <c r="T88" s="87"/>
      <c r="U88" s="40"/>
      <c r="V88" s="40"/>
      <c r="W88" s="40"/>
      <c r="X88" s="40"/>
      <c r="Y88" s="40"/>
      <c r="Z88" s="40"/>
      <c r="AA88" s="40"/>
      <c r="AB88" s="40"/>
      <c r="AC88" s="40"/>
      <c r="AD88" s="40"/>
      <c r="AE88" s="40"/>
      <c r="AT88" s="19" t="s">
        <v>178</v>
      </c>
      <c r="AU88" s="19" t="s">
        <v>82</v>
      </c>
    </row>
    <row r="89" spans="1:51" s="14" customFormat="1" ht="12">
      <c r="A89" s="14"/>
      <c r="B89" s="248"/>
      <c r="C89" s="249"/>
      <c r="D89" s="233" t="s">
        <v>180</v>
      </c>
      <c r="E89" s="250" t="s">
        <v>19</v>
      </c>
      <c r="F89" s="251" t="s">
        <v>573</v>
      </c>
      <c r="G89" s="249"/>
      <c r="H89" s="250" t="s">
        <v>19</v>
      </c>
      <c r="I89" s="252"/>
      <c r="J89" s="249"/>
      <c r="K89" s="249"/>
      <c r="L89" s="253"/>
      <c r="M89" s="254"/>
      <c r="N89" s="255"/>
      <c r="O89" s="255"/>
      <c r="P89" s="255"/>
      <c r="Q89" s="255"/>
      <c r="R89" s="255"/>
      <c r="S89" s="255"/>
      <c r="T89" s="256"/>
      <c r="U89" s="14"/>
      <c r="V89" s="14"/>
      <c r="W89" s="14"/>
      <c r="X89" s="14"/>
      <c r="Y89" s="14"/>
      <c r="Z89" s="14"/>
      <c r="AA89" s="14"/>
      <c r="AB89" s="14"/>
      <c r="AC89" s="14"/>
      <c r="AD89" s="14"/>
      <c r="AE89" s="14"/>
      <c r="AT89" s="257" t="s">
        <v>180</v>
      </c>
      <c r="AU89" s="257" t="s">
        <v>82</v>
      </c>
      <c r="AV89" s="14" t="s">
        <v>80</v>
      </c>
      <c r="AW89" s="14" t="s">
        <v>33</v>
      </c>
      <c r="AX89" s="14" t="s">
        <v>72</v>
      </c>
      <c r="AY89" s="257" t="s">
        <v>169</v>
      </c>
    </row>
    <row r="90" spans="1:51" s="14" customFormat="1" ht="12">
      <c r="A90" s="14"/>
      <c r="B90" s="248"/>
      <c r="C90" s="249"/>
      <c r="D90" s="233" t="s">
        <v>180</v>
      </c>
      <c r="E90" s="250" t="s">
        <v>19</v>
      </c>
      <c r="F90" s="251" t="s">
        <v>574</v>
      </c>
      <c r="G90" s="249"/>
      <c r="H90" s="250" t="s">
        <v>19</v>
      </c>
      <c r="I90" s="252"/>
      <c r="J90" s="249"/>
      <c r="K90" s="249"/>
      <c r="L90" s="253"/>
      <c r="M90" s="254"/>
      <c r="N90" s="255"/>
      <c r="O90" s="255"/>
      <c r="P90" s="255"/>
      <c r="Q90" s="255"/>
      <c r="R90" s="255"/>
      <c r="S90" s="255"/>
      <c r="T90" s="256"/>
      <c r="U90" s="14"/>
      <c r="V90" s="14"/>
      <c r="W90" s="14"/>
      <c r="X90" s="14"/>
      <c r="Y90" s="14"/>
      <c r="Z90" s="14"/>
      <c r="AA90" s="14"/>
      <c r="AB90" s="14"/>
      <c r="AC90" s="14"/>
      <c r="AD90" s="14"/>
      <c r="AE90" s="14"/>
      <c r="AT90" s="257" t="s">
        <v>180</v>
      </c>
      <c r="AU90" s="257" t="s">
        <v>82</v>
      </c>
      <c r="AV90" s="14" t="s">
        <v>80</v>
      </c>
      <c r="AW90" s="14" t="s">
        <v>33</v>
      </c>
      <c r="AX90" s="14" t="s">
        <v>72</v>
      </c>
      <c r="AY90" s="257" t="s">
        <v>169</v>
      </c>
    </row>
    <row r="91" spans="1:51" s="13" customFormat="1" ht="12">
      <c r="A91" s="13"/>
      <c r="B91" s="237"/>
      <c r="C91" s="238"/>
      <c r="D91" s="233" t="s">
        <v>180</v>
      </c>
      <c r="E91" s="239" t="s">
        <v>19</v>
      </c>
      <c r="F91" s="240" t="s">
        <v>575</v>
      </c>
      <c r="G91" s="238"/>
      <c r="H91" s="241">
        <v>154.066</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72</v>
      </c>
      <c r="AY91" s="247" t="s">
        <v>169</v>
      </c>
    </row>
    <row r="92" spans="1:51" s="15" customFormat="1" ht="12">
      <c r="A92" s="15"/>
      <c r="B92" s="258"/>
      <c r="C92" s="259"/>
      <c r="D92" s="233" t="s">
        <v>180</v>
      </c>
      <c r="E92" s="260" t="s">
        <v>19</v>
      </c>
      <c r="F92" s="261" t="s">
        <v>191</v>
      </c>
      <c r="G92" s="259"/>
      <c r="H92" s="262">
        <v>154.066</v>
      </c>
      <c r="I92" s="263"/>
      <c r="J92" s="259"/>
      <c r="K92" s="259"/>
      <c r="L92" s="264"/>
      <c r="M92" s="265"/>
      <c r="N92" s="266"/>
      <c r="O92" s="266"/>
      <c r="P92" s="266"/>
      <c r="Q92" s="266"/>
      <c r="R92" s="266"/>
      <c r="S92" s="266"/>
      <c r="T92" s="267"/>
      <c r="U92" s="15"/>
      <c r="V92" s="15"/>
      <c r="W92" s="15"/>
      <c r="X92" s="15"/>
      <c r="Y92" s="15"/>
      <c r="Z92" s="15"/>
      <c r="AA92" s="15"/>
      <c r="AB92" s="15"/>
      <c r="AC92" s="15"/>
      <c r="AD92" s="15"/>
      <c r="AE92" s="15"/>
      <c r="AT92" s="268" t="s">
        <v>180</v>
      </c>
      <c r="AU92" s="268" t="s">
        <v>82</v>
      </c>
      <c r="AV92" s="15" t="s">
        <v>176</v>
      </c>
      <c r="AW92" s="15" t="s">
        <v>33</v>
      </c>
      <c r="AX92" s="15" t="s">
        <v>80</v>
      </c>
      <c r="AY92" s="268" t="s">
        <v>169</v>
      </c>
    </row>
    <row r="93" spans="1:65" s="2" customFormat="1" ht="33" customHeight="1">
      <c r="A93" s="40"/>
      <c r="B93" s="41"/>
      <c r="C93" s="220" t="s">
        <v>82</v>
      </c>
      <c r="D93" s="220" t="s">
        <v>171</v>
      </c>
      <c r="E93" s="221" t="s">
        <v>576</v>
      </c>
      <c r="F93" s="222" t="s">
        <v>577</v>
      </c>
      <c r="G93" s="223" t="s">
        <v>174</v>
      </c>
      <c r="H93" s="224">
        <v>154.066</v>
      </c>
      <c r="I93" s="225"/>
      <c r="J93" s="226">
        <f>ROUND(I93*H93,2)</f>
        <v>0</v>
      </c>
      <c r="K93" s="222" t="s">
        <v>175</v>
      </c>
      <c r="L93" s="46"/>
      <c r="M93" s="227" t="s">
        <v>19</v>
      </c>
      <c r="N93" s="228" t="s">
        <v>43</v>
      </c>
      <c r="O93" s="86"/>
      <c r="P93" s="229">
        <f>O93*H93</f>
        <v>0</v>
      </c>
      <c r="Q93" s="229">
        <v>0</v>
      </c>
      <c r="R93" s="229">
        <f>Q93*H93</f>
        <v>0</v>
      </c>
      <c r="S93" s="229">
        <v>0.22</v>
      </c>
      <c r="T93" s="230">
        <f>S93*H93</f>
        <v>33.89452</v>
      </c>
      <c r="U93" s="40"/>
      <c r="V93" s="40"/>
      <c r="W93" s="40"/>
      <c r="X93" s="40"/>
      <c r="Y93" s="40"/>
      <c r="Z93" s="40"/>
      <c r="AA93" s="40"/>
      <c r="AB93" s="40"/>
      <c r="AC93" s="40"/>
      <c r="AD93" s="40"/>
      <c r="AE93" s="40"/>
      <c r="AR93" s="231" t="s">
        <v>176</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176</v>
      </c>
      <c r="BM93" s="231" t="s">
        <v>578</v>
      </c>
    </row>
    <row r="94" spans="1:47" s="2" customFormat="1" ht="12">
      <c r="A94" s="40"/>
      <c r="B94" s="41"/>
      <c r="C94" s="42"/>
      <c r="D94" s="233" t="s">
        <v>178</v>
      </c>
      <c r="E94" s="42"/>
      <c r="F94" s="234" t="s">
        <v>185</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178</v>
      </c>
      <c r="AU94" s="19" t="s">
        <v>82</v>
      </c>
    </row>
    <row r="95" spans="1:51" s="14" customFormat="1" ht="12">
      <c r="A95" s="14"/>
      <c r="B95" s="248"/>
      <c r="C95" s="249"/>
      <c r="D95" s="233" t="s">
        <v>180</v>
      </c>
      <c r="E95" s="250" t="s">
        <v>19</v>
      </c>
      <c r="F95" s="251" t="s">
        <v>574</v>
      </c>
      <c r="G95" s="249"/>
      <c r="H95" s="250" t="s">
        <v>19</v>
      </c>
      <c r="I95" s="252"/>
      <c r="J95" s="249"/>
      <c r="K95" s="249"/>
      <c r="L95" s="253"/>
      <c r="M95" s="254"/>
      <c r="N95" s="255"/>
      <c r="O95" s="255"/>
      <c r="P95" s="255"/>
      <c r="Q95" s="255"/>
      <c r="R95" s="255"/>
      <c r="S95" s="255"/>
      <c r="T95" s="256"/>
      <c r="U95" s="14"/>
      <c r="V95" s="14"/>
      <c r="W95" s="14"/>
      <c r="X95" s="14"/>
      <c r="Y95" s="14"/>
      <c r="Z95" s="14"/>
      <c r="AA95" s="14"/>
      <c r="AB95" s="14"/>
      <c r="AC95" s="14"/>
      <c r="AD95" s="14"/>
      <c r="AE95" s="14"/>
      <c r="AT95" s="257" t="s">
        <v>180</v>
      </c>
      <c r="AU95" s="257" t="s">
        <v>82</v>
      </c>
      <c r="AV95" s="14" t="s">
        <v>80</v>
      </c>
      <c r="AW95" s="14" t="s">
        <v>33</v>
      </c>
      <c r="AX95" s="14" t="s">
        <v>72</v>
      </c>
      <c r="AY95" s="257" t="s">
        <v>169</v>
      </c>
    </row>
    <row r="96" spans="1:51" s="13" customFormat="1" ht="12">
      <c r="A96" s="13"/>
      <c r="B96" s="237"/>
      <c r="C96" s="238"/>
      <c r="D96" s="233" t="s">
        <v>180</v>
      </c>
      <c r="E96" s="239" t="s">
        <v>19</v>
      </c>
      <c r="F96" s="240" t="s">
        <v>579</v>
      </c>
      <c r="G96" s="238"/>
      <c r="H96" s="241">
        <v>154.066</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5" customFormat="1" ht="12">
      <c r="A97" s="15"/>
      <c r="B97" s="258"/>
      <c r="C97" s="259"/>
      <c r="D97" s="233" t="s">
        <v>180</v>
      </c>
      <c r="E97" s="260" t="s">
        <v>19</v>
      </c>
      <c r="F97" s="261" t="s">
        <v>191</v>
      </c>
      <c r="G97" s="259"/>
      <c r="H97" s="262">
        <v>154.066</v>
      </c>
      <c r="I97" s="263"/>
      <c r="J97" s="259"/>
      <c r="K97" s="259"/>
      <c r="L97" s="264"/>
      <c r="M97" s="265"/>
      <c r="N97" s="266"/>
      <c r="O97" s="266"/>
      <c r="P97" s="266"/>
      <c r="Q97" s="266"/>
      <c r="R97" s="266"/>
      <c r="S97" s="266"/>
      <c r="T97" s="267"/>
      <c r="U97" s="15"/>
      <c r="V97" s="15"/>
      <c r="W97" s="15"/>
      <c r="X97" s="15"/>
      <c r="Y97" s="15"/>
      <c r="Z97" s="15"/>
      <c r="AA97" s="15"/>
      <c r="AB97" s="15"/>
      <c r="AC97" s="15"/>
      <c r="AD97" s="15"/>
      <c r="AE97" s="15"/>
      <c r="AT97" s="268" t="s">
        <v>180</v>
      </c>
      <c r="AU97" s="268" t="s">
        <v>82</v>
      </c>
      <c r="AV97" s="15" t="s">
        <v>176</v>
      </c>
      <c r="AW97" s="15" t="s">
        <v>33</v>
      </c>
      <c r="AX97" s="15" t="s">
        <v>80</v>
      </c>
      <c r="AY97" s="268" t="s">
        <v>169</v>
      </c>
    </row>
    <row r="98" spans="1:65" s="2" customFormat="1" ht="21.75" customHeight="1">
      <c r="A98" s="40"/>
      <c r="B98" s="41"/>
      <c r="C98" s="220" t="s">
        <v>192</v>
      </c>
      <c r="D98" s="220" t="s">
        <v>171</v>
      </c>
      <c r="E98" s="221" t="s">
        <v>220</v>
      </c>
      <c r="F98" s="222" t="s">
        <v>221</v>
      </c>
      <c r="G98" s="223" t="s">
        <v>222</v>
      </c>
      <c r="H98" s="224">
        <v>5.646</v>
      </c>
      <c r="I98" s="225"/>
      <c r="J98" s="226">
        <f>ROUND(I98*H98,2)</f>
        <v>0</v>
      </c>
      <c r="K98" s="222" t="s">
        <v>175</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176</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176</v>
      </c>
      <c r="BM98" s="231" t="s">
        <v>580</v>
      </c>
    </row>
    <row r="99" spans="1:47" s="2" customFormat="1" ht="12">
      <c r="A99" s="40"/>
      <c r="B99" s="41"/>
      <c r="C99" s="42"/>
      <c r="D99" s="233" t="s">
        <v>178</v>
      </c>
      <c r="E99" s="42"/>
      <c r="F99" s="234" t="s">
        <v>224</v>
      </c>
      <c r="G99" s="42"/>
      <c r="H99" s="42"/>
      <c r="I99" s="138"/>
      <c r="J99" s="42"/>
      <c r="K99" s="42"/>
      <c r="L99" s="46"/>
      <c r="M99" s="235"/>
      <c r="N99" s="236"/>
      <c r="O99" s="86"/>
      <c r="P99" s="86"/>
      <c r="Q99" s="86"/>
      <c r="R99" s="86"/>
      <c r="S99" s="86"/>
      <c r="T99" s="87"/>
      <c r="U99" s="40"/>
      <c r="V99" s="40"/>
      <c r="W99" s="40"/>
      <c r="X99" s="40"/>
      <c r="Y99" s="40"/>
      <c r="Z99" s="40"/>
      <c r="AA99" s="40"/>
      <c r="AB99" s="40"/>
      <c r="AC99" s="40"/>
      <c r="AD99" s="40"/>
      <c r="AE99" s="40"/>
      <c r="AT99" s="19" t="s">
        <v>178</v>
      </c>
      <c r="AU99" s="19" t="s">
        <v>82</v>
      </c>
    </row>
    <row r="100" spans="1:51" s="13" customFormat="1" ht="12">
      <c r="A100" s="13"/>
      <c r="B100" s="237"/>
      <c r="C100" s="238"/>
      <c r="D100" s="233" t="s">
        <v>180</v>
      </c>
      <c r="E100" s="239" t="s">
        <v>19</v>
      </c>
      <c r="F100" s="240" t="s">
        <v>581</v>
      </c>
      <c r="G100" s="238"/>
      <c r="H100" s="241">
        <v>5.646</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180</v>
      </c>
      <c r="AU100" s="247" t="s">
        <v>82</v>
      </c>
      <c r="AV100" s="13" t="s">
        <v>82</v>
      </c>
      <c r="AW100" s="13" t="s">
        <v>33</v>
      </c>
      <c r="AX100" s="13" t="s">
        <v>80</v>
      </c>
      <c r="AY100" s="247" t="s">
        <v>169</v>
      </c>
    </row>
    <row r="101" spans="1:65" s="2" customFormat="1" ht="21.75" customHeight="1">
      <c r="A101" s="40"/>
      <c r="B101" s="41"/>
      <c r="C101" s="220" t="s">
        <v>176</v>
      </c>
      <c r="D101" s="220" t="s">
        <v>171</v>
      </c>
      <c r="E101" s="221" t="s">
        <v>228</v>
      </c>
      <c r="F101" s="222" t="s">
        <v>229</v>
      </c>
      <c r="G101" s="223" t="s">
        <v>222</v>
      </c>
      <c r="H101" s="224">
        <v>24.49</v>
      </c>
      <c r="I101" s="225"/>
      <c r="J101" s="226">
        <f>ROUND(I101*H101,2)</f>
        <v>0</v>
      </c>
      <c r="K101" s="222" t="s">
        <v>175</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176</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582</v>
      </c>
    </row>
    <row r="102" spans="1:47" s="2" customFormat="1" ht="12">
      <c r="A102" s="40"/>
      <c r="B102" s="41"/>
      <c r="C102" s="42"/>
      <c r="D102" s="233" t="s">
        <v>178</v>
      </c>
      <c r="E102" s="42"/>
      <c r="F102" s="234" t="s">
        <v>231</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178</v>
      </c>
      <c r="AU102" s="19" t="s">
        <v>82</v>
      </c>
    </row>
    <row r="103" spans="1:51" s="14" customFormat="1" ht="12">
      <c r="A103" s="14"/>
      <c r="B103" s="248"/>
      <c r="C103" s="249"/>
      <c r="D103" s="233" t="s">
        <v>180</v>
      </c>
      <c r="E103" s="250" t="s">
        <v>19</v>
      </c>
      <c r="F103" s="251" t="s">
        <v>583</v>
      </c>
      <c r="G103" s="249"/>
      <c r="H103" s="250" t="s">
        <v>19</v>
      </c>
      <c r="I103" s="252"/>
      <c r="J103" s="249"/>
      <c r="K103" s="249"/>
      <c r="L103" s="253"/>
      <c r="M103" s="254"/>
      <c r="N103" s="255"/>
      <c r="O103" s="255"/>
      <c r="P103" s="255"/>
      <c r="Q103" s="255"/>
      <c r="R103" s="255"/>
      <c r="S103" s="255"/>
      <c r="T103" s="256"/>
      <c r="U103" s="14"/>
      <c r="V103" s="14"/>
      <c r="W103" s="14"/>
      <c r="X103" s="14"/>
      <c r="Y103" s="14"/>
      <c r="Z103" s="14"/>
      <c r="AA103" s="14"/>
      <c r="AB103" s="14"/>
      <c r="AC103" s="14"/>
      <c r="AD103" s="14"/>
      <c r="AE103" s="14"/>
      <c r="AT103" s="257" t="s">
        <v>180</v>
      </c>
      <c r="AU103" s="257" t="s">
        <v>82</v>
      </c>
      <c r="AV103" s="14" t="s">
        <v>80</v>
      </c>
      <c r="AW103" s="14" t="s">
        <v>33</v>
      </c>
      <c r="AX103" s="14" t="s">
        <v>72</v>
      </c>
      <c r="AY103" s="257" t="s">
        <v>169</v>
      </c>
    </row>
    <row r="104" spans="1:51" s="13" customFormat="1" ht="12">
      <c r="A104" s="13"/>
      <c r="B104" s="237"/>
      <c r="C104" s="238"/>
      <c r="D104" s="233" t="s">
        <v>180</v>
      </c>
      <c r="E104" s="239" t="s">
        <v>19</v>
      </c>
      <c r="F104" s="240" t="s">
        <v>584</v>
      </c>
      <c r="G104" s="238"/>
      <c r="H104" s="241">
        <v>23.11</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180</v>
      </c>
      <c r="AU104" s="247" t="s">
        <v>82</v>
      </c>
      <c r="AV104" s="13" t="s">
        <v>82</v>
      </c>
      <c r="AW104" s="13" t="s">
        <v>33</v>
      </c>
      <c r="AX104" s="13" t="s">
        <v>72</v>
      </c>
      <c r="AY104" s="247" t="s">
        <v>169</v>
      </c>
    </row>
    <row r="105" spans="1:51" s="13" customFormat="1" ht="12">
      <c r="A105" s="13"/>
      <c r="B105" s="237"/>
      <c r="C105" s="238"/>
      <c r="D105" s="233" t="s">
        <v>180</v>
      </c>
      <c r="E105" s="239" t="s">
        <v>19</v>
      </c>
      <c r="F105" s="240" t="s">
        <v>585</v>
      </c>
      <c r="G105" s="238"/>
      <c r="H105" s="241">
        <v>1.38</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72</v>
      </c>
      <c r="AY105" s="247" t="s">
        <v>169</v>
      </c>
    </row>
    <row r="106" spans="1:51" s="15" customFormat="1" ht="12">
      <c r="A106" s="15"/>
      <c r="B106" s="258"/>
      <c r="C106" s="259"/>
      <c r="D106" s="233" t="s">
        <v>180</v>
      </c>
      <c r="E106" s="260" t="s">
        <v>19</v>
      </c>
      <c r="F106" s="261" t="s">
        <v>191</v>
      </c>
      <c r="G106" s="259"/>
      <c r="H106" s="262">
        <v>24.49</v>
      </c>
      <c r="I106" s="263"/>
      <c r="J106" s="259"/>
      <c r="K106" s="259"/>
      <c r="L106" s="264"/>
      <c r="M106" s="265"/>
      <c r="N106" s="266"/>
      <c r="O106" s="266"/>
      <c r="P106" s="266"/>
      <c r="Q106" s="266"/>
      <c r="R106" s="266"/>
      <c r="S106" s="266"/>
      <c r="T106" s="267"/>
      <c r="U106" s="15"/>
      <c r="V106" s="15"/>
      <c r="W106" s="15"/>
      <c r="X106" s="15"/>
      <c r="Y106" s="15"/>
      <c r="Z106" s="15"/>
      <c r="AA106" s="15"/>
      <c r="AB106" s="15"/>
      <c r="AC106" s="15"/>
      <c r="AD106" s="15"/>
      <c r="AE106" s="15"/>
      <c r="AT106" s="268" t="s">
        <v>180</v>
      </c>
      <c r="AU106" s="268" t="s">
        <v>82</v>
      </c>
      <c r="AV106" s="15" t="s">
        <v>176</v>
      </c>
      <c r="AW106" s="15" t="s">
        <v>33</v>
      </c>
      <c r="AX106" s="15" t="s">
        <v>80</v>
      </c>
      <c r="AY106" s="268" t="s">
        <v>169</v>
      </c>
    </row>
    <row r="107" spans="1:65" s="2" customFormat="1" ht="21.75" customHeight="1">
      <c r="A107" s="40"/>
      <c r="B107" s="41"/>
      <c r="C107" s="220" t="s">
        <v>206</v>
      </c>
      <c r="D107" s="220" t="s">
        <v>171</v>
      </c>
      <c r="E107" s="221" t="s">
        <v>237</v>
      </c>
      <c r="F107" s="222" t="s">
        <v>238</v>
      </c>
      <c r="G107" s="223" t="s">
        <v>222</v>
      </c>
      <c r="H107" s="224">
        <v>32.653</v>
      </c>
      <c r="I107" s="225"/>
      <c r="J107" s="226">
        <f>ROUND(I107*H107,2)</f>
        <v>0</v>
      </c>
      <c r="K107" s="222" t="s">
        <v>175</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176</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176</v>
      </c>
      <c r="BM107" s="231" t="s">
        <v>586</v>
      </c>
    </row>
    <row r="108" spans="1:47" s="2" customFormat="1" ht="12">
      <c r="A108" s="40"/>
      <c r="B108" s="41"/>
      <c r="C108" s="42"/>
      <c r="D108" s="233" t="s">
        <v>178</v>
      </c>
      <c r="E108" s="42"/>
      <c r="F108" s="234" t="s">
        <v>231</v>
      </c>
      <c r="G108" s="42"/>
      <c r="H108" s="42"/>
      <c r="I108" s="138"/>
      <c r="J108" s="42"/>
      <c r="K108" s="42"/>
      <c r="L108" s="46"/>
      <c r="M108" s="235"/>
      <c r="N108" s="236"/>
      <c r="O108" s="86"/>
      <c r="P108" s="86"/>
      <c r="Q108" s="86"/>
      <c r="R108" s="86"/>
      <c r="S108" s="86"/>
      <c r="T108" s="87"/>
      <c r="U108" s="40"/>
      <c r="V108" s="40"/>
      <c r="W108" s="40"/>
      <c r="X108" s="40"/>
      <c r="Y108" s="40"/>
      <c r="Z108" s="40"/>
      <c r="AA108" s="40"/>
      <c r="AB108" s="40"/>
      <c r="AC108" s="40"/>
      <c r="AD108" s="40"/>
      <c r="AE108" s="40"/>
      <c r="AT108" s="19" t="s">
        <v>178</v>
      </c>
      <c r="AU108" s="19" t="s">
        <v>82</v>
      </c>
    </row>
    <row r="109" spans="1:51" s="14" customFormat="1" ht="12">
      <c r="A109" s="14"/>
      <c r="B109" s="248"/>
      <c r="C109" s="249"/>
      <c r="D109" s="233" t="s">
        <v>180</v>
      </c>
      <c r="E109" s="250" t="s">
        <v>19</v>
      </c>
      <c r="F109" s="251" t="s">
        <v>587</v>
      </c>
      <c r="G109" s="249"/>
      <c r="H109" s="250" t="s">
        <v>19</v>
      </c>
      <c r="I109" s="252"/>
      <c r="J109" s="249"/>
      <c r="K109" s="249"/>
      <c r="L109" s="253"/>
      <c r="M109" s="254"/>
      <c r="N109" s="255"/>
      <c r="O109" s="255"/>
      <c r="P109" s="255"/>
      <c r="Q109" s="255"/>
      <c r="R109" s="255"/>
      <c r="S109" s="255"/>
      <c r="T109" s="256"/>
      <c r="U109" s="14"/>
      <c r="V109" s="14"/>
      <c r="W109" s="14"/>
      <c r="X109" s="14"/>
      <c r="Y109" s="14"/>
      <c r="Z109" s="14"/>
      <c r="AA109" s="14"/>
      <c r="AB109" s="14"/>
      <c r="AC109" s="14"/>
      <c r="AD109" s="14"/>
      <c r="AE109" s="14"/>
      <c r="AT109" s="257" t="s">
        <v>180</v>
      </c>
      <c r="AU109" s="257" t="s">
        <v>82</v>
      </c>
      <c r="AV109" s="14" t="s">
        <v>80</v>
      </c>
      <c r="AW109" s="14" t="s">
        <v>33</v>
      </c>
      <c r="AX109" s="14" t="s">
        <v>72</v>
      </c>
      <c r="AY109" s="257" t="s">
        <v>169</v>
      </c>
    </row>
    <row r="110" spans="1:51" s="13" customFormat="1" ht="12">
      <c r="A110" s="13"/>
      <c r="B110" s="237"/>
      <c r="C110" s="238"/>
      <c r="D110" s="233" t="s">
        <v>180</v>
      </c>
      <c r="E110" s="239" t="s">
        <v>19</v>
      </c>
      <c r="F110" s="240" t="s">
        <v>588</v>
      </c>
      <c r="G110" s="238"/>
      <c r="H110" s="241">
        <v>30.813</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72</v>
      </c>
      <c r="AY110" s="247" t="s">
        <v>169</v>
      </c>
    </row>
    <row r="111" spans="1:51" s="13" customFormat="1" ht="12">
      <c r="A111" s="13"/>
      <c r="B111" s="237"/>
      <c r="C111" s="238"/>
      <c r="D111" s="233" t="s">
        <v>180</v>
      </c>
      <c r="E111" s="239" t="s">
        <v>19</v>
      </c>
      <c r="F111" s="240" t="s">
        <v>589</v>
      </c>
      <c r="G111" s="238"/>
      <c r="H111" s="241">
        <v>1.84</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180</v>
      </c>
      <c r="AU111" s="247" t="s">
        <v>82</v>
      </c>
      <c r="AV111" s="13" t="s">
        <v>82</v>
      </c>
      <c r="AW111" s="13" t="s">
        <v>33</v>
      </c>
      <c r="AX111" s="13" t="s">
        <v>72</v>
      </c>
      <c r="AY111" s="247" t="s">
        <v>169</v>
      </c>
    </row>
    <row r="112" spans="1:51" s="15" customFormat="1" ht="12">
      <c r="A112" s="15"/>
      <c r="B112" s="258"/>
      <c r="C112" s="259"/>
      <c r="D112" s="233" t="s">
        <v>180</v>
      </c>
      <c r="E112" s="260" t="s">
        <v>19</v>
      </c>
      <c r="F112" s="261" t="s">
        <v>191</v>
      </c>
      <c r="G112" s="259"/>
      <c r="H112" s="262">
        <v>32.653</v>
      </c>
      <c r="I112" s="263"/>
      <c r="J112" s="259"/>
      <c r="K112" s="259"/>
      <c r="L112" s="264"/>
      <c r="M112" s="265"/>
      <c r="N112" s="266"/>
      <c r="O112" s="266"/>
      <c r="P112" s="266"/>
      <c r="Q112" s="266"/>
      <c r="R112" s="266"/>
      <c r="S112" s="266"/>
      <c r="T112" s="267"/>
      <c r="U112" s="15"/>
      <c r="V112" s="15"/>
      <c r="W112" s="15"/>
      <c r="X112" s="15"/>
      <c r="Y112" s="15"/>
      <c r="Z112" s="15"/>
      <c r="AA112" s="15"/>
      <c r="AB112" s="15"/>
      <c r="AC112" s="15"/>
      <c r="AD112" s="15"/>
      <c r="AE112" s="15"/>
      <c r="AT112" s="268" t="s">
        <v>180</v>
      </c>
      <c r="AU112" s="268" t="s">
        <v>82</v>
      </c>
      <c r="AV112" s="15" t="s">
        <v>176</v>
      </c>
      <c r="AW112" s="15" t="s">
        <v>33</v>
      </c>
      <c r="AX112" s="15" t="s">
        <v>80</v>
      </c>
      <c r="AY112" s="268" t="s">
        <v>169</v>
      </c>
    </row>
    <row r="113" spans="1:65" s="2" customFormat="1" ht="21.75" customHeight="1">
      <c r="A113" s="40"/>
      <c r="B113" s="41"/>
      <c r="C113" s="220" t="s">
        <v>210</v>
      </c>
      <c r="D113" s="220" t="s">
        <v>171</v>
      </c>
      <c r="E113" s="221" t="s">
        <v>245</v>
      </c>
      <c r="F113" s="222" t="s">
        <v>246</v>
      </c>
      <c r="G113" s="223" t="s">
        <v>222</v>
      </c>
      <c r="H113" s="224">
        <v>6.531</v>
      </c>
      <c r="I113" s="225"/>
      <c r="J113" s="226">
        <f>ROUND(I113*H113,2)</f>
        <v>0</v>
      </c>
      <c r="K113" s="222" t="s">
        <v>175</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590</v>
      </c>
    </row>
    <row r="114" spans="1:47" s="2" customFormat="1" ht="12">
      <c r="A114" s="40"/>
      <c r="B114" s="41"/>
      <c r="C114" s="42"/>
      <c r="D114" s="233" t="s">
        <v>178</v>
      </c>
      <c r="E114" s="42"/>
      <c r="F114" s="234" t="s">
        <v>231</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9" t="s">
        <v>178</v>
      </c>
      <c r="AU114" s="19" t="s">
        <v>82</v>
      </c>
    </row>
    <row r="115" spans="1:51" s="13" customFormat="1" ht="12">
      <c r="A115" s="13"/>
      <c r="B115" s="237"/>
      <c r="C115" s="238"/>
      <c r="D115" s="233" t="s">
        <v>180</v>
      </c>
      <c r="E115" s="238"/>
      <c r="F115" s="240" t="s">
        <v>591</v>
      </c>
      <c r="G115" s="238"/>
      <c r="H115" s="241">
        <v>6.531</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180</v>
      </c>
      <c r="AU115" s="247" t="s">
        <v>82</v>
      </c>
      <c r="AV115" s="13" t="s">
        <v>82</v>
      </c>
      <c r="AW115" s="13" t="s">
        <v>4</v>
      </c>
      <c r="AX115" s="13" t="s">
        <v>80</v>
      </c>
      <c r="AY115" s="247" t="s">
        <v>169</v>
      </c>
    </row>
    <row r="116" spans="1:65" s="2" customFormat="1" ht="21.75" customHeight="1">
      <c r="A116" s="40"/>
      <c r="B116" s="41"/>
      <c r="C116" s="220" t="s">
        <v>219</v>
      </c>
      <c r="D116" s="220" t="s">
        <v>171</v>
      </c>
      <c r="E116" s="221" t="s">
        <v>592</v>
      </c>
      <c r="F116" s="222" t="s">
        <v>593</v>
      </c>
      <c r="G116" s="223" t="s">
        <v>222</v>
      </c>
      <c r="H116" s="224">
        <v>24.49</v>
      </c>
      <c r="I116" s="225"/>
      <c r="J116" s="226">
        <f>ROUND(I116*H116,2)</f>
        <v>0</v>
      </c>
      <c r="K116" s="222" t="s">
        <v>175</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176</v>
      </c>
      <c r="AT116" s="231" t="s">
        <v>171</v>
      </c>
      <c r="AU116" s="231" t="s">
        <v>82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176</v>
      </c>
      <c r="BM116" s="231" t="s">
        <v>594</v>
      </c>
    </row>
    <row r="117" spans="1:47" s="2" customFormat="1" ht="12">
      <c r="A117" s="40"/>
      <c r="B117" s="41"/>
      <c r="C117" s="42"/>
      <c r="D117" s="233" t="s">
        <v>178</v>
      </c>
      <c r="E117" s="42"/>
      <c r="F117" s="234" t="s">
        <v>231</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178</v>
      </c>
      <c r="AU117" s="19" t="s">
        <v>82</v>
      </c>
    </row>
    <row r="118" spans="1:51" s="14" customFormat="1" ht="12">
      <c r="A118" s="14"/>
      <c r="B118" s="248"/>
      <c r="C118" s="249"/>
      <c r="D118" s="233" t="s">
        <v>180</v>
      </c>
      <c r="E118" s="250" t="s">
        <v>19</v>
      </c>
      <c r="F118" s="251" t="s">
        <v>583</v>
      </c>
      <c r="G118" s="249"/>
      <c r="H118" s="250" t="s">
        <v>19</v>
      </c>
      <c r="I118" s="252"/>
      <c r="J118" s="249"/>
      <c r="K118" s="249"/>
      <c r="L118" s="253"/>
      <c r="M118" s="254"/>
      <c r="N118" s="255"/>
      <c r="O118" s="255"/>
      <c r="P118" s="255"/>
      <c r="Q118" s="255"/>
      <c r="R118" s="255"/>
      <c r="S118" s="255"/>
      <c r="T118" s="256"/>
      <c r="U118" s="14"/>
      <c r="V118" s="14"/>
      <c r="W118" s="14"/>
      <c r="X118" s="14"/>
      <c r="Y118" s="14"/>
      <c r="Z118" s="14"/>
      <c r="AA118" s="14"/>
      <c r="AB118" s="14"/>
      <c r="AC118" s="14"/>
      <c r="AD118" s="14"/>
      <c r="AE118" s="14"/>
      <c r="AT118" s="257" t="s">
        <v>180</v>
      </c>
      <c r="AU118" s="257" t="s">
        <v>82</v>
      </c>
      <c r="AV118" s="14" t="s">
        <v>80</v>
      </c>
      <c r="AW118" s="14" t="s">
        <v>33</v>
      </c>
      <c r="AX118" s="14" t="s">
        <v>72</v>
      </c>
      <c r="AY118" s="257" t="s">
        <v>169</v>
      </c>
    </row>
    <row r="119" spans="1:51" s="13" customFormat="1" ht="12">
      <c r="A119" s="13"/>
      <c r="B119" s="237"/>
      <c r="C119" s="238"/>
      <c r="D119" s="233" t="s">
        <v>180</v>
      </c>
      <c r="E119" s="239" t="s">
        <v>19</v>
      </c>
      <c r="F119" s="240" t="s">
        <v>584</v>
      </c>
      <c r="G119" s="238"/>
      <c r="H119" s="241">
        <v>23.11</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72</v>
      </c>
      <c r="AY119" s="247" t="s">
        <v>169</v>
      </c>
    </row>
    <row r="120" spans="1:51" s="13" customFormat="1" ht="12">
      <c r="A120" s="13"/>
      <c r="B120" s="237"/>
      <c r="C120" s="238"/>
      <c r="D120" s="233" t="s">
        <v>180</v>
      </c>
      <c r="E120" s="239" t="s">
        <v>19</v>
      </c>
      <c r="F120" s="240" t="s">
        <v>585</v>
      </c>
      <c r="G120" s="238"/>
      <c r="H120" s="241">
        <v>1.38</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72</v>
      </c>
      <c r="AY120" s="247" t="s">
        <v>169</v>
      </c>
    </row>
    <row r="121" spans="1:51" s="15" customFormat="1" ht="12">
      <c r="A121" s="15"/>
      <c r="B121" s="258"/>
      <c r="C121" s="259"/>
      <c r="D121" s="233" t="s">
        <v>180</v>
      </c>
      <c r="E121" s="260" t="s">
        <v>19</v>
      </c>
      <c r="F121" s="261" t="s">
        <v>191</v>
      </c>
      <c r="G121" s="259"/>
      <c r="H121" s="262">
        <v>24.49</v>
      </c>
      <c r="I121" s="263"/>
      <c r="J121" s="259"/>
      <c r="K121" s="259"/>
      <c r="L121" s="264"/>
      <c r="M121" s="265"/>
      <c r="N121" s="266"/>
      <c r="O121" s="266"/>
      <c r="P121" s="266"/>
      <c r="Q121" s="266"/>
      <c r="R121" s="266"/>
      <c r="S121" s="266"/>
      <c r="T121" s="267"/>
      <c r="U121" s="15"/>
      <c r="V121" s="15"/>
      <c r="W121" s="15"/>
      <c r="X121" s="15"/>
      <c r="Y121" s="15"/>
      <c r="Z121" s="15"/>
      <c r="AA121" s="15"/>
      <c r="AB121" s="15"/>
      <c r="AC121" s="15"/>
      <c r="AD121" s="15"/>
      <c r="AE121" s="15"/>
      <c r="AT121" s="268" t="s">
        <v>180</v>
      </c>
      <c r="AU121" s="268" t="s">
        <v>82</v>
      </c>
      <c r="AV121" s="15" t="s">
        <v>176</v>
      </c>
      <c r="AW121" s="15" t="s">
        <v>33</v>
      </c>
      <c r="AX121" s="15" t="s">
        <v>80</v>
      </c>
      <c r="AY121" s="268" t="s">
        <v>169</v>
      </c>
    </row>
    <row r="122" spans="1:65" s="2" customFormat="1" ht="21.75" customHeight="1">
      <c r="A122" s="40"/>
      <c r="B122" s="41"/>
      <c r="C122" s="220" t="s">
        <v>227</v>
      </c>
      <c r="D122" s="220" t="s">
        <v>171</v>
      </c>
      <c r="E122" s="221" t="s">
        <v>255</v>
      </c>
      <c r="F122" s="222" t="s">
        <v>256</v>
      </c>
      <c r="G122" s="223" t="s">
        <v>222</v>
      </c>
      <c r="H122" s="224">
        <v>4.898</v>
      </c>
      <c r="I122" s="225"/>
      <c r="J122" s="226">
        <f>ROUND(I122*H122,2)</f>
        <v>0</v>
      </c>
      <c r="K122" s="222" t="s">
        <v>175</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176</v>
      </c>
      <c r="AT122" s="231" t="s">
        <v>171</v>
      </c>
      <c r="AU122" s="231" t="s">
        <v>82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176</v>
      </c>
      <c r="BM122" s="231" t="s">
        <v>595</v>
      </c>
    </row>
    <row r="123" spans="1:47" s="2" customFormat="1" ht="12">
      <c r="A123" s="40"/>
      <c r="B123" s="41"/>
      <c r="C123" s="42"/>
      <c r="D123" s="233" t="s">
        <v>178</v>
      </c>
      <c r="E123" s="42"/>
      <c r="F123" s="234" t="s">
        <v>231</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178</v>
      </c>
      <c r="AU123" s="19" t="s">
        <v>82</v>
      </c>
    </row>
    <row r="124" spans="1:51" s="13" customFormat="1" ht="12">
      <c r="A124" s="13"/>
      <c r="B124" s="237"/>
      <c r="C124" s="238"/>
      <c r="D124" s="233" t="s">
        <v>180</v>
      </c>
      <c r="E124" s="238"/>
      <c r="F124" s="240" t="s">
        <v>596</v>
      </c>
      <c r="G124" s="238"/>
      <c r="H124" s="241">
        <v>4.898</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4</v>
      </c>
      <c r="AX124" s="13" t="s">
        <v>80</v>
      </c>
      <c r="AY124" s="247" t="s">
        <v>169</v>
      </c>
    </row>
    <row r="125" spans="1:65" s="2" customFormat="1" ht="21.75" customHeight="1">
      <c r="A125" s="40"/>
      <c r="B125" s="41"/>
      <c r="C125" s="220" t="s">
        <v>236</v>
      </c>
      <c r="D125" s="220" t="s">
        <v>171</v>
      </c>
      <c r="E125" s="221" t="s">
        <v>260</v>
      </c>
      <c r="F125" s="222" t="s">
        <v>261</v>
      </c>
      <c r="G125" s="223" t="s">
        <v>222</v>
      </c>
      <c r="H125" s="224">
        <v>1.398</v>
      </c>
      <c r="I125" s="225"/>
      <c r="J125" s="226">
        <f>ROUND(I125*H125,2)</f>
        <v>0</v>
      </c>
      <c r="K125" s="222" t="s">
        <v>175</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176</v>
      </c>
      <c r="AT125" s="231" t="s">
        <v>171</v>
      </c>
      <c r="AU125" s="231" t="s">
        <v>82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176</v>
      </c>
      <c r="BM125" s="231" t="s">
        <v>597</v>
      </c>
    </row>
    <row r="126" spans="1:47" s="2" customFormat="1" ht="12">
      <c r="A126" s="40"/>
      <c r="B126" s="41"/>
      <c r="C126" s="42"/>
      <c r="D126" s="233" t="s">
        <v>178</v>
      </c>
      <c r="E126" s="42"/>
      <c r="F126" s="234" t="s">
        <v>263</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9" t="s">
        <v>178</v>
      </c>
      <c r="AU126" s="19" t="s">
        <v>82</v>
      </c>
    </row>
    <row r="127" spans="1:51" s="14" customFormat="1" ht="12">
      <c r="A127" s="14"/>
      <c r="B127" s="248"/>
      <c r="C127" s="249"/>
      <c r="D127" s="233" t="s">
        <v>180</v>
      </c>
      <c r="E127" s="250" t="s">
        <v>19</v>
      </c>
      <c r="F127" s="251" t="s">
        <v>264</v>
      </c>
      <c r="G127" s="249"/>
      <c r="H127" s="250" t="s">
        <v>19</v>
      </c>
      <c r="I127" s="252"/>
      <c r="J127" s="249"/>
      <c r="K127" s="249"/>
      <c r="L127" s="253"/>
      <c r="M127" s="254"/>
      <c r="N127" s="255"/>
      <c r="O127" s="255"/>
      <c r="P127" s="255"/>
      <c r="Q127" s="255"/>
      <c r="R127" s="255"/>
      <c r="S127" s="255"/>
      <c r="T127" s="256"/>
      <c r="U127" s="14"/>
      <c r="V127" s="14"/>
      <c r="W127" s="14"/>
      <c r="X127" s="14"/>
      <c r="Y127" s="14"/>
      <c r="Z127" s="14"/>
      <c r="AA127" s="14"/>
      <c r="AB127" s="14"/>
      <c r="AC127" s="14"/>
      <c r="AD127" s="14"/>
      <c r="AE127" s="14"/>
      <c r="AT127" s="257" t="s">
        <v>180</v>
      </c>
      <c r="AU127" s="257" t="s">
        <v>82</v>
      </c>
      <c r="AV127" s="14" t="s">
        <v>80</v>
      </c>
      <c r="AW127" s="14" t="s">
        <v>33</v>
      </c>
      <c r="AX127" s="14" t="s">
        <v>72</v>
      </c>
      <c r="AY127" s="257" t="s">
        <v>169</v>
      </c>
    </row>
    <row r="128" spans="1:51" s="13" customFormat="1" ht="12">
      <c r="A128" s="13"/>
      <c r="B128" s="237"/>
      <c r="C128" s="238"/>
      <c r="D128" s="233" t="s">
        <v>180</v>
      </c>
      <c r="E128" s="239" t="s">
        <v>19</v>
      </c>
      <c r="F128" s="240" t="s">
        <v>598</v>
      </c>
      <c r="G128" s="238"/>
      <c r="H128" s="241">
        <v>1.398</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5" customFormat="1" ht="12">
      <c r="A129" s="15"/>
      <c r="B129" s="258"/>
      <c r="C129" s="259"/>
      <c r="D129" s="233" t="s">
        <v>180</v>
      </c>
      <c r="E129" s="260" t="s">
        <v>19</v>
      </c>
      <c r="F129" s="261" t="s">
        <v>191</v>
      </c>
      <c r="G129" s="259"/>
      <c r="H129" s="262">
        <v>1.398</v>
      </c>
      <c r="I129" s="263"/>
      <c r="J129" s="259"/>
      <c r="K129" s="259"/>
      <c r="L129" s="264"/>
      <c r="M129" s="265"/>
      <c r="N129" s="266"/>
      <c r="O129" s="266"/>
      <c r="P129" s="266"/>
      <c r="Q129" s="266"/>
      <c r="R129" s="266"/>
      <c r="S129" s="266"/>
      <c r="T129" s="267"/>
      <c r="U129" s="15"/>
      <c r="V129" s="15"/>
      <c r="W129" s="15"/>
      <c r="X129" s="15"/>
      <c r="Y129" s="15"/>
      <c r="Z129" s="15"/>
      <c r="AA129" s="15"/>
      <c r="AB129" s="15"/>
      <c r="AC129" s="15"/>
      <c r="AD129" s="15"/>
      <c r="AE129" s="15"/>
      <c r="AT129" s="268" t="s">
        <v>180</v>
      </c>
      <c r="AU129" s="268" t="s">
        <v>82</v>
      </c>
      <c r="AV129" s="15" t="s">
        <v>176</v>
      </c>
      <c r="AW129" s="15" t="s">
        <v>33</v>
      </c>
      <c r="AX129" s="15" t="s">
        <v>80</v>
      </c>
      <c r="AY129" s="268" t="s">
        <v>169</v>
      </c>
    </row>
    <row r="130" spans="1:65" s="2" customFormat="1" ht="21.75" customHeight="1">
      <c r="A130" s="40"/>
      <c r="B130" s="41"/>
      <c r="C130" s="220" t="s">
        <v>244</v>
      </c>
      <c r="D130" s="220" t="s">
        <v>171</v>
      </c>
      <c r="E130" s="221" t="s">
        <v>268</v>
      </c>
      <c r="F130" s="222" t="s">
        <v>269</v>
      </c>
      <c r="G130" s="223" t="s">
        <v>222</v>
      </c>
      <c r="H130" s="224">
        <v>86.58</v>
      </c>
      <c r="I130" s="225"/>
      <c r="J130" s="226">
        <f>ROUND(I130*H130,2)</f>
        <v>0</v>
      </c>
      <c r="K130" s="222" t="s">
        <v>175</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599</v>
      </c>
    </row>
    <row r="131" spans="1:47" s="2" customFormat="1" ht="12">
      <c r="A131" s="40"/>
      <c r="B131" s="41"/>
      <c r="C131" s="42"/>
      <c r="D131" s="233" t="s">
        <v>178</v>
      </c>
      <c r="E131" s="42"/>
      <c r="F131" s="234" t="s">
        <v>263</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3" customFormat="1" ht="12">
      <c r="A132" s="13"/>
      <c r="B132" s="237"/>
      <c r="C132" s="238"/>
      <c r="D132" s="233" t="s">
        <v>180</v>
      </c>
      <c r="E132" s="239" t="s">
        <v>19</v>
      </c>
      <c r="F132" s="240" t="s">
        <v>600</v>
      </c>
      <c r="G132" s="238"/>
      <c r="H132" s="241">
        <v>80.934</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33</v>
      </c>
      <c r="AX132" s="13" t="s">
        <v>72</v>
      </c>
      <c r="AY132" s="247" t="s">
        <v>169</v>
      </c>
    </row>
    <row r="133" spans="1:51" s="13" customFormat="1" ht="12">
      <c r="A133" s="13"/>
      <c r="B133" s="237"/>
      <c r="C133" s="238"/>
      <c r="D133" s="233" t="s">
        <v>180</v>
      </c>
      <c r="E133" s="239" t="s">
        <v>19</v>
      </c>
      <c r="F133" s="240" t="s">
        <v>601</v>
      </c>
      <c r="G133" s="238"/>
      <c r="H133" s="241">
        <v>5.646</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180</v>
      </c>
      <c r="AU133" s="247" t="s">
        <v>82</v>
      </c>
      <c r="AV133" s="13" t="s">
        <v>82</v>
      </c>
      <c r="AW133" s="13" t="s">
        <v>33</v>
      </c>
      <c r="AX133" s="13" t="s">
        <v>72</v>
      </c>
      <c r="AY133" s="247" t="s">
        <v>169</v>
      </c>
    </row>
    <row r="134" spans="1:51" s="15" customFormat="1" ht="12">
      <c r="A134" s="15"/>
      <c r="B134" s="258"/>
      <c r="C134" s="259"/>
      <c r="D134" s="233" t="s">
        <v>180</v>
      </c>
      <c r="E134" s="260" t="s">
        <v>19</v>
      </c>
      <c r="F134" s="261" t="s">
        <v>191</v>
      </c>
      <c r="G134" s="259"/>
      <c r="H134" s="262">
        <v>86.58</v>
      </c>
      <c r="I134" s="263"/>
      <c r="J134" s="259"/>
      <c r="K134" s="259"/>
      <c r="L134" s="264"/>
      <c r="M134" s="265"/>
      <c r="N134" s="266"/>
      <c r="O134" s="266"/>
      <c r="P134" s="266"/>
      <c r="Q134" s="266"/>
      <c r="R134" s="266"/>
      <c r="S134" s="266"/>
      <c r="T134" s="267"/>
      <c r="U134" s="15"/>
      <c r="V134" s="15"/>
      <c r="W134" s="15"/>
      <c r="X134" s="15"/>
      <c r="Y134" s="15"/>
      <c r="Z134" s="15"/>
      <c r="AA134" s="15"/>
      <c r="AB134" s="15"/>
      <c r="AC134" s="15"/>
      <c r="AD134" s="15"/>
      <c r="AE134" s="15"/>
      <c r="AT134" s="268" t="s">
        <v>180</v>
      </c>
      <c r="AU134" s="268" t="s">
        <v>82</v>
      </c>
      <c r="AV134" s="15" t="s">
        <v>176</v>
      </c>
      <c r="AW134" s="15" t="s">
        <v>33</v>
      </c>
      <c r="AX134" s="15" t="s">
        <v>80</v>
      </c>
      <c r="AY134" s="268" t="s">
        <v>169</v>
      </c>
    </row>
    <row r="135" spans="1:65" s="2" customFormat="1" ht="33" customHeight="1">
      <c r="A135" s="40"/>
      <c r="B135" s="41"/>
      <c r="C135" s="220" t="s">
        <v>249</v>
      </c>
      <c r="D135" s="220" t="s">
        <v>171</v>
      </c>
      <c r="E135" s="221" t="s">
        <v>275</v>
      </c>
      <c r="F135" s="222" t="s">
        <v>276</v>
      </c>
      <c r="G135" s="223" t="s">
        <v>222</v>
      </c>
      <c r="H135" s="224">
        <v>259.74</v>
      </c>
      <c r="I135" s="225"/>
      <c r="J135" s="226">
        <f>ROUND(I135*H135,2)</f>
        <v>0</v>
      </c>
      <c r="K135" s="222" t="s">
        <v>175</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176</v>
      </c>
      <c r="AT135" s="231" t="s">
        <v>171</v>
      </c>
      <c r="AU135" s="231" t="s">
        <v>82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176</v>
      </c>
      <c r="BM135" s="231" t="s">
        <v>602</v>
      </c>
    </row>
    <row r="136" spans="1:47" s="2" customFormat="1" ht="12">
      <c r="A136" s="40"/>
      <c r="B136" s="41"/>
      <c r="C136" s="42"/>
      <c r="D136" s="233" t="s">
        <v>178</v>
      </c>
      <c r="E136" s="42"/>
      <c r="F136" s="234" t="s">
        <v>263</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9" t="s">
        <v>178</v>
      </c>
      <c r="AU136" s="19" t="s">
        <v>82</v>
      </c>
    </row>
    <row r="137" spans="1:51" s="13" customFormat="1" ht="12">
      <c r="A137" s="13"/>
      <c r="B137" s="237"/>
      <c r="C137" s="238"/>
      <c r="D137" s="233" t="s">
        <v>180</v>
      </c>
      <c r="E137" s="238"/>
      <c r="F137" s="240" t="s">
        <v>603</v>
      </c>
      <c r="G137" s="238"/>
      <c r="H137" s="241">
        <v>259.74</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4</v>
      </c>
      <c r="AX137" s="13" t="s">
        <v>80</v>
      </c>
      <c r="AY137" s="247" t="s">
        <v>169</v>
      </c>
    </row>
    <row r="138" spans="1:65" s="2" customFormat="1" ht="21.75" customHeight="1">
      <c r="A138" s="40"/>
      <c r="B138" s="41"/>
      <c r="C138" s="220" t="s">
        <v>254</v>
      </c>
      <c r="D138" s="220" t="s">
        <v>171</v>
      </c>
      <c r="E138" s="221" t="s">
        <v>280</v>
      </c>
      <c r="F138" s="222" t="s">
        <v>281</v>
      </c>
      <c r="G138" s="223" t="s">
        <v>222</v>
      </c>
      <c r="H138" s="224">
        <v>0.699</v>
      </c>
      <c r="I138" s="225"/>
      <c r="J138" s="226">
        <f>ROUND(I138*H138,2)</f>
        <v>0</v>
      </c>
      <c r="K138" s="222" t="s">
        <v>175</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176</v>
      </c>
      <c r="AT138" s="231" t="s">
        <v>171</v>
      </c>
      <c r="AU138" s="231" t="s">
        <v>82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176</v>
      </c>
      <c r="BM138" s="231" t="s">
        <v>604</v>
      </c>
    </row>
    <row r="139" spans="1:47" s="2" customFormat="1" ht="12">
      <c r="A139" s="40"/>
      <c r="B139" s="41"/>
      <c r="C139" s="42"/>
      <c r="D139" s="233" t="s">
        <v>178</v>
      </c>
      <c r="E139" s="42"/>
      <c r="F139" s="234" t="s">
        <v>283</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9" t="s">
        <v>178</v>
      </c>
      <c r="AU139" s="19" t="s">
        <v>82</v>
      </c>
    </row>
    <row r="140" spans="1:51" s="14" customFormat="1" ht="12">
      <c r="A140" s="14"/>
      <c r="B140" s="248"/>
      <c r="C140" s="249"/>
      <c r="D140" s="233" t="s">
        <v>180</v>
      </c>
      <c r="E140" s="250" t="s">
        <v>19</v>
      </c>
      <c r="F140" s="251" t="s">
        <v>264</v>
      </c>
      <c r="G140" s="249"/>
      <c r="H140" s="250" t="s">
        <v>19</v>
      </c>
      <c r="I140" s="252"/>
      <c r="J140" s="249"/>
      <c r="K140" s="249"/>
      <c r="L140" s="253"/>
      <c r="M140" s="254"/>
      <c r="N140" s="255"/>
      <c r="O140" s="255"/>
      <c r="P140" s="255"/>
      <c r="Q140" s="255"/>
      <c r="R140" s="255"/>
      <c r="S140" s="255"/>
      <c r="T140" s="256"/>
      <c r="U140" s="14"/>
      <c r="V140" s="14"/>
      <c r="W140" s="14"/>
      <c r="X140" s="14"/>
      <c r="Y140" s="14"/>
      <c r="Z140" s="14"/>
      <c r="AA140" s="14"/>
      <c r="AB140" s="14"/>
      <c r="AC140" s="14"/>
      <c r="AD140" s="14"/>
      <c r="AE140" s="14"/>
      <c r="AT140" s="257" t="s">
        <v>180</v>
      </c>
      <c r="AU140" s="257" t="s">
        <v>82</v>
      </c>
      <c r="AV140" s="14" t="s">
        <v>80</v>
      </c>
      <c r="AW140" s="14" t="s">
        <v>33</v>
      </c>
      <c r="AX140" s="14" t="s">
        <v>72</v>
      </c>
      <c r="AY140" s="257" t="s">
        <v>169</v>
      </c>
    </row>
    <row r="141" spans="1:51" s="13" customFormat="1" ht="12">
      <c r="A141" s="13"/>
      <c r="B141" s="237"/>
      <c r="C141" s="238"/>
      <c r="D141" s="233" t="s">
        <v>180</v>
      </c>
      <c r="E141" s="239" t="s">
        <v>19</v>
      </c>
      <c r="F141" s="240" t="s">
        <v>605</v>
      </c>
      <c r="G141" s="238"/>
      <c r="H141" s="241">
        <v>0.699</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80</v>
      </c>
      <c r="AY141" s="247" t="s">
        <v>169</v>
      </c>
    </row>
    <row r="142" spans="1:65" s="2" customFormat="1" ht="21.75" customHeight="1">
      <c r="A142" s="40"/>
      <c r="B142" s="41"/>
      <c r="C142" s="220" t="s">
        <v>259</v>
      </c>
      <c r="D142" s="220" t="s">
        <v>171</v>
      </c>
      <c r="E142" s="221" t="s">
        <v>287</v>
      </c>
      <c r="F142" s="222" t="s">
        <v>288</v>
      </c>
      <c r="G142" s="223" t="s">
        <v>222</v>
      </c>
      <c r="H142" s="224">
        <v>77.033</v>
      </c>
      <c r="I142" s="225"/>
      <c r="J142" s="226">
        <f>ROUND(I142*H142,2)</f>
        <v>0</v>
      </c>
      <c r="K142" s="222" t="s">
        <v>175</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176</v>
      </c>
      <c r="AT142" s="231" t="s">
        <v>171</v>
      </c>
      <c r="AU142" s="231" t="s">
        <v>82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176</v>
      </c>
      <c r="BM142" s="231" t="s">
        <v>606</v>
      </c>
    </row>
    <row r="143" spans="1:47" s="2" customFormat="1" ht="12">
      <c r="A143" s="40"/>
      <c r="B143" s="41"/>
      <c r="C143" s="42"/>
      <c r="D143" s="233" t="s">
        <v>178</v>
      </c>
      <c r="E143" s="42"/>
      <c r="F143" s="234" t="s">
        <v>290</v>
      </c>
      <c r="G143" s="42"/>
      <c r="H143" s="42"/>
      <c r="I143" s="138"/>
      <c r="J143" s="42"/>
      <c r="K143" s="42"/>
      <c r="L143" s="46"/>
      <c r="M143" s="235"/>
      <c r="N143" s="236"/>
      <c r="O143" s="86"/>
      <c r="P143" s="86"/>
      <c r="Q143" s="86"/>
      <c r="R143" s="86"/>
      <c r="S143" s="86"/>
      <c r="T143" s="87"/>
      <c r="U143" s="40"/>
      <c r="V143" s="40"/>
      <c r="W143" s="40"/>
      <c r="X143" s="40"/>
      <c r="Y143" s="40"/>
      <c r="Z143" s="40"/>
      <c r="AA143" s="40"/>
      <c r="AB143" s="40"/>
      <c r="AC143" s="40"/>
      <c r="AD143" s="40"/>
      <c r="AE143" s="40"/>
      <c r="AT143" s="19" t="s">
        <v>178</v>
      </c>
      <c r="AU143" s="19" t="s">
        <v>82</v>
      </c>
    </row>
    <row r="144" spans="1:51" s="13" customFormat="1" ht="12">
      <c r="A144" s="13"/>
      <c r="B144" s="237"/>
      <c r="C144" s="238"/>
      <c r="D144" s="233" t="s">
        <v>180</v>
      </c>
      <c r="E144" s="239" t="s">
        <v>19</v>
      </c>
      <c r="F144" s="240" t="s">
        <v>607</v>
      </c>
      <c r="G144" s="238"/>
      <c r="H144" s="241">
        <v>77.033</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180</v>
      </c>
      <c r="AU144" s="247" t="s">
        <v>82</v>
      </c>
      <c r="AV144" s="13" t="s">
        <v>82</v>
      </c>
      <c r="AW144" s="13" t="s">
        <v>33</v>
      </c>
      <c r="AX144" s="13" t="s">
        <v>80</v>
      </c>
      <c r="AY144" s="247" t="s">
        <v>169</v>
      </c>
    </row>
    <row r="145" spans="1:65" s="2" customFormat="1" ht="16.5" customHeight="1">
      <c r="A145" s="40"/>
      <c r="B145" s="41"/>
      <c r="C145" s="269" t="s">
        <v>267</v>
      </c>
      <c r="D145" s="269" t="s">
        <v>294</v>
      </c>
      <c r="E145" s="270" t="s">
        <v>295</v>
      </c>
      <c r="F145" s="271" t="s">
        <v>296</v>
      </c>
      <c r="G145" s="272" t="s">
        <v>297</v>
      </c>
      <c r="H145" s="273">
        <v>138.659</v>
      </c>
      <c r="I145" s="274"/>
      <c r="J145" s="275">
        <f>ROUND(I145*H145,2)</f>
        <v>0</v>
      </c>
      <c r="K145" s="271" t="s">
        <v>19</v>
      </c>
      <c r="L145" s="276"/>
      <c r="M145" s="277" t="s">
        <v>19</v>
      </c>
      <c r="N145" s="278" t="s">
        <v>43</v>
      </c>
      <c r="O145" s="86"/>
      <c r="P145" s="229">
        <f>O145*H145</f>
        <v>0</v>
      </c>
      <c r="Q145" s="229">
        <v>1</v>
      </c>
      <c r="R145" s="229">
        <f>Q145*H145</f>
        <v>138.659</v>
      </c>
      <c r="S145" s="229">
        <v>0</v>
      </c>
      <c r="T145" s="230">
        <f>S145*H145</f>
        <v>0</v>
      </c>
      <c r="U145" s="40"/>
      <c r="V145" s="40"/>
      <c r="W145" s="40"/>
      <c r="X145" s="40"/>
      <c r="Y145" s="40"/>
      <c r="Z145" s="40"/>
      <c r="AA145" s="40"/>
      <c r="AB145" s="40"/>
      <c r="AC145" s="40"/>
      <c r="AD145" s="40"/>
      <c r="AE145" s="40"/>
      <c r="AR145" s="231" t="s">
        <v>227</v>
      </c>
      <c r="AT145" s="231" t="s">
        <v>294</v>
      </c>
      <c r="AU145" s="231" t="s">
        <v>82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176</v>
      </c>
      <c r="BM145" s="231" t="s">
        <v>608</v>
      </c>
    </row>
    <row r="146" spans="1:51" s="13" customFormat="1" ht="12">
      <c r="A146" s="13"/>
      <c r="B146" s="237"/>
      <c r="C146" s="238"/>
      <c r="D146" s="233" t="s">
        <v>180</v>
      </c>
      <c r="E146" s="238"/>
      <c r="F146" s="240" t="s">
        <v>609</v>
      </c>
      <c r="G146" s="238"/>
      <c r="H146" s="241">
        <v>138.659</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180</v>
      </c>
      <c r="AU146" s="247" t="s">
        <v>82</v>
      </c>
      <c r="AV146" s="13" t="s">
        <v>82</v>
      </c>
      <c r="AW146" s="13" t="s">
        <v>4</v>
      </c>
      <c r="AX146" s="13" t="s">
        <v>80</v>
      </c>
      <c r="AY146" s="247" t="s">
        <v>169</v>
      </c>
    </row>
    <row r="147" spans="1:65" s="2" customFormat="1" ht="16.5" customHeight="1">
      <c r="A147" s="40"/>
      <c r="B147" s="41"/>
      <c r="C147" s="220" t="s">
        <v>8</v>
      </c>
      <c r="D147" s="220" t="s">
        <v>171</v>
      </c>
      <c r="E147" s="221" t="s">
        <v>301</v>
      </c>
      <c r="F147" s="222" t="s">
        <v>302</v>
      </c>
      <c r="G147" s="223" t="s">
        <v>222</v>
      </c>
      <c r="H147" s="224">
        <v>0.699</v>
      </c>
      <c r="I147" s="225"/>
      <c r="J147" s="226">
        <f>ROUND(I147*H147,2)</f>
        <v>0</v>
      </c>
      <c r="K147" s="222" t="s">
        <v>175</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176</v>
      </c>
      <c r="AT147" s="231" t="s">
        <v>171</v>
      </c>
      <c r="AU147" s="231" t="s">
        <v>82</v>
      </c>
      <c r="AY147" s="19" t="s">
        <v>169</v>
      </c>
      <c r="BE147" s="232">
        <f>IF(N147="základní",J147,0)</f>
        <v>0</v>
      </c>
      <c r="BF147" s="232">
        <f>IF(N147="snížená",J147,0)</f>
        <v>0</v>
      </c>
      <c r="BG147" s="232">
        <f>IF(N147="zákl. přenesená",J147,0)</f>
        <v>0</v>
      </c>
      <c r="BH147" s="232">
        <f>IF(N147="sníž. přenesená",J147,0)</f>
        <v>0</v>
      </c>
      <c r="BI147" s="232">
        <f>IF(N147="nulová",J147,0)</f>
        <v>0</v>
      </c>
      <c r="BJ147" s="19" t="s">
        <v>80</v>
      </c>
      <c r="BK147" s="232">
        <f>ROUND(I147*H147,2)</f>
        <v>0</v>
      </c>
      <c r="BL147" s="19" t="s">
        <v>176</v>
      </c>
      <c r="BM147" s="231" t="s">
        <v>610</v>
      </c>
    </row>
    <row r="148" spans="1:47" s="2" customFormat="1" ht="12">
      <c r="A148" s="40"/>
      <c r="B148" s="41"/>
      <c r="C148" s="42"/>
      <c r="D148" s="233" t="s">
        <v>178</v>
      </c>
      <c r="E148" s="42"/>
      <c r="F148" s="234" t="s">
        <v>304</v>
      </c>
      <c r="G148" s="42"/>
      <c r="H148" s="42"/>
      <c r="I148" s="138"/>
      <c r="J148" s="42"/>
      <c r="K148" s="42"/>
      <c r="L148" s="46"/>
      <c r="M148" s="235"/>
      <c r="N148" s="236"/>
      <c r="O148" s="86"/>
      <c r="P148" s="86"/>
      <c r="Q148" s="86"/>
      <c r="R148" s="86"/>
      <c r="S148" s="86"/>
      <c r="T148" s="87"/>
      <c r="U148" s="40"/>
      <c r="V148" s="40"/>
      <c r="W148" s="40"/>
      <c r="X148" s="40"/>
      <c r="Y148" s="40"/>
      <c r="Z148" s="40"/>
      <c r="AA148" s="40"/>
      <c r="AB148" s="40"/>
      <c r="AC148" s="40"/>
      <c r="AD148" s="40"/>
      <c r="AE148" s="40"/>
      <c r="AT148" s="19" t="s">
        <v>178</v>
      </c>
      <c r="AU148" s="19" t="s">
        <v>82</v>
      </c>
    </row>
    <row r="149" spans="1:51" s="14" customFormat="1" ht="12">
      <c r="A149" s="14"/>
      <c r="B149" s="248"/>
      <c r="C149" s="249"/>
      <c r="D149" s="233" t="s">
        <v>180</v>
      </c>
      <c r="E149" s="250" t="s">
        <v>19</v>
      </c>
      <c r="F149" s="251" t="s">
        <v>611</v>
      </c>
      <c r="G149" s="249"/>
      <c r="H149" s="250" t="s">
        <v>19</v>
      </c>
      <c r="I149" s="252"/>
      <c r="J149" s="249"/>
      <c r="K149" s="249"/>
      <c r="L149" s="253"/>
      <c r="M149" s="254"/>
      <c r="N149" s="255"/>
      <c r="O149" s="255"/>
      <c r="P149" s="255"/>
      <c r="Q149" s="255"/>
      <c r="R149" s="255"/>
      <c r="S149" s="255"/>
      <c r="T149" s="256"/>
      <c r="U149" s="14"/>
      <c r="V149" s="14"/>
      <c r="W149" s="14"/>
      <c r="X149" s="14"/>
      <c r="Y149" s="14"/>
      <c r="Z149" s="14"/>
      <c r="AA149" s="14"/>
      <c r="AB149" s="14"/>
      <c r="AC149" s="14"/>
      <c r="AD149" s="14"/>
      <c r="AE149" s="14"/>
      <c r="AT149" s="257" t="s">
        <v>180</v>
      </c>
      <c r="AU149" s="257" t="s">
        <v>82</v>
      </c>
      <c r="AV149" s="14" t="s">
        <v>80</v>
      </c>
      <c r="AW149" s="14" t="s">
        <v>33</v>
      </c>
      <c r="AX149" s="14" t="s">
        <v>72</v>
      </c>
      <c r="AY149" s="257" t="s">
        <v>169</v>
      </c>
    </row>
    <row r="150" spans="1:51" s="13" customFormat="1" ht="12">
      <c r="A150" s="13"/>
      <c r="B150" s="237"/>
      <c r="C150" s="238"/>
      <c r="D150" s="233" t="s">
        <v>180</v>
      </c>
      <c r="E150" s="239" t="s">
        <v>19</v>
      </c>
      <c r="F150" s="240" t="s">
        <v>612</v>
      </c>
      <c r="G150" s="238"/>
      <c r="H150" s="241">
        <v>0.699</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180</v>
      </c>
      <c r="AU150" s="247" t="s">
        <v>82</v>
      </c>
      <c r="AV150" s="13" t="s">
        <v>82</v>
      </c>
      <c r="AW150" s="13" t="s">
        <v>33</v>
      </c>
      <c r="AX150" s="13" t="s">
        <v>72</v>
      </c>
      <c r="AY150" s="247" t="s">
        <v>169</v>
      </c>
    </row>
    <row r="151" spans="1:51" s="15" customFormat="1" ht="12">
      <c r="A151" s="15"/>
      <c r="B151" s="258"/>
      <c r="C151" s="259"/>
      <c r="D151" s="233" t="s">
        <v>180</v>
      </c>
      <c r="E151" s="260" t="s">
        <v>19</v>
      </c>
      <c r="F151" s="261" t="s">
        <v>191</v>
      </c>
      <c r="G151" s="259"/>
      <c r="H151" s="262">
        <v>0.699</v>
      </c>
      <c r="I151" s="263"/>
      <c r="J151" s="259"/>
      <c r="K151" s="259"/>
      <c r="L151" s="264"/>
      <c r="M151" s="265"/>
      <c r="N151" s="266"/>
      <c r="O151" s="266"/>
      <c r="P151" s="266"/>
      <c r="Q151" s="266"/>
      <c r="R151" s="266"/>
      <c r="S151" s="266"/>
      <c r="T151" s="267"/>
      <c r="U151" s="15"/>
      <c r="V151" s="15"/>
      <c r="W151" s="15"/>
      <c r="X151" s="15"/>
      <c r="Y151" s="15"/>
      <c r="Z151" s="15"/>
      <c r="AA151" s="15"/>
      <c r="AB151" s="15"/>
      <c r="AC151" s="15"/>
      <c r="AD151" s="15"/>
      <c r="AE151" s="15"/>
      <c r="AT151" s="268" t="s">
        <v>180</v>
      </c>
      <c r="AU151" s="268" t="s">
        <v>82</v>
      </c>
      <c r="AV151" s="15" t="s">
        <v>176</v>
      </c>
      <c r="AW151" s="15" t="s">
        <v>33</v>
      </c>
      <c r="AX151" s="15" t="s">
        <v>80</v>
      </c>
      <c r="AY151" s="268" t="s">
        <v>169</v>
      </c>
    </row>
    <row r="152" spans="1:65" s="2" customFormat="1" ht="21.75" customHeight="1">
      <c r="A152" s="40"/>
      <c r="B152" s="41"/>
      <c r="C152" s="220" t="s">
        <v>279</v>
      </c>
      <c r="D152" s="220" t="s">
        <v>171</v>
      </c>
      <c r="E152" s="221" t="s">
        <v>307</v>
      </c>
      <c r="F152" s="222" t="s">
        <v>308</v>
      </c>
      <c r="G152" s="223" t="s">
        <v>297</v>
      </c>
      <c r="H152" s="224">
        <v>155.844</v>
      </c>
      <c r="I152" s="225"/>
      <c r="J152" s="226">
        <f>ROUND(I152*H152,2)</f>
        <v>0</v>
      </c>
      <c r="K152" s="222" t="s">
        <v>19</v>
      </c>
      <c r="L152" s="46"/>
      <c r="M152" s="227" t="s">
        <v>19</v>
      </c>
      <c r="N152" s="228" t="s">
        <v>43</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176</v>
      </c>
      <c r="AT152" s="231" t="s">
        <v>171</v>
      </c>
      <c r="AU152" s="231" t="s">
        <v>82</v>
      </c>
      <c r="AY152" s="19" t="s">
        <v>169</v>
      </c>
      <c r="BE152" s="232">
        <f>IF(N152="základní",J152,0)</f>
        <v>0</v>
      </c>
      <c r="BF152" s="232">
        <f>IF(N152="snížená",J152,0)</f>
        <v>0</v>
      </c>
      <c r="BG152" s="232">
        <f>IF(N152="zákl. přenesená",J152,0)</f>
        <v>0</v>
      </c>
      <c r="BH152" s="232">
        <f>IF(N152="sníž. přenesená",J152,0)</f>
        <v>0</v>
      </c>
      <c r="BI152" s="232">
        <f>IF(N152="nulová",J152,0)</f>
        <v>0</v>
      </c>
      <c r="BJ152" s="19" t="s">
        <v>80</v>
      </c>
      <c r="BK152" s="232">
        <f>ROUND(I152*H152,2)</f>
        <v>0</v>
      </c>
      <c r="BL152" s="19" t="s">
        <v>176</v>
      </c>
      <c r="BM152" s="231" t="s">
        <v>613</v>
      </c>
    </row>
    <row r="153" spans="1:47" s="2" customFormat="1" ht="12">
      <c r="A153" s="40"/>
      <c r="B153" s="41"/>
      <c r="C153" s="42"/>
      <c r="D153" s="233" t="s">
        <v>178</v>
      </c>
      <c r="E153" s="42"/>
      <c r="F153" s="234" t="s">
        <v>310</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9" t="s">
        <v>178</v>
      </c>
      <c r="AU153" s="19" t="s">
        <v>82</v>
      </c>
    </row>
    <row r="154" spans="1:51" s="13" customFormat="1" ht="12">
      <c r="A154" s="13"/>
      <c r="B154" s="237"/>
      <c r="C154" s="238"/>
      <c r="D154" s="233" t="s">
        <v>180</v>
      </c>
      <c r="E154" s="238"/>
      <c r="F154" s="240" t="s">
        <v>614</v>
      </c>
      <c r="G154" s="238"/>
      <c r="H154" s="241">
        <v>155.844</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4</v>
      </c>
      <c r="AX154" s="13" t="s">
        <v>80</v>
      </c>
      <c r="AY154" s="247" t="s">
        <v>169</v>
      </c>
    </row>
    <row r="155" spans="1:65" s="2" customFormat="1" ht="21.75" customHeight="1">
      <c r="A155" s="40"/>
      <c r="B155" s="41"/>
      <c r="C155" s="220" t="s">
        <v>286</v>
      </c>
      <c r="D155" s="220" t="s">
        <v>171</v>
      </c>
      <c r="E155" s="221" t="s">
        <v>312</v>
      </c>
      <c r="F155" s="222" t="s">
        <v>313</v>
      </c>
      <c r="G155" s="223" t="s">
        <v>222</v>
      </c>
      <c r="H155" s="224">
        <v>0.699</v>
      </c>
      <c r="I155" s="225"/>
      <c r="J155" s="226">
        <f>ROUND(I155*H155,2)</f>
        <v>0</v>
      </c>
      <c r="K155" s="222" t="s">
        <v>175</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176</v>
      </c>
      <c r="AT155" s="231" t="s">
        <v>171</v>
      </c>
      <c r="AU155" s="231" t="s">
        <v>82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176</v>
      </c>
      <c r="BM155" s="231" t="s">
        <v>615</v>
      </c>
    </row>
    <row r="156" spans="1:47" s="2" customFormat="1" ht="12">
      <c r="A156" s="40"/>
      <c r="B156" s="41"/>
      <c r="C156" s="42"/>
      <c r="D156" s="233" t="s">
        <v>178</v>
      </c>
      <c r="E156" s="42"/>
      <c r="F156" s="234" t="s">
        <v>315</v>
      </c>
      <c r="G156" s="42"/>
      <c r="H156" s="42"/>
      <c r="I156" s="138"/>
      <c r="J156" s="42"/>
      <c r="K156" s="42"/>
      <c r="L156" s="46"/>
      <c r="M156" s="235"/>
      <c r="N156" s="236"/>
      <c r="O156" s="86"/>
      <c r="P156" s="86"/>
      <c r="Q156" s="86"/>
      <c r="R156" s="86"/>
      <c r="S156" s="86"/>
      <c r="T156" s="87"/>
      <c r="U156" s="40"/>
      <c r="V156" s="40"/>
      <c r="W156" s="40"/>
      <c r="X156" s="40"/>
      <c r="Y156" s="40"/>
      <c r="Z156" s="40"/>
      <c r="AA156" s="40"/>
      <c r="AB156" s="40"/>
      <c r="AC156" s="40"/>
      <c r="AD156" s="40"/>
      <c r="AE156" s="40"/>
      <c r="AT156" s="19" t="s">
        <v>178</v>
      </c>
      <c r="AU156" s="19" t="s">
        <v>82</v>
      </c>
    </row>
    <row r="157" spans="1:51" s="14" customFormat="1" ht="12">
      <c r="A157" s="14"/>
      <c r="B157" s="248"/>
      <c r="C157" s="249"/>
      <c r="D157" s="233" t="s">
        <v>180</v>
      </c>
      <c r="E157" s="250" t="s">
        <v>19</v>
      </c>
      <c r="F157" s="251" t="s">
        <v>616</v>
      </c>
      <c r="G157" s="249"/>
      <c r="H157" s="250" t="s">
        <v>19</v>
      </c>
      <c r="I157" s="252"/>
      <c r="J157" s="249"/>
      <c r="K157" s="249"/>
      <c r="L157" s="253"/>
      <c r="M157" s="254"/>
      <c r="N157" s="255"/>
      <c r="O157" s="255"/>
      <c r="P157" s="255"/>
      <c r="Q157" s="255"/>
      <c r="R157" s="255"/>
      <c r="S157" s="255"/>
      <c r="T157" s="256"/>
      <c r="U157" s="14"/>
      <c r="V157" s="14"/>
      <c r="W157" s="14"/>
      <c r="X157" s="14"/>
      <c r="Y157" s="14"/>
      <c r="Z157" s="14"/>
      <c r="AA157" s="14"/>
      <c r="AB157" s="14"/>
      <c r="AC157" s="14"/>
      <c r="AD157" s="14"/>
      <c r="AE157" s="14"/>
      <c r="AT157" s="257" t="s">
        <v>180</v>
      </c>
      <c r="AU157" s="257" t="s">
        <v>82</v>
      </c>
      <c r="AV157" s="14" t="s">
        <v>80</v>
      </c>
      <c r="AW157" s="14" t="s">
        <v>33</v>
      </c>
      <c r="AX157" s="14" t="s">
        <v>72</v>
      </c>
      <c r="AY157" s="257" t="s">
        <v>169</v>
      </c>
    </row>
    <row r="158" spans="1:51" s="14" customFormat="1" ht="12">
      <c r="A158" s="14"/>
      <c r="B158" s="248"/>
      <c r="C158" s="249"/>
      <c r="D158" s="233" t="s">
        <v>180</v>
      </c>
      <c r="E158" s="250" t="s">
        <v>19</v>
      </c>
      <c r="F158" s="251" t="s">
        <v>316</v>
      </c>
      <c r="G158" s="249"/>
      <c r="H158" s="250" t="s">
        <v>19</v>
      </c>
      <c r="I158" s="252"/>
      <c r="J158" s="249"/>
      <c r="K158" s="249"/>
      <c r="L158" s="253"/>
      <c r="M158" s="254"/>
      <c r="N158" s="255"/>
      <c r="O158" s="255"/>
      <c r="P158" s="255"/>
      <c r="Q158" s="255"/>
      <c r="R158" s="255"/>
      <c r="S158" s="255"/>
      <c r="T158" s="256"/>
      <c r="U158" s="14"/>
      <c r="V158" s="14"/>
      <c r="W158" s="14"/>
      <c r="X158" s="14"/>
      <c r="Y158" s="14"/>
      <c r="Z158" s="14"/>
      <c r="AA158" s="14"/>
      <c r="AB158" s="14"/>
      <c r="AC158" s="14"/>
      <c r="AD158" s="14"/>
      <c r="AE158" s="14"/>
      <c r="AT158" s="257" t="s">
        <v>180</v>
      </c>
      <c r="AU158" s="257" t="s">
        <v>82</v>
      </c>
      <c r="AV158" s="14" t="s">
        <v>80</v>
      </c>
      <c r="AW158" s="14" t="s">
        <v>33</v>
      </c>
      <c r="AX158" s="14" t="s">
        <v>72</v>
      </c>
      <c r="AY158" s="257" t="s">
        <v>169</v>
      </c>
    </row>
    <row r="159" spans="1:51" s="13" customFormat="1" ht="12">
      <c r="A159" s="13"/>
      <c r="B159" s="237"/>
      <c r="C159" s="238"/>
      <c r="D159" s="233" t="s">
        <v>180</v>
      </c>
      <c r="E159" s="239" t="s">
        <v>19</v>
      </c>
      <c r="F159" s="240" t="s">
        <v>617</v>
      </c>
      <c r="G159" s="238"/>
      <c r="H159" s="241">
        <v>0.699</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180</v>
      </c>
      <c r="AU159" s="247" t="s">
        <v>82</v>
      </c>
      <c r="AV159" s="13" t="s">
        <v>82</v>
      </c>
      <c r="AW159" s="13" t="s">
        <v>33</v>
      </c>
      <c r="AX159" s="13" t="s">
        <v>72</v>
      </c>
      <c r="AY159" s="247" t="s">
        <v>169</v>
      </c>
    </row>
    <row r="160" spans="1:51" s="15" customFormat="1" ht="12">
      <c r="A160" s="15"/>
      <c r="B160" s="258"/>
      <c r="C160" s="259"/>
      <c r="D160" s="233" t="s">
        <v>180</v>
      </c>
      <c r="E160" s="260" t="s">
        <v>19</v>
      </c>
      <c r="F160" s="261" t="s">
        <v>191</v>
      </c>
      <c r="G160" s="259"/>
      <c r="H160" s="262">
        <v>0.699</v>
      </c>
      <c r="I160" s="263"/>
      <c r="J160" s="259"/>
      <c r="K160" s="259"/>
      <c r="L160" s="264"/>
      <c r="M160" s="265"/>
      <c r="N160" s="266"/>
      <c r="O160" s="266"/>
      <c r="P160" s="266"/>
      <c r="Q160" s="266"/>
      <c r="R160" s="266"/>
      <c r="S160" s="266"/>
      <c r="T160" s="267"/>
      <c r="U160" s="15"/>
      <c r="V160" s="15"/>
      <c r="W160" s="15"/>
      <c r="X160" s="15"/>
      <c r="Y160" s="15"/>
      <c r="Z160" s="15"/>
      <c r="AA160" s="15"/>
      <c r="AB160" s="15"/>
      <c r="AC160" s="15"/>
      <c r="AD160" s="15"/>
      <c r="AE160" s="15"/>
      <c r="AT160" s="268" t="s">
        <v>180</v>
      </c>
      <c r="AU160" s="268" t="s">
        <v>82</v>
      </c>
      <c r="AV160" s="15" t="s">
        <v>176</v>
      </c>
      <c r="AW160" s="15" t="s">
        <v>33</v>
      </c>
      <c r="AX160" s="15" t="s">
        <v>80</v>
      </c>
      <c r="AY160" s="268" t="s">
        <v>169</v>
      </c>
    </row>
    <row r="161" spans="1:65" s="2" customFormat="1" ht="21.75" customHeight="1">
      <c r="A161" s="40"/>
      <c r="B161" s="41"/>
      <c r="C161" s="220" t="s">
        <v>293</v>
      </c>
      <c r="D161" s="220" t="s">
        <v>171</v>
      </c>
      <c r="E161" s="221" t="s">
        <v>319</v>
      </c>
      <c r="F161" s="222" t="s">
        <v>320</v>
      </c>
      <c r="G161" s="223" t="s">
        <v>174</v>
      </c>
      <c r="H161" s="224">
        <v>51.33</v>
      </c>
      <c r="I161" s="225"/>
      <c r="J161" s="226">
        <f>ROUND(I161*H161,2)</f>
        <v>0</v>
      </c>
      <c r="K161" s="222" t="s">
        <v>175</v>
      </c>
      <c r="L161" s="46"/>
      <c r="M161" s="227" t="s">
        <v>19</v>
      </c>
      <c r="N161" s="228" t="s">
        <v>43</v>
      </c>
      <c r="O161" s="86"/>
      <c r="P161" s="229">
        <f>O161*H161</f>
        <v>0</v>
      </c>
      <c r="Q161" s="229">
        <v>0</v>
      </c>
      <c r="R161" s="229">
        <f>Q161*H161</f>
        <v>0</v>
      </c>
      <c r="S161" s="229">
        <v>0</v>
      </c>
      <c r="T161" s="230">
        <f>S161*H161</f>
        <v>0</v>
      </c>
      <c r="U161" s="40"/>
      <c r="V161" s="40"/>
      <c r="W161" s="40"/>
      <c r="X161" s="40"/>
      <c r="Y161" s="40"/>
      <c r="Z161" s="40"/>
      <c r="AA161" s="40"/>
      <c r="AB161" s="40"/>
      <c r="AC161" s="40"/>
      <c r="AD161" s="40"/>
      <c r="AE161" s="40"/>
      <c r="AR161" s="231" t="s">
        <v>176</v>
      </c>
      <c r="AT161" s="231" t="s">
        <v>171</v>
      </c>
      <c r="AU161" s="231" t="s">
        <v>82</v>
      </c>
      <c r="AY161" s="19" t="s">
        <v>169</v>
      </c>
      <c r="BE161" s="232">
        <f>IF(N161="základní",J161,0)</f>
        <v>0</v>
      </c>
      <c r="BF161" s="232">
        <f>IF(N161="snížená",J161,0)</f>
        <v>0</v>
      </c>
      <c r="BG161" s="232">
        <f>IF(N161="zákl. přenesená",J161,0)</f>
        <v>0</v>
      </c>
      <c r="BH161" s="232">
        <f>IF(N161="sníž. přenesená",J161,0)</f>
        <v>0</v>
      </c>
      <c r="BI161" s="232">
        <f>IF(N161="nulová",J161,0)</f>
        <v>0</v>
      </c>
      <c r="BJ161" s="19" t="s">
        <v>80</v>
      </c>
      <c r="BK161" s="232">
        <f>ROUND(I161*H161,2)</f>
        <v>0</v>
      </c>
      <c r="BL161" s="19" t="s">
        <v>176</v>
      </c>
      <c r="BM161" s="231" t="s">
        <v>618</v>
      </c>
    </row>
    <row r="162" spans="1:47" s="2" customFormat="1" ht="12">
      <c r="A162" s="40"/>
      <c r="B162" s="41"/>
      <c r="C162" s="42"/>
      <c r="D162" s="233" t="s">
        <v>178</v>
      </c>
      <c r="E162" s="42"/>
      <c r="F162" s="234" t="s">
        <v>322</v>
      </c>
      <c r="G162" s="42"/>
      <c r="H162" s="42"/>
      <c r="I162" s="138"/>
      <c r="J162" s="42"/>
      <c r="K162" s="42"/>
      <c r="L162" s="46"/>
      <c r="M162" s="235"/>
      <c r="N162" s="236"/>
      <c r="O162" s="86"/>
      <c r="P162" s="86"/>
      <c r="Q162" s="86"/>
      <c r="R162" s="86"/>
      <c r="S162" s="86"/>
      <c r="T162" s="87"/>
      <c r="U162" s="40"/>
      <c r="V162" s="40"/>
      <c r="W162" s="40"/>
      <c r="X162" s="40"/>
      <c r="Y162" s="40"/>
      <c r="Z162" s="40"/>
      <c r="AA162" s="40"/>
      <c r="AB162" s="40"/>
      <c r="AC162" s="40"/>
      <c r="AD162" s="40"/>
      <c r="AE162" s="40"/>
      <c r="AT162" s="19" t="s">
        <v>178</v>
      </c>
      <c r="AU162" s="19" t="s">
        <v>82</v>
      </c>
    </row>
    <row r="163" spans="1:51" s="14" customFormat="1" ht="12">
      <c r="A163" s="14"/>
      <c r="B163" s="248"/>
      <c r="C163" s="249"/>
      <c r="D163" s="233" t="s">
        <v>180</v>
      </c>
      <c r="E163" s="250" t="s">
        <v>19</v>
      </c>
      <c r="F163" s="251" t="s">
        <v>619</v>
      </c>
      <c r="G163" s="249"/>
      <c r="H163" s="250" t="s">
        <v>19</v>
      </c>
      <c r="I163" s="252"/>
      <c r="J163" s="249"/>
      <c r="K163" s="249"/>
      <c r="L163" s="253"/>
      <c r="M163" s="254"/>
      <c r="N163" s="255"/>
      <c r="O163" s="255"/>
      <c r="P163" s="255"/>
      <c r="Q163" s="255"/>
      <c r="R163" s="255"/>
      <c r="S163" s="255"/>
      <c r="T163" s="256"/>
      <c r="U163" s="14"/>
      <c r="V163" s="14"/>
      <c r="W163" s="14"/>
      <c r="X163" s="14"/>
      <c r="Y163" s="14"/>
      <c r="Z163" s="14"/>
      <c r="AA163" s="14"/>
      <c r="AB163" s="14"/>
      <c r="AC163" s="14"/>
      <c r="AD163" s="14"/>
      <c r="AE163" s="14"/>
      <c r="AT163" s="257" t="s">
        <v>180</v>
      </c>
      <c r="AU163" s="257" t="s">
        <v>82</v>
      </c>
      <c r="AV163" s="14" t="s">
        <v>80</v>
      </c>
      <c r="AW163" s="14" t="s">
        <v>33</v>
      </c>
      <c r="AX163" s="14" t="s">
        <v>72</v>
      </c>
      <c r="AY163" s="257" t="s">
        <v>169</v>
      </c>
    </row>
    <row r="164" spans="1:51" s="13" customFormat="1" ht="12">
      <c r="A164" s="13"/>
      <c r="B164" s="237"/>
      <c r="C164" s="238"/>
      <c r="D164" s="233" t="s">
        <v>180</v>
      </c>
      <c r="E164" s="239" t="s">
        <v>19</v>
      </c>
      <c r="F164" s="240" t="s">
        <v>620</v>
      </c>
      <c r="G164" s="238"/>
      <c r="H164" s="241">
        <v>51.33</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80</v>
      </c>
      <c r="AY164" s="247" t="s">
        <v>169</v>
      </c>
    </row>
    <row r="165" spans="1:65" s="2" customFormat="1" ht="16.5" customHeight="1">
      <c r="A165" s="40"/>
      <c r="B165" s="41"/>
      <c r="C165" s="269" t="s">
        <v>300</v>
      </c>
      <c r="D165" s="269" t="s">
        <v>294</v>
      </c>
      <c r="E165" s="270" t="s">
        <v>621</v>
      </c>
      <c r="F165" s="271" t="s">
        <v>622</v>
      </c>
      <c r="G165" s="272" t="s">
        <v>297</v>
      </c>
      <c r="H165" s="273">
        <v>92.394</v>
      </c>
      <c r="I165" s="274"/>
      <c r="J165" s="275">
        <f>ROUND(I165*H165,2)</f>
        <v>0</v>
      </c>
      <c r="K165" s="271" t="s">
        <v>175</v>
      </c>
      <c r="L165" s="276"/>
      <c r="M165" s="277" t="s">
        <v>19</v>
      </c>
      <c r="N165" s="27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227</v>
      </c>
      <c r="AT165" s="231" t="s">
        <v>294</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623</v>
      </c>
    </row>
    <row r="166" spans="1:51" s="13" customFormat="1" ht="12">
      <c r="A166" s="13"/>
      <c r="B166" s="237"/>
      <c r="C166" s="238"/>
      <c r="D166" s="233" t="s">
        <v>180</v>
      </c>
      <c r="E166" s="238"/>
      <c r="F166" s="240" t="s">
        <v>624</v>
      </c>
      <c r="G166" s="238"/>
      <c r="H166" s="241">
        <v>92.394</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180</v>
      </c>
      <c r="AU166" s="247" t="s">
        <v>82</v>
      </c>
      <c r="AV166" s="13" t="s">
        <v>82</v>
      </c>
      <c r="AW166" s="13" t="s">
        <v>4</v>
      </c>
      <c r="AX166" s="13" t="s">
        <v>80</v>
      </c>
      <c r="AY166" s="247" t="s">
        <v>169</v>
      </c>
    </row>
    <row r="167" spans="1:65" s="2" customFormat="1" ht="21.75" customHeight="1">
      <c r="A167" s="40"/>
      <c r="B167" s="41"/>
      <c r="C167" s="220" t="s">
        <v>306</v>
      </c>
      <c r="D167" s="220" t="s">
        <v>171</v>
      </c>
      <c r="E167" s="221" t="s">
        <v>326</v>
      </c>
      <c r="F167" s="222" t="s">
        <v>327</v>
      </c>
      <c r="G167" s="223" t="s">
        <v>174</v>
      </c>
      <c r="H167" s="224">
        <v>51.33</v>
      </c>
      <c r="I167" s="225"/>
      <c r="J167" s="226">
        <f>ROUND(I167*H167,2)</f>
        <v>0</v>
      </c>
      <c r="K167" s="222" t="s">
        <v>175</v>
      </c>
      <c r="L167" s="46"/>
      <c r="M167" s="227" t="s">
        <v>19</v>
      </c>
      <c r="N167" s="228" t="s">
        <v>43</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176</v>
      </c>
      <c r="AT167" s="231" t="s">
        <v>171</v>
      </c>
      <c r="AU167" s="231" t="s">
        <v>82</v>
      </c>
      <c r="AY167" s="19" t="s">
        <v>169</v>
      </c>
      <c r="BE167" s="232">
        <f>IF(N167="základní",J167,0)</f>
        <v>0</v>
      </c>
      <c r="BF167" s="232">
        <f>IF(N167="snížená",J167,0)</f>
        <v>0</v>
      </c>
      <c r="BG167" s="232">
        <f>IF(N167="zákl. přenesená",J167,0)</f>
        <v>0</v>
      </c>
      <c r="BH167" s="232">
        <f>IF(N167="sníž. přenesená",J167,0)</f>
        <v>0</v>
      </c>
      <c r="BI167" s="232">
        <f>IF(N167="nulová",J167,0)</f>
        <v>0</v>
      </c>
      <c r="BJ167" s="19" t="s">
        <v>80</v>
      </c>
      <c r="BK167" s="232">
        <f>ROUND(I167*H167,2)</f>
        <v>0</v>
      </c>
      <c r="BL167" s="19" t="s">
        <v>176</v>
      </c>
      <c r="BM167" s="231" t="s">
        <v>625</v>
      </c>
    </row>
    <row r="168" spans="1:47" s="2" customFormat="1" ht="12">
      <c r="A168" s="40"/>
      <c r="B168" s="41"/>
      <c r="C168" s="42"/>
      <c r="D168" s="233" t="s">
        <v>178</v>
      </c>
      <c r="E168" s="42"/>
      <c r="F168" s="234" t="s">
        <v>329</v>
      </c>
      <c r="G168" s="42"/>
      <c r="H168" s="42"/>
      <c r="I168" s="138"/>
      <c r="J168" s="42"/>
      <c r="K168" s="42"/>
      <c r="L168" s="46"/>
      <c r="M168" s="235"/>
      <c r="N168" s="236"/>
      <c r="O168" s="86"/>
      <c r="P168" s="86"/>
      <c r="Q168" s="86"/>
      <c r="R168" s="86"/>
      <c r="S168" s="86"/>
      <c r="T168" s="87"/>
      <c r="U168" s="40"/>
      <c r="V168" s="40"/>
      <c r="W168" s="40"/>
      <c r="X168" s="40"/>
      <c r="Y168" s="40"/>
      <c r="Z168" s="40"/>
      <c r="AA168" s="40"/>
      <c r="AB168" s="40"/>
      <c r="AC168" s="40"/>
      <c r="AD168" s="40"/>
      <c r="AE168" s="40"/>
      <c r="AT168" s="19" t="s">
        <v>178</v>
      </c>
      <c r="AU168" s="19" t="s">
        <v>82</v>
      </c>
    </row>
    <row r="169" spans="1:65" s="2" customFormat="1" ht="16.5" customHeight="1">
      <c r="A169" s="40"/>
      <c r="B169" s="41"/>
      <c r="C169" s="269" t="s">
        <v>7</v>
      </c>
      <c r="D169" s="269" t="s">
        <v>294</v>
      </c>
      <c r="E169" s="270" t="s">
        <v>331</v>
      </c>
      <c r="F169" s="271" t="s">
        <v>332</v>
      </c>
      <c r="G169" s="272" t="s">
        <v>333</v>
      </c>
      <c r="H169" s="273">
        <v>0.77</v>
      </c>
      <c r="I169" s="274"/>
      <c r="J169" s="275">
        <f>ROUND(I169*H169,2)</f>
        <v>0</v>
      </c>
      <c r="K169" s="271" t="s">
        <v>175</v>
      </c>
      <c r="L169" s="276"/>
      <c r="M169" s="277" t="s">
        <v>19</v>
      </c>
      <c r="N169" s="278" t="s">
        <v>43</v>
      </c>
      <c r="O169" s="86"/>
      <c r="P169" s="229">
        <f>O169*H169</f>
        <v>0</v>
      </c>
      <c r="Q169" s="229">
        <v>0.001</v>
      </c>
      <c r="R169" s="229">
        <f>Q169*H169</f>
        <v>0.0007700000000000001</v>
      </c>
      <c r="S169" s="229">
        <v>0</v>
      </c>
      <c r="T169" s="230">
        <f>S169*H169</f>
        <v>0</v>
      </c>
      <c r="U169" s="40"/>
      <c r="V169" s="40"/>
      <c r="W169" s="40"/>
      <c r="X169" s="40"/>
      <c r="Y169" s="40"/>
      <c r="Z169" s="40"/>
      <c r="AA169" s="40"/>
      <c r="AB169" s="40"/>
      <c r="AC169" s="40"/>
      <c r="AD169" s="40"/>
      <c r="AE169" s="40"/>
      <c r="AR169" s="231" t="s">
        <v>227</v>
      </c>
      <c r="AT169" s="231" t="s">
        <v>294</v>
      </c>
      <c r="AU169" s="231" t="s">
        <v>82</v>
      </c>
      <c r="AY169" s="19" t="s">
        <v>169</v>
      </c>
      <c r="BE169" s="232">
        <f>IF(N169="základní",J169,0)</f>
        <v>0</v>
      </c>
      <c r="BF169" s="232">
        <f>IF(N169="snížená",J169,0)</f>
        <v>0</v>
      </c>
      <c r="BG169" s="232">
        <f>IF(N169="zákl. přenesená",J169,0)</f>
        <v>0</v>
      </c>
      <c r="BH169" s="232">
        <f>IF(N169="sníž. přenesená",J169,0)</f>
        <v>0</v>
      </c>
      <c r="BI169" s="232">
        <f>IF(N169="nulová",J169,0)</f>
        <v>0</v>
      </c>
      <c r="BJ169" s="19" t="s">
        <v>80</v>
      </c>
      <c r="BK169" s="232">
        <f>ROUND(I169*H169,2)</f>
        <v>0</v>
      </c>
      <c r="BL169" s="19" t="s">
        <v>176</v>
      </c>
      <c r="BM169" s="231" t="s">
        <v>626</v>
      </c>
    </row>
    <row r="170" spans="1:51" s="13" customFormat="1" ht="12">
      <c r="A170" s="13"/>
      <c r="B170" s="237"/>
      <c r="C170" s="238"/>
      <c r="D170" s="233" t="s">
        <v>180</v>
      </c>
      <c r="E170" s="238"/>
      <c r="F170" s="240" t="s">
        <v>627</v>
      </c>
      <c r="G170" s="238"/>
      <c r="H170" s="241">
        <v>0.77</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180</v>
      </c>
      <c r="AU170" s="247" t="s">
        <v>82</v>
      </c>
      <c r="AV170" s="13" t="s">
        <v>82</v>
      </c>
      <c r="AW170" s="13" t="s">
        <v>4</v>
      </c>
      <c r="AX170" s="13" t="s">
        <v>80</v>
      </c>
      <c r="AY170" s="247" t="s">
        <v>169</v>
      </c>
    </row>
    <row r="171" spans="1:63" s="12" customFormat="1" ht="22.8" customHeight="1">
      <c r="A171" s="12"/>
      <c r="B171" s="204"/>
      <c r="C171" s="205"/>
      <c r="D171" s="206" t="s">
        <v>71</v>
      </c>
      <c r="E171" s="218" t="s">
        <v>206</v>
      </c>
      <c r="F171" s="218" t="s">
        <v>364</v>
      </c>
      <c r="G171" s="205"/>
      <c r="H171" s="205"/>
      <c r="I171" s="208"/>
      <c r="J171" s="219">
        <f>BK171</f>
        <v>0</v>
      </c>
      <c r="K171" s="205"/>
      <c r="L171" s="210"/>
      <c r="M171" s="211"/>
      <c r="N171" s="212"/>
      <c r="O171" s="212"/>
      <c r="P171" s="213">
        <f>SUM(P172:P180)</f>
        <v>0</v>
      </c>
      <c r="Q171" s="212"/>
      <c r="R171" s="213">
        <f>SUM(R172:R180)</f>
        <v>0</v>
      </c>
      <c r="S171" s="212"/>
      <c r="T171" s="214">
        <f>SUM(T172:T180)</f>
        <v>0</v>
      </c>
      <c r="U171" s="12"/>
      <c r="V171" s="12"/>
      <c r="W171" s="12"/>
      <c r="X171" s="12"/>
      <c r="Y171" s="12"/>
      <c r="Z171" s="12"/>
      <c r="AA171" s="12"/>
      <c r="AB171" s="12"/>
      <c r="AC171" s="12"/>
      <c r="AD171" s="12"/>
      <c r="AE171" s="12"/>
      <c r="AR171" s="215" t="s">
        <v>80</v>
      </c>
      <c r="AT171" s="216" t="s">
        <v>71</v>
      </c>
      <c r="AU171" s="216" t="s">
        <v>80</v>
      </c>
      <c r="AY171" s="215" t="s">
        <v>169</v>
      </c>
      <c r="BK171" s="217">
        <f>SUM(BK172:BK180)</f>
        <v>0</v>
      </c>
    </row>
    <row r="172" spans="1:65" s="2" customFormat="1" ht="16.5" customHeight="1">
      <c r="A172" s="40"/>
      <c r="B172" s="41"/>
      <c r="C172" s="220" t="s">
        <v>318</v>
      </c>
      <c r="D172" s="220" t="s">
        <v>171</v>
      </c>
      <c r="E172" s="221" t="s">
        <v>378</v>
      </c>
      <c r="F172" s="222" t="s">
        <v>379</v>
      </c>
      <c r="G172" s="223" t="s">
        <v>174</v>
      </c>
      <c r="H172" s="224">
        <v>154.066</v>
      </c>
      <c r="I172" s="225"/>
      <c r="J172" s="226">
        <f>ROUND(I172*H172,2)</f>
        <v>0</v>
      </c>
      <c r="K172" s="222" t="s">
        <v>175</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176</v>
      </c>
      <c r="AT172" s="231" t="s">
        <v>171</v>
      </c>
      <c r="AU172" s="231" t="s">
        <v>82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176</v>
      </c>
      <c r="BM172" s="231" t="s">
        <v>628</v>
      </c>
    </row>
    <row r="173" spans="1:51" s="14" customFormat="1" ht="12">
      <c r="A173" s="14"/>
      <c r="B173" s="248"/>
      <c r="C173" s="249"/>
      <c r="D173" s="233" t="s">
        <v>180</v>
      </c>
      <c r="E173" s="250" t="s">
        <v>19</v>
      </c>
      <c r="F173" s="251" t="s">
        <v>573</v>
      </c>
      <c r="G173" s="249"/>
      <c r="H173" s="250" t="s">
        <v>19</v>
      </c>
      <c r="I173" s="252"/>
      <c r="J173" s="249"/>
      <c r="K173" s="249"/>
      <c r="L173" s="253"/>
      <c r="M173" s="254"/>
      <c r="N173" s="255"/>
      <c r="O173" s="255"/>
      <c r="P173" s="255"/>
      <c r="Q173" s="255"/>
      <c r="R173" s="255"/>
      <c r="S173" s="255"/>
      <c r="T173" s="256"/>
      <c r="U173" s="14"/>
      <c r="V173" s="14"/>
      <c r="W173" s="14"/>
      <c r="X173" s="14"/>
      <c r="Y173" s="14"/>
      <c r="Z173" s="14"/>
      <c r="AA173" s="14"/>
      <c r="AB173" s="14"/>
      <c r="AC173" s="14"/>
      <c r="AD173" s="14"/>
      <c r="AE173" s="14"/>
      <c r="AT173" s="257" t="s">
        <v>180</v>
      </c>
      <c r="AU173" s="257" t="s">
        <v>82</v>
      </c>
      <c r="AV173" s="14" t="s">
        <v>80</v>
      </c>
      <c r="AW173" s="14" t="s">
        <v>33</v>
      </c>
      <c r="AX173" s="14" t="s">
        <v>72</v>
      </c>
      <c r="AY173" s="257" t="s">
        <v>169</v>
      </c>
    </row>
    <row r="174" spans="1:51" s="13" customFormat="1" ht="12">
      <c r="A174" s="13"/>
      <c r="B174" s="237"/>
      <c r="C174" s="238"/>
      <c r="D174" s="233" t="s">
        <v>180</v>
      </c>
      <c r="E174" s="239" t="s">
        <v>19</v>
      </c>
      <c r="F174" s="240" t="s">
        <v>629</v>
      </c>
      <c r="G174" s="238"/>
      <c r="H174" s="241">
        <v>154.066</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180</v>
      </c>
      <c r="AU174" s="247" t="s">
        <v>82</v>
      </c>
      <c r="AV174" s="13" t="s">
        <v>82</v>
      </c>
      <c r="AW174" s="13" t="s">
        <v>33</v>
      </c>
      <c r="AX174" s="13" t="s">
        <v>72</v>
      </c>
      <c r="AY174" s="247" t="s">
        <v>169</v>
      </c>
    </row>
    <row r="175" spans="1:51" s="15" customFormat="1" ht="12">
      <c r="A175" s="15"/>
      <c r="B175" s="258"/>
      <c r="C175" s="259"/>
      <c r="D175" s="233" t="s">
        <v>180</v>
      </c>
      <c r="E175" s="260" t="s">
        <v>19</v>
      </c>
      <c r="F175" s="261" t="s">
        <v>191</v>
      </c>
      <c r="G175" s="259"/>
      <c r="H175" s="262">
        <v>154.066</v>
      </c>
      <c r="I175" s="263"/>
      <c r="J175" s="259"/>
      <c r="K175" s="259"/>
      <c r="L175" s="264"/>
      <c r="M175" s="265"/>
      <c r="N175" s="266"/>
      <c r="O175" s="266"/>
      <c r="P175" s="266"/>
      <c r="Q175" s="266"/>
      <c r="R175" s="266"/>
      <c r="S175" s="266"/>
      <c r="T175" s="267"/>
      <c r="U175" s="15"/>
      <c r="V175" s="15"/>
      <c r="W175" s="15"/>
      <c r="X175" s="15"/>
      <c r="Y175" s="15"/>
      <c r="Z175" s="15"/>
      <c r="AA175" s="15"/>
      <c r="AB175" s="15"/>
      <c r="AC175" s="15"/>
      <c r="AD175" s="15"/>
      <c r="AE175" s="15"/>
      <c r="AT175" s="268" t="s">
        <v>180</v>
      </c>
      <c r="AU175" s="268" t="s">
        <v>82</v>
      </c>
      <c r="AV175" s="15" t="s">
        <v>176</v>
      </c>
      <c r="AW175" s="15" t="s">
        <v>33</v>
      </c>
      <c r="AX175" s="15" t="s">
        <v>80</v>
      </c>
      <c r="AY175" s="268" t="s">
        <v>169</v>
      </c>
    </row>
    <row r="176" spans="1:65" s="2" customFormat="1" ht="16.5" customHeight="1">
      <c r="A176" s="40"/>
      <c r="B176" s="41"/>
      <c r="C176" s="220" t="s">
        <v>325</v>
      </c>
      <c r="D176" s="220" t="s">
        <v>171</v>
      </c>
      <c r="E176" s="221" t="s">
        <v>383</v>
      </c>
      <c r="F176" s="222" t="s">
        <v>384</v>
      </c>
      <c r="G176" s="223" t="s">
        <v>174</v>
      </c>
      <c r="H176" s="224">
        <v>154.066</v>
      </c>
      <c r="I176" s="225"/>
      <c r="J176" s="226">
        <f>ROUND(I176*H176,2)</f>
        <v>0</v>
      </c>
      <c r="K176" s="222" t="s">
        <v>175</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176</v>
      </c>
      <c r="AT176" s="231" t="s">
        <v>171</v>
      </c>
      <c r="AU176" s="231" t="s">
        <v>82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176</v>
      </c>
      <c r="BM176" s="231" t="s">
        <v>630</v>
      </c>
    </row>
    <row r="177" spans="1:51" s="13" customFormat="1" ht="12">
      <c r="A177" s="13"/>
      <c r="B177" s="237"/>
      <c r="C177" s="238"/>
      <c r="D177" s="233" t="s">
        <v>180</v>
      </c>
      <c r="E177" s="239" t="s">
        <v>19</v>
      </c>
      <c r="F177" s="240" t="s">
        <v>629</v>
      </c>
      <c r="G177" s="238"/>
      <c r="H177" s="241">
        <v>154.066</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180</v>
      </c>
      <c r="AU177" s="247" t="s">
        <v>82</v>
      </c>
      <c r="AV177" s="13" t="s">
        <v>82</v>
      </c>
      <c r="AW177" s="13" t="s">
        <v>33</v>
      </c>
      <c r="AX177" s="13" t="s">
        <v>80</v>
      </c>
      <c r="AY177" s="247" t="s">
        <v>169</v>
      </c>
    </row>
    <row r="178" spans="1:65" s="2" customFormat="1" ht="16.5" customHeight="1">
      <c r="A178" s="40"/>
      <c r="B178" s="41"/>
      <c r="C178" s="220" t="s">
        <v>330</v>
      </c>
      <c r="D178" s="220" t="s">
        <v>171</v>
      </c>
      <c r="E178" s="221" t="s">
        <v>413</v>
      </c>
      <c r="F178" s="222" t="s">
        <v>414</v>
      </c>
      <c r="G178" s="223" t="s">
        <v>174</v>
      </c>
      <c r="H178" s="224">
        <v>140.06</v>
      </c>
      <c r="I178" s="225"/>
      <c r="J178" s="226">
        <f>ROUND(I178*H178,2)</f>
        <v>0</v>
      </c>
      <c r="K178" s="222" t="s">
        <v>175</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631</v>
      </c>
    </row>
    <row r="179" spans="1:47" s="2" customFormat="1" ht="12">
      <c r="A179" s="40"/>
      <c r="B179" s="41"/>
      <c r="C179" s="42"/>
      <c r="D179" s="233" t="s">
        <v>178</v>
      </c>
      <c r="E179" s="42"/>
      <c r="F179" s="234" t="s">
        <v>416</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178</v>
      </c>
      <c r="AU179" s="19" t="s">
        <v>82</v>
      </c>
    </row>
    <row r="180" spans="1:51" s="13" customFormat="1" ht="12">
      <c r="A180" s="13"/>
      <c r="B180" s="237"/>
      <c r="C180" s="238"/>
      <c r="D180" s="233" t="s">
        <v>180</v>
      </c>
      <c r="E180" s="239" t="s">
        <v>19</v>
      </c>
      <c r="F180" s="240" t="s">
        <v>632</v>
      </c>
      <c r="G180" s="238"/>
      <c r="H180" s="241">
        <v>140.06</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80</v>
      </c>
      <c r="AY180" s="247" t="s">
        <v>169</v>
      </c>
    </row>
    <row r="181" spans="1:63" s="12" customFormat="1" ht="22.8" customHeight="1">
      <c r="A181" s="12"/>
      <c r="B181" s="204"/>
      <c r="C181" s="205"/>
      <c r="D181" s="206" t="s">
        <v>71</v>
      </c>
      <c r="E181" s="218" t="s">
        <v>526</v>
      </c>
      <c r="F181" s="218" t="s">
        <v>527</v>
      </c>
      <c r="G181" s="205"/>
      <c r="H181" s="205"/>
      <c r="I181" s="208"/>
      <c r="J181" s="219">
        <f>BK181</f>
        <v>0</v>
      </c>
      <c r="K181" s="205"/>
      <c r="L181" s="210"/>
      <c r="M181" s="211"/>
      <c r="N181" s="212"/>
      <c r="O181" s="212"/>
      <c r="P181" s="213">
        <f>SUM(P182:P199)</f>
        <v>0</v>
      </c>
      <c r="Q181" s="212"/>
      <c r="R181" s="213">
        <f>SUM(R182:R199)</f>
        <v>0</v>
      </c>
      <c r="S181" s="212"/>
      <c r="T181" s="214">
        <f>SUM(T182:T199)</f>
        <v>0</v>
      </c>
      <c r="U181" s="12"/>
      <c r="V181" s="12"/>
      <c r="W181" s="12"/>
      <c r="X181" s="12"/>
      <c r="Y181" s="12"/>
      <c r="Z181" s="12"/>
      <c r="AA181" s="12"/>
      <c r="AB181" s="12"/>
      <c r="AC181" s="12"/>
      <c r="AD181" s="12"/>
      <c r="AE181" s="12"/>
      <c r="AR181" s="215" t="s">
        <v>80</v>
      </c>
      <c r="AT181" s="216" t="s">
        <v>71</v>
      </c>
      <c r="AU181" s="216" t="s">
        <v>80</v>
      </c>
      <c r="AY181" s="215" t="s">
        <v>169</v>
      </c>
      <c r="BK181" s="217">
        <f>SUM(BK182:BK199)</f>
        <v>0</v>
      </c>
    </row>
    <row r="182" spans="1:65" s="2" customFormat="1" ht="21.75" customHeight="1">
      <c r="A182" s="40"/>
      <c r="B182" s="41"/>
      <c r="C182" s="220" t="s">
        <v>336</v>
      </c>
      <c r="D182" s="220" t="s">
        <v>171</v>
      </c>
      <c r="E182" s="221" t="s">
        <v>529</v>
      </c>
      <c r="F182" s="222" t="s">
        <v>530</v>
      </c>
      <c r="G182" s="223" t="s">
        <v>297</v>
      </c>
      <c r="H182" s="224">
        <v>44.679</v>
      </c>
      <c r="I182" s="225"/>
      <c r="J182" s="226">
        <f>ROUND(I182*H182,2)</f>
        <v>0</v>
      </c>
      <c r="K182" s="222" t="s">
        <v>175</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176</v>
      </c>
      <c r="AT182" s="231" t="s">
        <v>171</v>
      </c>
      <c r="AU182" s="231" t="s">
        <v>82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176</v>
      </c>
      <c r="BM182" s="231" t="s">
        <v>633</v>
      </c>
    </row>
    <row r="183" spans="1:47" s="2" customFormat="1" ht="12">
      <c r="A183" s="40"/>
      <c r="B183" s="41"/>
      <c r="C183" s="42"/>
      <c r="D183" s="233" t="s">
        <v>178</v>
      </c>
      <c r="E183" s="42"/>
      <c r="F183" s="234" t="s">
        <v>532</v>
      </c>
      <c r="G183" s="42"/>
      <c r="H183" s="42"/>
      <c r="I183" s="138"/>
      <c r="J183" s="42"/>
      <c r="K183" s="42"/>
      <c r="L183" s="46"/>
      <c r="M183" s="235"/>
      <c r="N183" s="236"/>
      <c r="O183" s="86"/>
      <c r="P183" s="86"/>
      <c r="Q183" s="86"/>
      <c r="R183" s="86"/>
      <c r="S183" s="86"/>
      <c r="T183" s="87"/>
      <c r="U183" s="40"/>
      <c r="V183" s="40"/>
      <c r="W183" s="40"/>
      <c r="X183" s="40"/>
      <c r="Y183" s="40"/>
      <c r="Z183" s="40"/>
      <c r="AA183" s="40"/>
      <c r="AB183" s="40"/>
      <c r="AC183" s="40"/>
      <c r="AD183" s="40"/>
      <c r="AE183" s="40"/>
      <c r="AT183" s="19" t="s">
        <v>178</v>
      </c>
      <c r="AU183" s="19" t="s">
        <v>82</v>
      </c>
    </row>
    <row r="184" spans="1:51" s="13" customFormat="1" ht="12">
      <c r="A184" s="13"/>
      <c r="B184" s="237"/>
      <c r="C184" s="238"/>
      <c r="D184" s="233" t="s">
        <v>180</v>
      </c>
      <c r="E184" s="239" t="s">
        <v>19</v>
      </c>
      <c r="F184" s="240" t="s">
        <v>634</v>
      </c>
      <c r="G184" s="238"/>
      <c r="H184" s="241">
        <v>44.679</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180</v>
      </c>
      <c r="AU184" s="247" t="s">
        <v>82</v>
      </c>
      <c r="AV184" s="13" t="s">
        <v>82</v>
      </c>
      <c r="AW184" s="13" t="s">
        <v>33</v>
      </c>
      <c r="AX184" s="13" t="s">
        <v>80</v>
      </c>
      <c r="AY184" s="247" t="s">
        <v>169</v>
      </c>
    </row>
    <row r="185" spans="1:65" s="2" customFormat="1" ht="21.75" customHeight="1">
      <c r="A185" s="40"/>
      <c r="B185" s="41"/>
      <c r="C185" s="220" t="s">
        <v>343</v>
      </c>
      <c r="D185" s="220" t="s">
        <v>171</v>
      </c>
      <c r="E185" s="221" t="s">
        <v>536</v>
      </c>
      <c r="F185" s="222" t="s">
        <v>537</v>
      </c>
      <c r="G185" s="223" t="s">
        <v>297</v>
      </c>
      <c r="H185" s="224">
        <v>536.148</v>
      </c>
      <c r="I185" s="225"/>
      <c r="J185" s="226">
        <f>ROUND(I185*H185,2)</f>
        <v>0</v>
      </c>
      <c r="K185" s="222" t="s">
        <v>175</v>
      </c>
      <c r="L185" s="46"/>
      <c r="M185" s="227" t="s">
        <v>19</v>
      </c>
      <c r="N185" s="228" t="s">
        <v>43</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176</v>
      </c>
      <c r="AT185" s="231" t="s">
        <v>171</v>
      </c>
      <c r="AU185" s="231" t="s">
        <v>82</v>
      </c>
      <c r="AY185" s="19" t="s">
        <v>169</v>
      </c>
      <c r="BE185" s="232">
        <f>IF(N185="základní",J185,0)</f>
        <v>0</v>
      </c>
      <c r="BF185" s="232">
        <f>IF(N185="snížená",J185,0)</f>
        <v>0</v>
      </c>
      <c r="BG185" s="232">
        <f>IF(N185="zákl. přenesená",J185,0)</f>
        <v>0</v>
      </c>
      <c r="BH185" s="232">
        <f>IF(N185="sníž. přenesená",J185,0)</f>
        <v>0</v>
      </c>
      <c r="BI185" s="232">
        <f>IF(N185="nulová",J185,0)</f>
        <v>0</v>
      </c>
      <c r="BJ185" s="19" t="s">
        <v>80</v>
      </c>
      <c r="BK185" s="232">
        <f>ROUND(I185*H185,2)</f>
        <v>0</v>
      </c>
      <c r="BL185" s="19" t="s">
        <v>176</v>
      </c>
      <c r="BM185" s="231" t="s">
        <v>635</v>
      </c>
    </row>
    <row r="186" spans="1:47" s="2" customFormat="1" ht="12">
      <c r="A186" s="40"/>
      <c r="B186" s="41"/>
      <c r="C186" s="42"/>
      <c r="D186" s="233" t="s">
        <v>178</v>
      </c>
      <c r="E186" s="42"/>
      <c r="F186" s="234" t="s">
        <v>532</v>
      </c>
      <c r="G186" s="42"/>
      <c r="H186" s="42"/>
      <c r="I186" s="138"/>
      <c r="J186" s="42"/>
      <c r="K186" s="42"/>
      <c r="L186" s="46"/>
      <c r="M186" s="235"/>
      <c r="N186" s="236"/>
      <c r="O186" s="86"/>
      <c r="P186" s="86"/>
      <c r="Q186" s="86"/>
      <c r="R186" s="86"/>
      <c r="S186" s="86"/>
      <c r="T186" s="87"/>
      <c r="U186" s="40"/>
      <c r="V186" s="40"/>
      <c r="W186" s="40"/>
      <c r="X186" s="40"/>
      <c r="Y186" s="40"/>
      <c r="Z186" s="40"/>
      <c r="AA186" s="40"/>
      <c r="AB186" s="40"/>
      <c r="AC186" s="40"/>
      <c r="AD186" s="40"/>
      <c r="AE186" s="40"/>
      <c r="AT186" s="19" t="s">
        <v>178</v>
      </c>
      <c r="AU186" s="19" t="s">
        <v>82</v>
      </c>
    </row>
    <row r="187" spans="1:51" s="13" customFormat="1" ht="12">
      <c r="A187" s="13"/>
      <c r="B187" s="237"/>
      <c r="C187" s="238"/>
      <c r="D187" s="233" t="s">
        <v>180</v>
      </c>
      <c r="E187" s="238"/>
      <c r="F187" s="240" t="s">
        <v>636</v>
      </c>
      <c r="G187" s="238"/>
      <c r="H187" s="241">
        <v>536.148</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4</v>
      </c>
      <c r="AX187" s="13" t="s">
        <v>80</v>
      </c>
      <c r="AY187" s="247" t="s">
        <v>169</v>
      </c>
    </row>
    <row r="188" spans="1:65" s="2" customFormat="1" ht="21.75" customHeight="1">
      <c r="A188" s="40"/>
      <c r="B188" s="41"/>
      <c r="C188" s="220" t="s">
        <v>348</v>
      </c>
      <c r="D188" s="220" t="s">
        <v>171</v>
      </c>
      <c r="E188" s="221" t="s">
        <v>541</v>
      </c>
      <c r="F188" s="222" t="s">
        <v>542</v>
      </c>
      <c r="G188" s="223" t="s">
        <v>297</v>
      </c>
      <c r="H188" s="224">
        <v>33.895</v>
      </c>
      <c r="I188" s="225"/>
      <c r="J188" s="226">
        <f>ROUND(I188*H188,2)</f>
        <v>0</v>
      </c>
      <c r="K188" s="222" t="s">
        <v>175</v>
      </c>
      <c r="L188" s="46"/>
      <c r="M188" s="227" t="s">
        <v>19</v>
      </c>
      <c r="N188" s="228" t="s">
        <v>43</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176</v>
      </c>
      <c r="AT188" s="231" t="s">
        <v>171</v>
      </c>
      <c r="AU188" s="231" t="s">
        <v>82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176</v>
      </c>
      <c r="BM188" s="231" t="s">
        <v>637</v>
      </c>
    </row>
    <row r="189" spans="1:47" s="2" customFormat="1" ht="12">
      <c r="A189" s="40"/>
      <c r="B189" s="41"/>
      <c r="C189" s="42"/>
      <c r="D189" s="233" t="s">
        <v>178</v>
      </c>
      <c r="E189" s="42"/>
      <c r="F189" s="234" t="s">
        <v>532</v>
      </c>
      <c r="G189" s="42"/>
      <c r="H189" s="42"/>
      <c r="I189" s="138"/>
      <c r="J189" s="42"/>
      <c r="K189" s="42"/>
      <c r="L189" s="46"/>
      <c r="M189" s="235"/>
      <c r="N189" s="236"/>
      <c r="O189" s="86"/>
      <c r="P189" s="86"/>
      <c r="Q189" s="86"/>
      <c r="R189" s="86"/>
      <c r="S189" s="86"/>
      <c r="T189" s="87"/>
      <c r="U189" s="40"/>
      <c r="V189" s="40"/>
      <c r="W189" s="40"/>
      <c r="X189" s="40"/>
      <c r="Y189" s="40"/>
      <c r="Z189" s="40"/>
      <c r="AA189" s="40"/>
      <c r="AB189" s="40"/>
      <c r="AC189" s="40"/>
      <c r="AD189" s="40"/>
      <c r="AE189" s="40"/>
      <c r="AT189" s="19" t="s">
        <v>178</v>
      </c>
      <c r="AU189" s="19" t="s">
        <v>82</v>
      </c>
    </row>
    <row r="190" spans="1:51" s="13" customFormat="1" ht="12">
      <c r="A190" s="13"/>
      <c r="B190" s="237"/>
      <c r="C190" s="238"/>
      <c r="D190" s="233" t="s">
        <v>180</v>
      </c>
      <c r="E190" s="239" t="s">
        <v>19</v>
      </c>
      <c r="F190" s="240" t="s">
        <v>638</v>
      </c>
      <c r="G190" s="238"/>
      <c r="H190" s="241">
        <v>33.895</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33</v>
      </c>
      <c r="AX190" s="13" t="s">
        <v>80</v>
      </c>
      <c r="AY190" s="247" t="s">
        <v>169</v>
      </c>
    </row>
    <row r="191" spans="1:65" s="2" customFormat="1" ht="21.75" customHeight="1">
      <c r="A191" s="40"/>
      <c r="B191" s="41"/>
      <c r="C191" s="220" t="s">
        <v>353</v>
      </c>
      <c r="D191" s="220" t="s">
        <v>171</v>
      </c>
      <c r="E191" s="221" t="s">
        <v>548</v>
      </c>
      <c r="F191" s="222" t="s">
        <v>537</v>
      </c>
      <c r="G191" s="223" t="s">
        <v>297</v>
      </c>
      <c r="H191" s="224">
        <v>406.74</v>
      </c>
      <c r="I191" s="225"/>
      <c r="J191" s="226">
        <f>ROUND(I191*H191,2)</f>
        <v>0</v>
      </c>
      <c r="K191" s="222" t="s">
        <v>175</v>
      </c>
      <c r="L191" s="46"/>
      <c r="M191" s="227" t="s">
        <v>19</v>
      </c>
      <c r="N191" s="228" t="s">
        <v>43</v>
      </c>
      <c r="O191" s="86"/>
      <c r="P191" s="229">
        <f>O191*H191</f>
        <v>0</v>
      </c>
      <c r="Q191" s="229">
        <v>0</v>
      </c>
      <c r="R191" s="229">
        <f>Q191*H191</f>
        <v>0</v>
      </c>
      <c r="S191" s="229">
        <v>0</v>
      </c>
      <c r="T191" s="230">
        <f>S191*H191</f>
        <v>0</v>
      </c>
      <c r="U191" s="40"/>
      <c r="V191" s="40"/>
      <c r="W191" s="40"/>
      <c r="X191" s="40"/>
      <c r="Y191" s="40"/>
      <c r="Z191" s="40"/>
      <c r="AA191" s="40"/>
      <c r="AB191" s="40"/>
      <c r="AC191" s="40"/>
      <c r="AD191" s="40"/>
      <c r="AE191" s="40"/>
      <c r="AR191" s="231" t="s">
        <v>176</v>
      </c>
      <c r="AT191" s="231" t="s">
        <v>171</v>
      </c>
      <c r="AU191" s="231" t="s">
        <v>82</v>
      </c>
      <c r="AY191" s="19" t="s">
        <v>169</v>
      </c>
      <c r="BE191" s="232">
        <f>IF(N191="základní",J191,0)</f>
        <v>0</v>
      </c>
      <c r="BF191" s="232">
        <f>IF(N191="snížená",J191,0)</f>
        <v>0</v>
      </c>
      <c r="BG191" s="232">
        <f>IF(N191="zákl. přenesená",J191,0)</f>
        <v>0</v>
      </c>
      <c r="BH191" s="232">
        <f>IF(N191="sníž. přenesená",J191,0)</f>
        <v>0</v>
      </c>
      <c r="BI191" s="232">
        <f>IF(N191="nulová",J191,0)</f>
        <v>0</v>
      </c>
      <c r="BJ191" s="19" t="s">
        <v>80</v>
      </c>
      <c r="BK191" s="232">
        <f>ROUND(I191*H191,2)</f>
        <v>0</v>
      </c>
      <c r="BL191" s="19" t="s">
        <v>176</v>
      </c>
      <c r="BM191" s="231" t="s">
        <v>639</v>
      </c>
    </row>
    <row r="192" spans="1:47" s="2" customFormat="1" ht="12">
      <c r="A192" s="40"/>
      <c r="B192" s="41"/>
      <c r="C192" s="42"/>
      <c r="D192" s="233" t="s">
        <v>178</v>
      </c>
      <c r="E192" s="42"/>
      <c r="F192" s="234" t="s">
        <v>532</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9" t="s">
        <v>178</v>
      </c>
      <c r="AU192" s="19" t="s">
        <v>82</v>
      </c>
    </row>
    <row r="193" spans="1:51" s="13" customFormat="1" ht="12">
      <c r="A193" s="13"/>
      <c r="B193" s="237"/>
      <c r="C193" s="238"/>
      <c r="D193" s="233" t="s">
        <v>180</v>
      </c>
      <c r="E193" s="238"/>
      <c r="F193" s="240" t="s">
        <v>640</v>
      </c>
      <c r="G193" s="238"/>
      <c r="H193" s="241">
        <v>406.74</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180</v>
      </c>
      <c r="AU193" s="247" t="s">
        <v>82</v>
      </c>
      <c r="AV193" s="13" t="s">
        <v>82</v>
      </c>
      <c r="AW193" s="13" t="s">
        <v>4</v>
      </c>
      <c r="AX193" s="13" t="s">
        <v>80</v>
      </c>
      <c r="AY193" s="247" t="s">
        <v>169</v>
      </c>
    </row>
    <row r="194" spans="1:65" s="2" customFormat="1" ht="21.75" customHeight="1">
      <c r="A194" s="40"/>
      <c r="B194" s="41"/>
      <c r="C194" s="220" t="s">
        <v>358</v>
      </c>
      <c r="D194" s="220" t="s">
        <v>171</v>
      </c>
      <c r="E194" s="221" t="s">
        <v>557</v>
      </c>
      <c r="F194" s="222" t="s">
        <v>558</v>
      </c>
      <c r="G194" s="223" t="s">
        <v>297</v>
      </c>
      <c r="H194" s="224">
        <v>33.895</v>
      </c>
      <c r="I194" s="225"/>
      <c r="J194" s="226">
        <f>ROUND(I194*H194,2)</f>
        <v>0</v>
      </c>
      <c r="K194" s="222" t="s">
        <v>19</v>
      </c>
      <c r="L194" s="46"/>
      <c r="M194" s="227" t="s">
        <v>19</v>
      </c>
      <c r="N194" s="228" t="s">
        <v>43</v>
      </c>
      <c r="O194" s="86"/>
      <c r="P194" s="229">
        <f>O194*H194</f>
        <v>0</v>
      </c>
      <c r="Q194" s="229">
        <v>0</v>
      </c>
      <c r="R194" s="229">
        <f>Q194*H194</f>
        <v>0</v>
      </c>
      <c r="S194" s="229">
        <v>0</v>
      </c>
      <c r="T194" s="230">
        <f>S194*H194</f>
        <v>0</v>
      </c>
      <c r="U194" s="40"/>
      <c r="V194" s="40"/>
      <c r="W194" s="40"/>
      <c r="X194" s="40"/>
      <c r="Y194" s="40"/>
      <c r="Z194" s="40"/>
      <c r="AA194" s="40"/>
      <c r="AB194" s="40"/>
      <c r="AC194" s="40"/>
      <c r="AD194" s="40"/>
      <c r="AE194" s="40"/>
      <c r="AR194" s="231" t="s">
        <v>176</v>
      </c>
      <c r="AT194" s="231" t="s">
        <v>171</v>
      </c>
      <c r="AU194" s="231" t="s">
        <v>82</v>
      </c>
      <c r="AY194" s="19" t="s">
        <v>169</v>
      </c>
      <c r="BE194" s="232">
        <f>IF(N194="základní",J194,0)</f>
        <v>0</v>
      </c>
      <c r="BF194" s="232">
        <f>IF(N194="snížená",J194,0)</f>
        <v>0</v>
      </c>
      <c r="BG194" s="232">
        <f>IF(N194="zákl. přenesená",J194,0)</f>
        <v>0</v>
      </c>
      <c r="BH194" s="232">
        <f>IF(N194="sníž. přenesená",J194,0)</f>
        <v>0</v>
      </c>
      <c r="BI194" s="232">
        <f>IF(N194="nulová",J194,0)</f>
        <v>0</v>
      </c>
      <c r="BJ194" s="19" t="s">
        <v>80</v>
      </c>
      <c r="BK194" s="232">
        <f>ROUND(I194*H194,2)</f>
        <v>0</v>
      </c>
      <c r="BL194" s="19" t="s">
        <v>176</v>
      </c>
      <c r="BM194" s="231" t="s">
        <v>641</v>
      </c>
    </row>
    <row r="195" spans="1:47" s="2" customFormat="1" ht="12">
      <c r="A195" s="40"/>
      <c r="B195" s="41"/>
      <c r="C195" s="42"/>
      <c r="D195" s="233" t="s">
        <v>178</v>
      </c>
      <c r="E195" s="42"/>
      <c r="F195" s="234" t="s">
        <v>555</v>
      </c>
      <c r="G195" s="42"/>
      <c r="H195" s="42"/>
      <c r="I195" s="138"/>
      <c r="J195" s="42"/>
      <c r="K195" s="42"/>
      <c r="L195" s="46"/>
      <c r="M195" s="235"/>
      <c r="N195" s="236"/>
      <c r="O195" s="86"/>
      <c r="P195" s="86"/>
      <c r="Q195" s="86"/>
      <c r="R195" s="86"/>
      <c r="S195" s="86"/>
      <c r="T195" s="87"/>
      <c r="U195" s="40"/>
      <c r="V195" s="40"/>
      <c r="W195" s="40"/>
      <c r="X195" s="40"/>
      <c r="Y195" s="40"/>
      <c r="Z195" s="40"/>
      <c r="AA195" s="40"/>
      <c r="AB195" s="40"/>
      <c r="AC195" s="40"/>
      <c r="AD195" s="40"/>
      <c r="AE195" s="40"/>
      <c r="AT195" s="19" t="s">
        <v>178</v>
      </c>
      <c r="AU195" s="19" t="s">
        <v>82</v>
      </c>
    </row>
    <row r="196" spans="1:51" s="13" customFormat="1" ht="12">
      <c r="A196" s="13"/>
      <c r="B196" s="237"/>
      <c r="C196" s="238"/>
      <c r="D196" s="233" t="s">
        <v>180</v>
      </c>
      <c r="E196" s="239" t="s">
        <v>19</v>
      </c>
      <c r="F196" s="240" t="s">
        <v>638</v>
      </c>
      <c r="G196" s="238"/>
      <c r="H196" s="241">
        <v>33.895</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180</v>
      </c>
      <c r="AU196" s="247" t="s">
        <v>82</v>
      </c>
      <c r="AV196" s="13" t="s">
        <v>82</v>
      </c>
      <c r="AW196" s="13" t="s">
        <v>33</v>
      </c>
      <c r="AX196" s="13" t="s">
        <v>80</v>
      </c>
      <c r="AY196" s="247" t="s">
        <v>169</v>
      </c>
    </row>
    <row r="197" spans="1:65" s="2" customFormat="1" ht="21.75" customHeight="1">
      <c r="A197" s="40"/>
      <c r="B197" s="41"/>
      <c r="C197" s="220" t="s">
        <v>365</v>
      </c>
      <c r="D197" s="220" t="s">
        <v>171</v>
      </c>
      <c r="E197" s="221" t="s">
        <v>561</v>
      </c>
      <c r="F197" s="222" t="s">
        <v>308</v>
      </c>
      <c r="G197" s="223" t="s">
        <v>297</v>
      </c>
      <c r="H197" s="224">
        <v>44.679</v>
      </c>
      <c r="I197" s="225"/>
      <c r="J197" s="226">
        <f>ROUND(I197*H197,2)</f>
        <v>0</v>
      </c>
      <c r="K197" s="222" t="s">
        <v>19</v>
      </c>
      <c r="L197" s="46"/>
      <c r="M197" s="227" t="s">
        <v>19</v>
      </c>
      <c r="N197" s="228" t="s">
        <v>43</v>
      </c>
      <c r="O197" s="86"/>
      <c r="P197" s="229">
        <f>O197*H197</f>
        <v>0</v>
      </c>
      <c r="Q197" s="229">
        <v>0</v>
      </c>
      <c r="R197" s="229">
        <f>Q197*H197</f>
        <v>0</v>
      </c>
      <c r="S197" s="229">
        <v>0</v>
      </c>
      <c r="T197" s="230">
        <f>S197*H197</f>
        <v>0</v>
      </c>
      <c r="U197" s="40"/>
      <c r="V197" s="40"/>
      <c r="W197" s="40"/>
      <c r="X197" s="40"/>
      <c r="Y197" s="40"/>
      <c r="Z197" s="40"/>
      <c r="AA197" s="40"/>
      <c r="AB197" s="40"/>
      <c r="AC197" s="40"/>
      <c r="AD197" s="40"/>
      <c r="AE197" s="40"/>
      <c r="AR197" s="231" t="s">
        <v>176</v>
      </c>
      <c r="AT197" s="231" t="s">
        <v>171</v>
      </c>
      <c r="AU197" s="231" t="s">
        <v>82</v>
      </c>
      <c r="AY197" s="19" t="s">
        <v>169</v>
      </c>
      <c r="BE197" s="232">
        <f>IF(N197="základní",J197,0)</f>
        <v>0</v>
      </c>
      <c r="BF197" s="232">
        <f>IF(N197="snížená",J197,0)</f>
        <v>0</v>
      </c>
      <c r="BG197" s="232">
        <f>IF(N197="zákl. přenesená",J197,0)</f>
        <v>0</v>
      </c>
      <c r="BH197" s="232">
        <f>IF(N197="sníž. přenesená",J197,0)</f>
        <v>0</v>
      </c>
      <c r="BI197" s="232">
        <f>IF(N197="nulová",J197,0)</f>
        <v>0</v>
      </c>
      <c r="BJ197" s="19" t="s">
        <v>80</v>
      </c>
      <c r="BK197" s="232">
        <f>ROUND(I197*H197,2)</f>
        <v>0</v>
      </c>
      <c r="BL197" s="19" t="s">
        <v>176</v>
      </c>
      <c r="BM197" s="231" t="s">
        <v>642</v>
      </c>
    </row>
    <row r="198" spans="1:47" s="2" customFormat="1" ht="12">
      <c r="A198" s="40"/>
      <c r="B198" s="41"/>
      <c r="C198" s="42"/>
      <c r="D198" s="233" t="s">
        <v>178</v>
      </c>
      <c r="E198" s="42"/>
      <c r="F198" s="234" t="s">
        <v>555</v>
      </c>
      <c r="G198" s="42"/>
      <c r="H198" s="42"/>
      <c r="I198" s="138"/>
      <c r="J198" s="42"/>
      <c r="K198" s="42"/>
      <c r="L198" s="46"/>
      <c r="M198" s="235"/>
      <c r="N198" s="236"/>
      <c r="O198" s="86"/>
      <c r="P198" s="86"/>
      <c r="Q198" s="86"/>
      <c r="R198" s="86"/>
      <c r="S198" s="86"/>
      <c r="T198" s="87"/>
      <c r="U198" s="40"/>
      <c r="V198" s="40"/>
      <c r="W198" s="40"/>
      <c r="X198" s="40"/>
      <c r="Y198" s="40"/>
      <c r="Z198" s="40"/>
      <c r="AA198" s="40"/>
      <c r="AB198" s="40"/>
      <c r="AC198" s="40"/>
      <c r="AD198" s="40"/>
      <c r="AE198" s="40"/>
      <c r="AT198" s="19" t="s">
        <v>178</v>
      </c>
      <c r="AU198" s="19" t="s">
        <v>82</v>
      </c>
    </row>
    <row r="199" spans="1:51" s="13" customFormat="1" ht="12">
      <c r="A199" s="13"/>
      <c r="B199" s="237"/>
      <c r="C199" s="238"/>
      <c r="D199" s="233" t="s">
        <v>180</v>
      </c>
      <c r="E199" s="239" t="s">
        <v>19</v>
      </c>
      <c r="F199" s="240" t="s">
        <v>634</v>
      </c>
      <c r="G199" s="238"/>
      <c r="H199" s="241">
        <v>44.679</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180</v>
      </c>
      <c r="AU199" s="247" t="s">
        <v>82</v>
      </c>
      <c r="AV199" s="13" t="s">
        <v>82</v>
      </c>
      <c r="AW199" s="13" t="s">
        <v>33</v>
      </c>
      <c r="AX199" s="13" t="s">
        <v>80</v>
      </c>
      <c r="AY199" s="247" t="s">
        <v>169</v>
      </c>
    </row>
    <row r="200" spans="1:63" s="12" customFormat="1" ht="22.8" customHeight="1">
      <c r="A200" s="12"/>
      <c r="B200" s="204"/>
      <c r="C200" s="205"/>
      <c r="D200" s="206" t="s">
        <v>71</v>
      </c>
      <c r="E200" s="218" t="s">
        <v>563</v>
      </c>
      <c r="F200" s="218" t="s">
        <v>564</v>
      </c>
      <c r="G200" s="205"/>
      <c r="H200" s="205"/>
      <c r="I200" s="208"/>
      <c r="J200" s="219">
        <f>BK200</f>
        <v>0</v>
      </c>
      <c r="K200" s="205"/>
      <c r="L200" s="210"/>
      <c r="M200" s="211"/>
      <c r="N200" s="212"/>
      <c r="O200" s="212"/>
      <c r="P200" s="213">
        <f>SUM(P201:P202)</f>
        <v>0</v>
      </c>
      <c r="Q200" s="212"/>
      <c r="R200" s="213">
        <f>SUM(R201:R202)</f>
        <v>0</v>
      </c>
      <c r="S200" s="212"/>
      <c r="T200" s="214">
        <f>SUM(T201:T202)</f>
        <v>0</v>
      </c>
      <c r="U200" s="12"/>
      <c r="V200" s="12"/>
      <c r="W200" s="12"/>
      <c r="X200" s="12"/>
      <c r="Y200" s="12"/>
      <c r="Z200" s="12"/>
      <c r="AA200" s="12"/>
      <c r="AB200" s="12"/>
      <c r="AC200" s="12"/>
      <c r="AD200" s="12"/>
      <c r="AE200" s="12"/>
      <c r="AR200" s="215" t="s">
        <v>80</v>
      </c>
      <c r="AT200" s="216" t="s">
        <v>71</v>
      </c>
      <c r="AU200" s="216" t="s">
        <v>80</v>
      </c>
      <c r="AY200" s="215" t="s">
        <v>169</v>
      </c>
      <c r="BK200" s="217">
        <f>SUM(BK201:BK202)</f>
        <v>0</v>
      </c>
    </row>
    <row r="201" spans="1:65" s="2" customFormat="1" ht="21.75" customHeight="1">
      <c r="A201" s="40"/>
      <c r="B201" s="41"/>
      <c r="C201" s="220" t="s">
        <v>370</v>
      </c>
      <c r="D201" s="220" t="s">
        <v>171</v>
      </c>
      <c r="E201" s="221" t="s">
        <v>565</v>
      </c>
      <c r="F201" s="222" t="s">
        <v>566</v>
      </c>
      <c r="G201" s="223" t="s">
        <v>297</v>
      </c>
      <c r="H201" s="224">
        <v>138.66</v>
      </c>
      <c r="I201" s="225"/>
      <c r="J201" s="226">
        <f>ROUND(I201*H201,2)</f>
        <v>0</v>
      </c>
      <c r="K201" s="222" t="s">
        <v>175</v>
      </c>
      <c r="L201" s="46"/>
      <c r="M201" s="227" t="s">
        <v>19</v>
      </c>
      <c r="N201" s="228" t="s">
        <v>43</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176</v>
      </c>
      <c r="AT201" s="231" t="s">
        <v>171</v>
      </c>
      <c r="AU201" s="231" t="s">
        <v>82</v>
      </c>
      <c r="AY201" s="19" t="s">
        <v>169</v>
      </c>
      <c r="BE201" s="232">
        <f>IF(N201="základní",J201,0)</f>
        <v>0</v>
      </c>
      <c r="BF201" s="232">
        <f>IF(N201="snížená",J201,0)</f>
        <v>0</v>
      </c>
      <c r="BG201" s="232">
        <f>IF(N201="zákl. přenesená",J201,0)</f>
        <v>0</v>
      </c>
      <c r="BH201" s="232">
        <f>IF(N201="sníž. přenesená",J201,0)</f>
        <v>0</v>
      </c>
      <c r="BI201" s="232">
        <f>IF(N201="nulová",J201,0)</f>
        <v>0</v>
      </c>
      <c r="BJ201" s="19" t="s">
        <v>80</v>
      </c>
      <c r="BK201" s="232">
        <f>ROUND(I201*H201,2)</f>
        <v>0</v>
      </c>
      <c r="BL201" s="19" t="s">
        <v>176</v>
      </c>
      <c r="BM201" s="231" t="s">
        <v>643</v>
      </c>
    </row>
    <row r="202" spans="1:47" s="2" customFormat="1" ht="12">
      <c r="A202" s="40"/>
      <c r="B202" s="41"/>
      <c r="C202" s="42"/>
      <c r="D202" s="233" t="s">
        <v>178</v>
      </c>
      <c r="E202" s="42"/>
      <c r="F202" s="234" t="s">
        <v>568</v>
      </c>
      <c r="G202" s="42"/>
      <c r="H202" s="42"/>
      <c r="I202" s="138"/>
      <c r="J202" s="42"/>
      <c r="K202" s="42"/>
      <c r="L202" s="46"/>
      <c r="M202" s="279"/>
      <c r="N202" s="280"/>
      <c r="O202" s="281"/>
      <c r="P202" s="281"/>
      <c r="Q202" s="281"/>
      <c r="R202" s="281"/>
      <c r="S202" s="281"/>
      <c r="T202" s="282"/>
      <c r="U202" s="40"/>
      <c r="V202" s="40"/>
      <c r="W202" s="40"/>
      <c r="X202" s="40"/>
      <c r="Y202" s="40"/>
      <c r="Z202" s="40"/>
      <c r="AA202" s="40"/>
      <c r="AB202" s="40"/>
      <c r="AC202" s="40"/>
      <c r="AD202" s="40"/>
      <c r="AE202" s="40"/>
      <c r="AT202" s="19" t="s">
        <v>178</v>
      </c>
      <c r="AU202" s="19" t="s">
        <v>82</v>
      </c>
    </row>
    <row r="203" spans="1:31" s="2" customFormat="1" ht="6.95" customHeight="1">
      <c r="A203" s="40"/>
      <c r="B203" s="61"/>
      <c r="C203" s="62"/>
      <c r="D203" s="62"/>
      <c r="E203" s="62"/>
      <c r="F203" s="62"/>
      <c r="G203" s="62"/>
      <c r="H203" s="62"/>
      <c r="I203" s="168"/>
      <c r="J203" s="62"/>
      <c r="K203" s="62"/>
      <c r="L203" s="46"/>
      <c r="M203" s="40"/>
      <c r="O203" s="40"/>
      <c r="P203" s="40"/>
      <c r="Q203" s="40"/>
      <c r="R203" s="40"/>
      <c r="S203" s="40"/>
      <c r="T203" s="40"/>
      <c r="U203" s="40"/>
      <c r="V203" s="40"/>
      <c r="W203" s="40"/>
      <c r="X203" s="40"/>
      <c r="Y203" s="40"/>
      <c r="Z203" s="40"/>
      <c r="AA203" s="40"/>
      <c r="AB203" s="40"/>
      <c r="AC203" s="40"/>
      <c r="AD203" s="40"/>
      <c r="AE203" s="40"/>
    </row>
  </sheetData>
  <sheetProtection password="CC35" sheet="1" objects="1" scenarios="1" formatColumns="0" formatRows="0" autoFilter="0"/>
  <autoFilter ref="C83:K20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644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ROUND((SUM(BE86:BE284)),2)</f>
        <v>0</v>
      </c>
      <c r="G33" s="40"/>
      <c r="H33" s="40"/>
      <c r="I33" s="157">
        <v>0.21</v>
      </c>
      <c r="J33" s="156">
        <f>ROUND(((SUM(BE86:BE284))*I33),2)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ROUND((SUM(BF86:BF284)),2)</f>
        <v>0</v>
      </c>
      <c r="G34" s="40"/>
      <c r="H34" s="40"/>
      <c r="I34" s="157">
        <v>0.15</v>
      </c>
      <c r="J34" s="156">
        <f>ROUND(((SUM(BF86:BF284))*I34),2)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ROUND((SUM(BG86:BG284)),2)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ROUND((SUM(BH86:BH284)),2)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ROUND((SUM(BI86:BI284)),2)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102.1 - Rekonstrukce komunikace 02 - bezejmenná ulice - část 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645</v>
      </c>
      <c r="E62" s="188"/>
      <c r="F62" s="188"/>
      <c r="G62" s="188"/>
      <c r="H62" s="188"/>
      <c r="I62" s="189"/>
      <c r="J62" s="190">
        <f>J194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J198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151</v>
      </c>
      <c r="E64" s="188"/>
      <c r="F64" s="188"/>
      <c r="G64" s="188"/>
      <c r="H64" s="188"/>
      <c r="I64" s="189"/>
      <c r="J64" s="190">
        <f>J228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152</v>
      </c>
      <c r="E65" s="188"/>
      <c r="F65" s="188"/>
      <c r="G65" s="188"/>
      <c r="H65" s="188"/>
      <c r="I65" s="189"/>
      <c r="J65" s="190">
        <f>J256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153</v>
      </c>
      <c r="E66" s="188"/>
      <c r="F66" s="188"/>
      <c r="G66" s="188"/>
      <c r="H66" s="188"/>
      <c r="I66" s="189"/>
      <c r="J66" s="190">
        <f>J282</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5" t="s">
        <v>154</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Revitalizace veřejného prostranství panelového sídliště Březiny IV. etapa</v>
      </c>
      <c r="F76" s="34"/>
      <c r="G76" s="34"/>
      <c r="H76" s="34"/>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141</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SO 102.1 - Rekonstrukce komunikace 02 - bezejmenná ulice - část 1</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Březiny</v>
      </c>
      <c r="G80" s="42"/>
      <c r="H80" s="42"/>
      <c r="I80" s="142" t="s">
        <v>23</v>
      </c>
      <c r="J80" s="74" t="str">
        <f>IF(J12="","",J12)</f>
        <v>15. 4. 2019</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Statutární město Děčín</v>
      </c>
      <c r="G82" s="42"/>
      <c r="H82" s="42"/>
      <c r="I82" s="142" t="s">
        <v>31</v>
      </c>
      <c r="J82" s="38" t="str">
        <f>E21</f>
        <v>AZ Consult spol. s r.o.</v>
      </c>
      <c r="K82" s="42"/>
      <c r="L82" s="139"/>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142" t="s">
        <v>34</v>
      </c>
      <c r="J83" s="38" t="str">
        <f>E24</f>
        <v>Lucie Wojčiková</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155</v>
      </c>
      <c r="D85" s="195" t="s">
        <v>57</v>
      </c>
      <c r="E85" s="195" t="s">
        <v>53</v>
      </c>
      <c r="F85" s="195" t="s">
        <v>54</v>
      </c>
      <c r="G85" s="195" t="s">
        <v>156</v>
      </c>
      <c r="H85" s="195" t="s">
        <v>157</v>
      </c>
      <c r="I85" s="196" t="s">
        <v>158</v>
      </c>
      <c r="J85" s="195" t="s">
        <v>145</v>
      </c>
      <c r="K85" s="197" t="s">
        <v>159</v>
      </c>
      <c r="L85" s="198"/>
      <c r="M85" s="94" t="s">
        <v>19</v>
      </c>
      <c r="N85" s="95" t="s">
        <v>42</v>
      </c>
      <c r="O85" s="95" t="s">
        <v>160</v>
      </c>
      <c r="P85" s="95" t="s">
        <v>161</v>
      </c>
      <c r="Q85" s="95" t="s">
        <v>162</v>
      </c>
      <c r="R85" s="95" t="s">
        <v>163</v>
      </c>
      <c r="S85" s="95" t="s">
        <v>164</v>
      </c>
      <c r="T85" s="96" t="s">
        <v>165</v>
      </c>
      <c r="U85" s="192"/>
      <c r="V85" s="192"/>
      <c r="W85" s="192"/>
      <c r="X85" s="192"/>
      <c r="Y85" s="192"/>
      <c r="Z85" s="192"/>
      <c r="AA85" s="192"/>
      <c r="AB85" s="192"/>
      <c r="AC85" s="192"/>
      <c r="AD85" s="192"/>
      <c r="AE85" s="192"/>
    </row>
    <row r="86" spans="1:63" s="2" customFormat="1" ht="22.8" customHeight="1">
      <c r="A86" s="40"/>
      <c r="B86" s="41"/>
      <c r="C86" s="101" t="s">
        <v>166</v>
      </c>
      <c r="D86" s="42"/>
      <c r="E86" s="42"/>
      <c r="F86" s="42"/>
      <c r="G86" s="42"/>
      <c r="H86" s="42"/>
      <c r="I86" s="138"/>
      <c r="J86" s="199">
        <f>BK86</f>
        <v>0</v>
      </c>
      <c r="K86" s="42"/>
      <c r="L86" s="46"/>
      <c r="M86" s="97"/>
      <c r="N86" s="200"/>
      <c r="O86" s="98"/>
      <c r="P86" s="201">
        <f>P87</f>
        <v>0</v>
      </c>
      <c r="Q86" s="98"/>
      <c r="R86" s="201">
        <f>R87</f>
        <v>1626.073276</v>
      </c>
      <c r="S86" s="98"/>
      <c r="T86" s="202">
        <f>T87</f>
        <v>2017.8399299999999</v>
      </c>
      <c r="U86" s="40"/>
      <c r="V86" s="40"/>
      <c r="W86" s="40"/>
      <c r="X86" s="40"/>
      <c r="Y86" s="40"/>
      <c r="Z86" s="40"/>
      <c r="AA86" s="40"/>
      <c r="AB86" s="40"/>
      <c r="AC86" s="40"/>
      <c r="AD86" s="40"/>
      <c r="AE86" s="40"/>
      <c r="AT86" s="19" t="s">
        <v>71</v>
      </c>
      <c r="AU86" s="19" t="s">
        <v>146</v>
      </c>
      <c r="BK86" s="203">
        <f>BK87</f>
        <v>0</v>
      </c>
    </row>
    <row r="87" spans="1:63" s="12" customFormat="1" ht="25.9" customHeight="1">
      <c r="A87" s="12"/>
      <c r="B87" s="204"/>
      <c r="C87" s="205"/>
      <c r="D87" s="206" t="s">
        <v>71</v>
      </c>
      <c r="E87" s="207" t="s">
        <v>167</v>
      </c>
      <c r="F87" s="207" t="s">
        <v>168</v>
      </c>
      <c r="G87" s="205"/>
      <c r="H87" s="205"/>
      <c r="I87" s="208"/>
      <c r="J87" s="209">
        <f>BK87</f>
        <v>0</v>
      </c>
      <c r="K87" s="205"/>
      <c r="L87" s="210"/>
      <c r="M87" s="211"/>
      <c r="N87" s="212"/>
      <c r="O87" s="212"/>
      <c r="P87" s="213">
        <f>P88+P194+P198+P228+P256+P282</f>
        <v>0</v>
      </c>
      <c r="Q87" s="212"/>
      <c r="R87" s="213">
        <f>R88+R194+R198+R228+R256+R282</f>
        <v>1626.073276</v>
      </c>
      <c r="S87" s="212"/>
      <c r="T87" s="214">
        <f>T88+T194+T198+T228+T256+T282</f>
        <v>2017.8399299999999</v>
      </c>
      <c r="U87" s="12"/>
      <c r="V87" s="12"/>
      <c r="W87" s="12"/>
      <c r="X87" s="12"/>
      <c r="Y87" s="12"/>
      <c r="Z87" s="12"/>
      <c r="AA87" s="12"/>
      <c r="AB87" s="12"/>
      <c r="AC87" s="12"/>
      <c r="AD87" s="12"/>
      <c r="AE87" s="12"/>
      <c r="AR87" s="215" t="s">
        <v>80</v>
      </c>
      <c r="AT87" s="216" t="s">
        <v>71</v>
      </c>
      <c r="AU87" s="216" t="s">
        <v>72</v>
      </c>
      <c r="AY87" s="215" t="s">
        <v>169</v>
      </c>
      <c r="BK87" s="217">
        <f>BK88+BK194+BK198+BK228+BK256+BK282</f>
        <v>0</v>
      </c>
    </row>
    <row r="88" spans="1:63" s="12" customFormat="1" ht="22.8" customHeight="1">
      <c r="A88" s="12"/>
      <c r="B88" s="204"/>
      <c r="C88" s="205"/>
      <c r="D88" s="206" t="s">
        <v>71</v>
      </c>
      <c r="E88" s="218" t="s">
        <v>80</v>
      </c>
      <c r="F88" s="218" t="s">
        <v>170</v>
      </c>
      <c r="G88" s="205"/>
      <c r="H88" s="205"/>
      <c r="I88" s="208"/>
      <c r="J88" s="219">
        <f>BK88</f>
        <v>0</v>
      </c>
      <c r="K88" s="205"/>
      <c r="L88" s="210"/>
      <c r="M88" s="211"/>
      <c r="N88" s="212"/>
      <c r="O88" s="212"/>
      <c r="P88" s="213">
        <f>SUM(P89:P193)</f>
        <v>0</v>
      </c>
      <c r="Q88" s="212"/>
      <c r="R88" s="213">
        <f>SUM(R89:R193)</f>
        <v>1607.9268886</v>
      </c>
      <c r="S88" s="212"/>
      <c r="T88" s="214">
        <f>SUM(T89:T193)</f>
        <v>2017.8399299999999</v>
      </c>
      <c r="U88" s="12"/>
      <c r="V88" s="12"/>
      <c r="W88" s="12"/>
      <c r="X88" s="12"/>
      <c r="Y88" s="12"/>
      <c r="Z88" s="12"/>
      <c r="AA88" s="12"/>
      <c r="AB88" s="12"/>
      <c r="AC88" s="12"/>
      <c r="AD88" s="12"/>
      <c r="AE88" s="12"/>
      <c r="AR88" s="215" t="s">
        <v>80</v>
      </c>
      <c r="AT88" s="216" t="s">
        <v>71</v>
      </c>
      <c r="AU88" s="216" t="s">
        <v>80</v>
      </c>
      <c r="AY88" s="215" t="s">
        <v>169</v>
      </c>
      <c r="BK88" s="217">
        <f>SUM(BK89:BK193)</f>
        <v>0</v>
      </c>
    </row>
    <row r="89" spans="1:65" s="2" customFormat="1" ht="33" customHeight="1">
      <c r="A89" s="40"/>
      <c r="B89" s="41"/>
      <c r="C89" s="220" t="s">
        <v>80</v>
      </c>
      <c r="D89" s="220" t="s">
        <v>171</v>
      </c>
      <c r="E89" s="221" t="s">
        <v>182</v>
      </c>
      <c r="F89" s="222" t="s">
        <v>183</v>
      </c>
      <c r="G89" s="223" t="s">
        <v>174</v>
      </c>
      <c r="H89" s="224">
        <v>3680.107</v>
      </c>
      <c r="I89" s="225"/>
      <c r="J89" s="226">
        <f>ROUND(I89*H89,2)</f>
        <v>0</v>
      </c>
      <c r="K89" s="222" t="s">
        <v>175</v>
      </c>
      <c r="L89" s="46"/>
      <c r="M89" s="227" t="s">
        <v>19</v>
      </c>
      <c r="N89" s="228" t="s">
        <v>43</v>
      </c>
      <c r="O89" s="86"/>
      <c r="P89" s="229">
        <f>O89*H89</f>
        <v>0</v>
      </c>
      <c r="Q89" s="229">
        <v>0</v>
      </c>
      <c r="R89" s="229">
        <f>Q89*H89</f>
        <v>0</v>
      </c>
      <c r="S89" s="229">
        <v>0.29</v>
      </c>
      <c r="T89" s="230">
        <f>S89*H89</f>
        <v>1067.23103</v>
      </c>
      <c r="U89" s="40"/>
      <c r="V89" s="40"/>
      <c r="W89" s="40"/>
      <c r="X89" s="40"/>
      <c r="Y89" s="40"/>
      <c r="Z89" s="40"/>
      <c r="AA89" s="40"/>
      <c r="AB89" s="40"/>
      <c r="AC89" s="40"/>
      <c r="AD89" s="40"/>
      <c r="AE89" s="40"/>
      <c r="AR89" s="231" t="s">
        <v>176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176</v>
      </c>
      <c r="BM89" s="231" t="s">
        <v>646</v>
      </c>
    </row>
    <row r="90" spans="1:47" s="2" customFormat="1" ht="12">
      <c r="A90" s="40"/>
      <c r="B90" s="41"/>
      <c r="C90" s="42"/>
      <c r="D90" s="233" t="s">
        <v>178</v>
      </c>
      <c r="E90" s="42"/>
      <c r="F90" s="234" t="s">
        <v>185</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178</v>
      </c>
      <c r="AU90" s="19" t="s">
        <v>82</v>
      </c>
    </row>
    <row r="91" spans="1:51" s="14" customFormat="1" ht="12">
      <c r="A91" s="14"/>
      <c r="B91" s="248"/>
      <c r="C91" s="249"/>
      <c r="D91" s="233" t="s">
        <v>180</v>
      </c>
      <c r="E91" s="250" t="s">
        <v>19</v>
      </c>
      <c r="F91" s="251" t="s">
        <v>647</v>
      </c>
      <c r="G91" s="249"/>
      <c r="H91" s="250" t="s">
        <v>19</v>
      </c>
      <c r="I91" s="252"/>
      <c r="J91" s="249"/>
      <c r="K91" s="249"/>
      <c r="L91" s="253"/>
      <c r="M91" s="254"/>
      <c r="N91" s="255"/>
      <c r="O91" s="255"/>
      <c r="P91" s="255"/>
      <c r="Q91" s="255"/>
      <c r="R91" s="255"/>
      <c r="S91" s="255"/>
      <c r="T91" s="256"/>
      <c r="U91" s="14"/>
      <c r="V91" s="14"/>
      <c r="W91" s="14"/>
      <c r="X91" s="14"/>
      <c r="Y91" s="14"/>
      <c r="Z91" s="14"/>
      <c r="AA91" s="14"/>
      <c r="AB91" s="14"/>
      <c r="AC91" s="14"/>
      <c r="AD91" s="14"/>
      <c r="AE91" s="14"/>
      <c r="AT91" s="257" t="s">
        <v>180</v>
      </c>
      <c r="AU91" s="257" t="s">
        <v>82</v>
      </c>
      <c r="AV91" s="14" t="s">
        <v>80</v>
      </c>
      <c r="AW91" s="14" t="s">
        <v>33</v>
      </c>
      <c r="AX91" s="14" t="s">
        <v>72</v>
      </c>
      <c r="AY91" s="257" t="s">
        <v>169</v>
      </c>
    </row>
    <row r="92" spans="1:51" s="13" customFormat="1" ht="12">
      <c r="A92" s="13"/>
      <c r="B92" s="237"/>
      <c r="C92" s="238"/>
      <c r="D92" s="233" t="s">
        <v>180</v>
      </c>
      <c r="E92" s="239" t="s">
        <v>19</v>
      </c>
      <c r="F92" s="240" t="s">
        <v>648</v>
      </c>
      <c r="G92" s="238"/>
      <c r="H92" s="241">
        <v>1470.978</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180</v>
      </c>
      <c r="AU92" s="247" t="s">
        <v>82</v>
      </c>
      <c r="AV92" s="13" t="s">
        <v>82</v>
      </c>
      <c r="AW92" s="13" t="s">
        <v>33</v>
      </c>
      <c r="AX92" s="13" t="s">
        <v>72</v>
      </c>
      <c r="AY92" s="247" t="s">
        <v>169</v>
      </c>
    </row>
    <row r="93" spans="1:51" s="13" customFormat="1" ht="12">
      <c r="A93" s="13"/>
      <c r="B93" s="237"/>
      <c r="C93" s="238"/>
      <c r="D93" s="233" t="s">
        <v>180</v>
      </c>
      <c r="E93" s="239" t="s">
        <v>19</v>
      </c>
      <c r="F93" s="240" t="s">
        <v>649</v>
      </c>
      <c r="G93" s="238"/>
      <c r="H93" s="241">
        <v>386.94</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180</v>
      </c>
      <c r="AU93" s="247" t="s">
        <v>82</v>
      </c>
      <c r="AV93" s="13" t="s">
        <v>82</v>
      </c>
      <c r="AW93" s="13" t="s">
        <v>33</v>
      </c>
      <c r="AX93" s="13" t="s">
        <v>72</v>
      </c>
      <c r="AY93" s="247" t="s">
        <v>169</v>
      </c>
    </row>
    <row r="94" spans="1:51" s="13" customFormat="1" ht="12">
      <c r="A94" s="13"/>
      <c r="B94" s="237"/>
      <c r="C94" s="238"/>
      <c r="D94" s="233" t="s">
        <v>180</v>
      </c>
      <c r="E94" s="239" t="s">
        <v>19</v>
      </c>
      <c r="F94" s="240" t="s">
        <v>650</v>
      </c>
      <c r="G94" s="238"/>
      <c r="H94" s="241">
        <v>1435.249</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180</v>
      </c>
      <c r="AU94" s="247" t="s">
        <v>82</v>
      </c>
      <c r="AV94" s="13" t="s">
        <v>82</v>
      </c>
      <c r="AW94" s="13" t="s">
        <v>33</v>
      </c>
      <c r="AX94" s="13" t="s">
        <v>72</v>
      </c>
      <c r="AY94" s="247" t="s">
        <v>169</v>
      </c>
    </row>
    <row r="95" spans="1:51" s="13" customFormat="1" ht="12">
      <c r="A95" s="13"/>
      <c r="B95" s="237"/>
      <c r="C95" s="238"/>
      <c r="D95" s="233" t="s">
        <v>180</v>
      </c>
      <c r="E95" s="239" t="s">
        <v>19</v>
      </c>
      <c r="F95" s="240" t="s">
        <v>649</v>
      </c>
      <c r="G95" s="238"/>
      <c r="H95" s="241">
        <v>386.94</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72</v>
      </c>
      <c r="AY95" s="247" t="s">
        <v>169</v>
      </c>
    </row>
    <row r="96" spans="1:51" s="15" customFormat="1" ht="12">
      <c r="A96" s="15"/>
      <c r="B96" s="258"/>
      <c r="C96" s="259"/>
      <c r="D96" s="233" t="s">
        <v>180</v>
      </c>
      <c r="E96" s="260" t="s">
        <v>19</v>
      </c>
      <c r="F96" s="261" t="s">
        <v>191</v>
      </c>
      <c r="G96" s="259"/>
      <c r="H96" s="262">
        <v>3680.107</v>
      </c>
      <c r="I96" s="263"/>
      <c r="J96" s="259"/>
      <c r="K96" s="259"/>
      <c r="L96" s="264"/>
      <c r="M96" s="265"/>
      <c r="N96" s="266"/>
      <c r="O96" s="266"/>
      <c r="P96" s="266"/>
      <c r="Q96" s="266"/>
      <c r="R96" s="266"/>
      <c r="S96" s="266"/>
      <c r="T96" s="267"/>
      <c r="U96" s="15"/>
      <c r="V96" s="15"/>
      <c r="W96" s="15"/>
      <c r="X96" s="15"/>
      <c r="Y96" s="15"/>
      <c r="Z96" s="15"/>
      <c r="AA96" s="15"/>
      <c r="AB96" s="15"/>
      <c r="AC96" s="15"/>
      <c r="AD96" s="15"/>
      <c r="AE96" s="15"/>
      <c r="AT96" s="268" t="s">
        <v>180</v>
      </c>
      <c r="AU96" s="268" t="s">
        <v>82</v>
      </c>
      <c r="AV96" s="15" t="s">
        <v>176</v>
      </c>
      <c r="AW96" s="15" t="s">
        <v>33</v>
      </c>
      <c r="AX96" s="15" t="s">
        <v>80</v>
      </c>
      <c r="AY96" s="268" t="s">
        <v>169</v>
      </c>
    </row>
    <row r="97" spans="1:65" s="2" customFormat="1" ht="21.75" customHeight="1">
      <c r="A97" s="40"/>
      <c r="B97" s="41"/>
      <c r="C97" s="220" t="s">
        <v>82</v>
      </c>
      <c r="D97" s="220" t="s">
        <v>171</v>
      </c>
      <c r="E97" s="221" t="s">
        <v>193</v>
      </c>
      <c r="F97" s="222" t="s">
        <v>194</v>
      </c>
      <c r="G97" s="223" t="s">
        <v>174</v>
      </c>
      <c r="H97" s="224">
        <v>1804.325</v>
      </c>
      <c r="I97" s="225"/>
      <c r="J97" s="226">
        <f>ROUND(I97*H97,2)</f>
        <v>0</v>
      </c>
      <c r="K97" s="222" t="s">
        <v>175</v>
      </c>
      <c r="L97" s="46"/>
      <c r="M97" s="227" t="s">
        <v>19</v>
      </c>
      <c r="N97" s="228" t="s">
        <v>43</v>
      </c>
      <c r="O97" s="86"/>
      <c r="P97" s="229">
        <f>O97*H97</f>
        <v>0</v>
      </c>
      <c r="Q97" s="229">
        <v>0</v>
      </c>
      <c r="R97" s="229">
        <f>Q97*H97</f>
        <v>0</v>
      </c>
      <c r="S97" s="229">
        <v>0.22</v>
      </c>
      <c r="T97" s="230">
        <f>S97*H97</f>
        <v>396.9515</v>
      </c>
      <c r="U97" s="40"/>
      <c r="V97" s="40"/>
      <c r="W97" s="40"/>
      <c r="X97" s="40"/>
      <c r="Y97" s="40"/>
      <c r="Z97" s="40"/>
      <c r="AA97" s="40"/>
      <c r="AB97" s="40"/>
      <c r="AC97" s="40"/>
      <c r="AD97" s="40"/>
      <c r="AE97" s="40"/>
      <c r="AR97" s="231" t="s">
        <v>176</v>
      </c>
      <c r="AT97" s="231" t="s">
        <v>171</v>
      </c>
      <c r="AU97" s="231" t="s">
        <v>82</v>
      </c>
      <c r="AY97" s="19" t="s">
        <v>169</v>
      </c>
      <c r="BE97" s="232">
        <f>IF(N97="základní",J97,0)</f>
        <v>0</v>
      </c>
      <c r="BF97" s="232">
        <f>IF(N97="snížená",J97,0)</f>
        <v>0</v>
      </c>
      <c r="BG97" s="232">
        <f>IF(N97="zákl. přenesená",J97,0)</f>
        <v>0</v>
      </c>
      <c r="BH97" s="232">
        <f>IF(N97="sníž. přenesená",J97,0)</f>
        <v>0</v>
      </c>
      <c r="BI97" s="232">
        <f>IF(N97="nulová",J97,0)</f>
        <v>0</v>
      </c>
      <c r="BJ97" s="19" t="s">
        <v>80</v>
      </c>
      <c r="BK97" s="232">
        <f>ROUND(I97*H97,2)</f>
        <v>0</v>
      </c>
      <c r="BL97" s="19" t="s">
        <v>176</v>
      </c>
      <c r="BM97" s="231" t="s">
        <v>651</v>
      </c>
    </row>
    <row r="98" spans="1:47" s="2" customFormat="1" ht="12">
      <c r="A98" s="40"/>
      <c r="B98" s="41"/>
      <c r="C98" s="42"/>
      <c r="D98" s="233" t="s">
        <v>178</v>
      </c>
      <c r="E98" s="42"/>
      <c r="F98" s="234" t="s">
        <v>185</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9" t="s">
        <v>178</v>
      </c>
      <c r="AU98" s="19" t="s">
        <v>82</v>
      </c>
    </row>
    <row r="99" spans="1:51" s="14" customFormat="1" ht="12">
      <c r="A99" s="14"/>
      <c r="B99" s="248"/>
      <c r="C99" s="249"/>
      <c r="D99" s="233" t="s">
        <v>180</v>
      </c>
      <c r="E99" s="250" t="s">
        <v>19</v>
      </c>
      <c r="F99" s="251" t="s">
        <v>652</v>
      </c>
      <c r="G99" s="249"/>
      <c r="H99" s="250" t="s">
        <v>19</v>
      </c>
      <c r="I99" s="252"/>
      <c r="J99" s="249"/>
      <c r="K99" s="249"/>
      <c r="L99" s="253"/>
      <c r="M99" s="254"/>
      <c r="N99" s="255"/>
      <c r="O99" s="255"/>
      <c r="P99" s="255"/>
      <c r="Q99" s="255"/>
      <c r="R99" s="255"/>
      <c r="S99" s="255"/>
      <c r="T99" s="256"/>
      <c r="U99" s="14"/>
      <c r="V99" s="14"/>
      <c r="W99" s="14"/>
      <c r="X99" s="14"/>
      <c r="Y99" s="14"/>
      <c r="Z99" s="14"/>
      <c r="AA99" s="14"/>
      <c r="AB99" s="14"/>
      <c r="AC99" s="14"/>
      <c r="AD99" s="14"/>
      <c r="AE99" s="14"/>
      <c r="AT99" s="257" t="s">
        <v>180</v>
      </c>
      <c r="AU99" s="257" t="s">
        <v>82</v>
      </c>
      <c r="AV99" s="14" t="s">
        <v>80</v>
      </c>
      <c r="AW99" s="14" t="s">
        <v>33</v>
      </c>
      <c r="AX99" s="14" t="s">
        <v>72</v>
      </c>
      <c r="AY99" s="257" t="s">
        <v>169</v>
      </c>
    </row>
    <row r="100" spans="1:51" s="14" customFormat="1" ht="12">
      <c r="A100" s="14"/>
      <c r="B100" s="248"/>
      <c r="C100" s="249"/>
      <c r="D100" s="233" t="s">
        <v>180</v>
      </c>
      <c r="E100" s="250" t="s">
        <v>19</v>
      </c>
      <c r="F100" s="251" t="s">
        <v>197</v>
      </c>
      <c r="G100" s="249"/>
      <c r="H100" s="250" t="s">
        <v>19</v>
      </c>
      <c r="I100" s="252"/>
      <c r="J100" s="249"/>
      <c r="K100" s="249"/>
      <c r="L100" s="253"/>
      <c r="M100" s="254"/>
      <c r="N100" s="255"/>
      <c r="O100" s="255"/>
      <c r="P100" s="255"/>
      <c r="Q100" s="255"/>
      <c r="R100" s="255"/>
      <c r="S100" s="255"/>
      <c r="T100" s="256"/>
      <c r="U100" s="14"/>
      <c r="V100" s="14"/>
      <c r="W100" s="14"/>
      <c r="X100" s="14"/>
      <c r="Y100" s="14"/>
      <c r="Z100" s="14"/>
      <c r="AA100" s="14"/>
      <c r="AB100" s="14"/>
      <c r="AC100" s="14"/>
      <c r="AD100" s="14"/>
      <c r="AE100" s="14"/>
      <c r="AT100" s="257" t="s">
        <v>180</v>
      </c>
      <c r="AU100" s="257" t="s">
        <v>82</v>
      </c>
      <c r="AV100" s="14" t="s">
        <v>80</v>
      </c>
      <c r="AW100" s="14" t="s">
        <v>33</v>
      </c>
      <c r="AX100" s="14" t="s">
        <v>72</v>
      </c>
      <c r="AY100" s="257" t="s">
        <v>169</v>
      </c>
    </row>
    <row r="101" spans="1:51" s="13" customFormat="1" ht="12">
      <c r="A101" s="13"/>
      <c r="B101" s="237"/>
      <c r="C101" s="238"/>
      <c r="D101" s="233" t="s">
        <v>180</v>
      </c>
      <c r="E101" s="239" t="s">
        <v>19</v>
      </c>
      <c r="F101" s="240" t="s">
        <v>653</v>
      </c>
      <c r="G101" s="238"/>
      <c r="H101" s="241">
        <v>1417.385</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180</v>
      </c>
      <c r="AU101" s="247" t="s">
        <v>82</v>
      </c>
      <c r="AV101" s="13" t="s">
        <v>82</v>
      </c>
      <c r="AW101" s="13" t="s">
        <v>33</v>
      </c>
      <c r="AX101" s="13" t="s">
        <v>72</v>
      </c>
      <c r="AY101" s="247" t="s">
        <v>169</v>
      </c>
    </row>
    <row r="102" spans="1:51" s="13" customFormat="1" ht="12">
      <c r="A102" s="13"/>
      <c r="B102" s="237"/>
      <c r="C102" s="238"/>
      <c r="D102" s="233" t="s">
        <v>180</v>
      </c>
      <c r="E102" s="239" t="s">
        <v>19</v>
      </c>
      <c r="F102" s="240" t="s">
        <v>649</v>
      </c>
      <c r="G102" s="238"/>
      <c r="H102" s="241">
        <v>386.94</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72</v>
      </c>
      <c r="AY102" s="247" t="s">
        <v>169</v>
      </c>
    </row>
    <row r="103" spans="1:51" s="15" customFormat="1" ht="12">
      <c r="A103" s="15"/>
      <c r="B103" s="258"/>
      <c r="C103" s="259"/>
      <c r="D103" s="233" t="s">
        <v>180</v>
      </c>
      <c r="E103" s="260" t="s">
        <v>19</v>
      </c>
      <c r="F103" s="261" t="s">
        <v>191</v>
      </c>
      <c r="G103" s="259"/>
      <c r="H103" s="262">
        <v>1804.325</v>
      </c>
      <c r="I103" s="263"/>
      <c r="J103" s="259"/>
      <c r="K103" s="259"/>
      <c r="L103" s="264"/>
      <c r="M103" s="265"/>
      <c r="N103" s="266"/>
      <c r="O103" s="266"/>
      <c r="P103" s="266"/>
      <c r="Q103" s="266"/>
      <c r="R103" s="266"/>
      <c r="S103" s="266"/>
      <c r="T103" s="267"/>
      <c r="U103" s="15"/>
      <c r="V103" s="15"/>
      <c r="W103" s="15"/>
      <c r="X103" s="15"/>
      <c r="Y103" s="15"/>
      <c r="Z103" s="15"/>
      <c r="AA103" s="15"/>
      <c r="AB103" s="15"/>
      <c r="AC103" s="15"/>
      <c r="AD103" s="15"/>
      <c r="AE103" s="15"/>
      <c r="AT103" s="268" t="s">
        <v>180</v>
      </c>
      <c r="AU103" s="268" t="s">
        <v>82</v>
      </c>
      <c r="AV103" s="15" t="s">
        <v>176</v>
      </c>
      <c r="AW103" s="15" t="s">
        <v>33</v>
      </c>
      <c r="AX103" s="15" t="s">
        <v>80</v>
      </c>
      <c r="AY103" s="268" t="s">
        <v>169</v>
      </c>
    </row>
    <row r="104" spans="1:65" s="2" customFormat="1" ht="21.75" customHeight="1">
      <c r="A104" s="40"/>
      <c r="B104" s="41"/>
      <c r="C104" s="220" t="s">
        <v>192</v>
      </c>
      <c r="D104" s="220" t="s">
        <v>171</v>
      </c>
      <c r="E104" s="221" t="s">
        <v>202</v>
      </c>
      <c r="F104" s="222" t="s">
        <v>203</v>
      </c>
      <c r="G104" s="223" t="s">
        <v>174</v>
      </c>
      <c r="H104" s="224">
        <v>1160.82</v>
      </c>
      <c r="I104" s="225"/>
      <c r="J104" s="226">
        <f>ROUND(I104*H104,2)</f>
        <v>0</v>
      </c>
      <c r="K104" s="222" t="s">
        <v>175</v>
      </c>
      <c r="L104" s="46"/>
      <c r="M104" s="227" t="s">
        <v>19</v>
      </c>
      <c r="N104" s="228" t="s">
        <v>43</v>
      </c>
      <c r="O104" s="86"/>
      <c r="P104" s="229">
        <f>O104*H104</f>
        <v>0</v>
      </c>
      <c r="Q104" s="229">
        <v>0</v>
      </c>
      <c r="R104" s="229">
        <f>Q104*H104</f>
        <v>0</v>
      </c>
      <c r="S104" s="229">
        <v>0.316</v>
      </c>
      <c r="T104" s="230">
        <f>S104*H104</f>
        <v>366.81912</v>
      </c>
      <c r="U104" s="40"/>
      <c r="V104" s="40"/>
      <c r="W104" s="40"/>
      <c r="X104" s="40"/>
      <c r="Y104" s="40"/>
      <c r="Z104" s="40"/>
      <c r="AA104" s="40"/>
      <c r="AB104" s="40"/>
      <c r="AC104" s="40"/>
      <c r="AD104" s="40"/>
      <c r="AE104" s="40"/>
      <c r="AR104" s="231" t="s">
        <v>176</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176</v>
      </c>
      <c r="BM104" s="231" t="s">
        <v>654</v>
      </c>
    </row>
    <row r="105" spans="1:47" s="2" customFormat="1" ht="12">
      <c r="A105" s="40"/>
      <c r="B105" s="41"/>
      <c r="C105" s="42"/>
      <c r="D105" s="233" t="s">
        <v>178</v>
      </c>
      <c r="E105" s="42"/>
      <c r="F105" s="234" t="s">
        <v>185</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9" t="s">
        <v>178</v>
      </c>
      <c r="AU105" s="19" t="s">
        <v>82</v>
      </c>
    </row>
    <row r="106" spans="1:51" s="13" customFormat="1" ht="12">
      <c r="A106" s="13"/>
      <c r="B106" s="237"/>
      <c r="C106" s="238"/>
      <c r="D106" s="233" t="s">
        <v>180</v>
      </c>
      <c r="E106" s="239" t="s">
        <v>19</v>
      </c>
      <c r="F106" s="240" t="s">
        <v>655</v>
      </c>
      <c r="G106" s="238"/>
      <c r="H106" s="241">
        <v>1160.82</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80</v>
      </c>
      <c r="AY106" s="247" t="s">
        <v>169</v>
      </c>
    </row>
    <row r="107" spans="1:65" s="2" customFormat="1" ht="21.75" customHeight="1">
      <c r="A107" s="40"/>
      <c r="B107" s="41"/>
      <c r="C107" s="220" t="s">
        <v>176</v>
      </c>
      <c r="D107" s="220" t="s">
        <v>171</v>
      </c>
      <c r="E107" s="221" t="s">
        <v>656</v>
      </c>
      <c r="F107" s="222" t="s">
        <v>657</v>
      </c>
      <c r="G107" s="223" t="s">
        <v>174</v>
      </c>
      <c r="H107" s="224">
        <v>6.65</v>
      </c>
      <c r="I107" s="225"/>
      <c r="J107" s="226">
        <f>ROUND(I107*H107,2)</f>
        <v>0</v>
      </c>
      <c r="K107" s="222" t="s">
        <v>175</v>
      </c>
      <c r="L107" s="46"/>
      <c r="M107" s="227" t="s">
        <v>19</v>
      </c>
      <c r="N107" s="228" t="s">
        <v>43</v>
      </c>
      <c r="O107" s="86"/>
      <c r="P107" s="229">
        <f>O107*H107</f>
        <v>0</v>
      </c>
      <c r="Q107" s="229">
        <v>0</v>
      </c>
      <c r="R107" s="229">
        <f>Q107*H107</f>
        <v>0</v>
      </c>
      <c r="S107" s="229">
        <v>0.22</v>
      </c>
      <c r="T107" s="230">
        <f>S107*H107</f>
        <v>1.463</v>
      </c>
      <c r="U107" s="40"/>
      <c r="V107" s="40"/>
      <c r="W107" s="40"/>
      <c r="X107" s="40"/>
      <c r="Y107" s="40"/>
      <c r="Z107" s="40"/>
      <c r="AA107" s="40"/>
      <c r="AB107" s="40"/>
      <c r="AC107" s="40"/>
      <c r="AD107" s="40"/>
      <c r="AE107" s="40"/>
      <c r="AR107" s="231" t="s">
        <v>176</v>
      </c>
      <c r="AT107" s="231" t="s">
        <v>171</v>
      </c>
      <c r="AU107" s="231" t="s">
        <v>82</v>
      </c>
      <c r="AY107" s="19" t="s">
        <v>169</v>
      </c>
      <c r="BE107" s="232">
        <f>IF(N107="základní",J107,0)</f>
        <v>0</v>
      </c>
      <c r="BF107" s="232">
        <f>IF(N107="snížená",J107,0)</f>
        <v>0</v>
      </c>
      <c r="BG107" s="232">
        <f>IF(N107="zákl. přenesená",J107,0)</f>
        <v>0</v>
      </c>
      <c r="BH107" s="232">
        <f>IF(N107="sníž. přenesená",J107,0)</f>
        <v>0</v>
      </c>
      <c r="BI107" s="232">
        <f>IF(N107="nulová",J107,0)</f>
        <v>0</v>
      </c>
      <c r="BJ107" s="19" t="s">
        <v>80</v>
      </c>
      <c r="BK107" s="232">
        <f>ROUND(I107*H107,2)</f>
        <v>0</v>
      </c>
      <c r="BL107" s="19" t="s">
        <v>176</v>
      </c>
      <c r="BM107" s="231" t="s">
        <v>658</v>
      </c>
    </row>
    <row r="108" spans="1:47" s="2" customFormat="1" ht="12">
      <c r="A108" s="40"/>
      <c r="B108" s="41"/>
      <c r="C108" s="42"/>
      <c r="D108" s="233" t="s">
        <v>178</v>
      </c>
      <c r="E108" s="42"/>
      <c r="F108" s="234" t="s">
        <v>185</v>
      </c>
      <c r="G108" s="42"/>
      <c r="H108" s="42"/>
      <c r="I108" s="138"/>
      <c r="J108" s="42"/>
      <c r="K108" s="42"/>
      <c r="L108" s="46"/>
      <c r="M108" s="235"/>
      <c r="N108" s="236"/>
      <c r="O108" s="86"/>
      <c r="P108" s="86"/>
      <c r="Q108" s="86"/>
      <c r="R108" s="86"/>
      <c r="S108" s="86"/>
      <c r="T108" s="87"/>
      <c r="U108" s="40"/>
      <c r="V108" s="40"/>
      <c r="W108" s="40"/>
      <c r="X108" s="40"/>
      <c r="Y108" s="40"/>
      <c r="Z108" s="40"/>
      <c r="AA108" s="40"/>
      <c r="AB108" s="40"/>
      <c r="AC108" s="40"/>
      <c r="AD108" s="40"/>
      <c r="AE108" s="40"/>
      <c r="AT108" s="19" t="s">
        <v>178</v>
      </c>
      <c r="AU108" s="19" t="s">
        <v>82</v>
      </c>
    </row>
    <row r="109" spans="1:51" s="13" customFormat="1" ht="12">
      <c r="A109" s="13"/>
      <c r="B109" s="237"/>
      <c r="C109" s="238"/>
      <c r="D109" s="233" t="s">
        <v>180</v>
      </c>
      <c r="E109" s="239" t="s">
        <v>19</v>
      </c>
      <c r="F109" s="240" t="s">
        <v>659</v>
      </c>
      <c r="G109" s="238"/>
      <c r="H109" s="241">
        <v>6.65</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180</v>
      </c>
      <c r="AU109" s="247" t="s">
        <v>82</v>
      </c>
      <c r="AV109" s="13" t="s">
        <v>82</v>
      </c>
      <c r="AW109" s="13" t="s">
        <v>33</v>
      </c>
      <c r="AX109" s="13" t="s">
        <v>80</v>
      </c>
      <c r="AY109" s="247" t="s">
        <v>169</v>
      </c>
    </row>
    <row r="110" spans="1:65" s="2" customFormat="1" ht="21.75" customHeight="1">
      <c r="A110" s="40"/>
      <c r="B110" s="41"/>
      <c r="C110" s="220" t="s">
        <v>206</v>
      </c>
      <c r="D110" s="220" t="s">
        <v>171</v>
      </c>
      <c r="E110" s="221" t="s">
        <v>211</v>
      </c>
      <c r="F110" s="222" t="s">
        <v>212</v>
      </c>
      <c r="G110" s="223" t="s">
        <v>174</v>
      </c>
      <c r="H110" s="224">
        <v>1799.76</v>
      </c>
      <c r="I110" s="225"/>
      <c r="J110" s="226">
        <f>ROUND(I110*H110,2)</f>
        <v>0</v>
      </c>
      <c r="K110" s="222" t="s">
        <v>175</v>
      </c>
      <c r="L110" s="46"/>
      <c r="M110" s="227" t="s">
        <v>19</v>
      </c>
      <c r="N110" s="228" t="s">
        <v>43</v>
      </c>
      <c r="O110" s="86"/>
      <c r="P110" s="229">
        <f>O110*H110</f>
        <v>0</v>
      </c>
      <c r="Q110" s="229">
        <v>6E-05</v>
      </c>
      <c r="R110" s="229">
        <f>Q110*H110</f>
        <v>0.1079856</v>
      </c>
      <c r="S110" s="229">
        <v>0.103</v>
      </c>
      <c r="T110" s="230">
        <f>S110*H110</f>
        <v>185.37527999999998</v>
      </c>
      <c r="U110" s="40"/>
      <c r="V110" s="40"/>
      <c r="W110" s="40"/>
      <c r="X110" s="40"/>
      <c r="Y110" s="40"/>
      <c r="Z110" s="40"/>
      <c r="AA110" s="40"/>
      <c r="AB110" s="40"/>
      <c r="AC110" s="40"/>
      <c r="AD110" s="40"/>
      <c r="AE110" s="40"/>
      <c r="AR110" s="231" t="s">
        <v>176</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176</v>
      </c>
      <c r="BM110" s="231" t="s">
        <v>660</v>
      </c>
    </row>
    <row r="111" spans="1:47" s="2" customFormat="1" ht="12">
      <c r="A111" s="40"/>
      <c r="B111" s="41"/>
      <c r="C111" s="42"/>
      <c r="D111" s="233" t="s">
        <v>178</v>
      </c>
      <c r="E111" s="42"/>
      <c r="F111" s="234" t="s">
        <v>214</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178</v>
      </c>
      <c r="AU111" s="19" t="s">
        <v>82</v>
      </c>
    </row>
    <row r="112" spans="1:51" s="14" customFormat="1" ht="12">
      <c r="A112" s="14"/>
      <c r="B112" s="248"/>
      <c r="C112" s="249"/>
      <c r="D112" s="233" t="s">
        <v>180</v>
      </c>
      <c r="E112" s="250" t="s">
        <v>19</v>
      </c>
      <c r="F112" s="251" t="s">
        <v>652</v>
      </c>
      <c r="G112" s="249"/>
      <c r="H112" s="250" t="s">
        <v>19</v>
      </c>
      <c r="I112" s="252"/>
      <c r="J112" s="249"/>
      <c r="K112" s="249"/>
      <c r="L112" s="253"/>
      <c r="M112" s="254"/>
      <c r="N112" s="255"/>
      <c r="O112" s="255"/>
      <c r="P112" s="255"/>
      <c r="Q112" s="255"/>
      <c r="R112" s="255"/>
      <c r="S112" s="255"/>
      <c r="T112" s="256"/>
      <c r="U112" s="14"/>
      <c r="V112" s="14"/>
      <c r="W112" s="14"/>
      <c r="X112" s="14"/>
      <c r="Y112" s="14"/>
      <c r="Z112" s="14"/>
      <c r="AA112" s="14"/>
      <c r="AB112" s="14"/>
      <c r="AC112" s="14"/>
      <c r="AD112" s="14"/>
      <c r="AE112" s="14"/>
      <c r="AT112" s="257" t="s">
        <v>180</v>
      </c>
      <c r="AU112" s="257" t="s">
        <v>82</v>
      </c>
      <c r="AV112" s="14" t="s">
        <v>80</v>
      </c>
      <c r="AW112" s="14" t="s">
        <v>33</v>
      </c>
      <c r="AX112" s="14" t="s">
        <v>72</v>
      </c>
      <c r="AY112" s="257" t="s">
        <v>169</v>
      </c>
    </row>
    <row r="113" spans="1:51" s="14" customFormat="1" ht="12">
      <c r="A113" s="14"/>
      <c r="B113" s="248"/>
      <c r="C113" s="249"/>
      <c r="D113" s="233" t="s">
        <v>180</v>
      </c>
      <c r="E113" s="250" t="s">
        <v>19</v>
      </c>
      <c r="F113" s="251" t="s">
        <v>216</v>
      </c>
      <c r="G113" s="249"/>
      <c r="H113" s="250" t="s">
        <v>19</v>
      </c>
      <c r="I113" s="252"/>
      <c r="J113" s="249"/>
      <c r="K113" s="249"/>
      <c r="L113" s="253"/>
      <c r="M113" s="254"/>
      <c r="N113" s="255"/>
      <c r="O113" s="255"/>
      <c r="P113" s="255"/>
      <c r="Q113" s="255"/>
      <c r="R113" s="255"/>
      <c r="S113" s="255"/>
      <c r="T113" s="256"/>
      <c r="U113" s="14"/>
      <c r="V113" s="14"/>
      <c r="W113" s="14"/>
      <c r="X113" s="14"/>
      <c r="Y113" s="14"/>
      <c r="Z113" s="14"/>
      <c r="AA113" s="14"/>
      <c r="AB113" s="14"/>
      <c r="AC113" s="14"/>
      <c r="AD113" s="14"/>
      <c r="AE113" s="14"/>
      <c r="AT113" s="257" t="s">
        <v>180</v>
      </c>
      <c r="AU113" s="257" t="s">
        <v>82</v>
      </c>
      <c r="AV113" s="14" t="s">
        <v>80</v>
      </c>
      <c r="AW113" s="14" t="s">
        <v>33</v>
      </c>
      <c r="AX113" s="14" t="s">
        <v>72</v>
      </c>
      <c r="AY113" s="257" t="s">
        <v>169</v>
      </c>
    </row>
    <row r="114" spans="1:51" s="13" customFormat="1" ht="12">
      <c r="A114" s="13"/>
      <c r="B114" s="237"/>
      <c r="C114" s="238"/>
      <c r="D114" s="233" t="s">
        <v>180</v>
      </c>
      <c r="E114" s="239" t="s">
        <v>19</v>
      </c>
      <c r="F114" s="240" t="s">
        <v>661</v>
      </c>
      <c r="G114" s="238"/>
      <c r="H114" s="241">
        <v>1399.52</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180</v>
      </c>
      <c r="AU114" s="247" t="s">
        <v>82</v>
      </c>
      <c r="AV114" s="13" t="s">
        <v>82</v>
      </c>
      <c r="AW114" s="13" t="s">
        <v>33</v>
      </c>
      <c r="AX114" s="13" t="s">
        <v>72</v>
      </c>
      <c r="AY114" s="247" t="s">
        <v>169</v>
      </c>
    </row>
    <row r="115" spans="1:51" s="13" customFormat="1" ht="12">
      <c r="A115" s="13"/>
      <c r="B115" s="237"/>
      <c r="C115" s="238"/>
      <c r="D115" s="233" t="s">
        <v>180</v>
      </c>
      <c r="E115" s="239" t="s">
        <v>19</v>
      </c>
      <c r="F115" s="240" t="s">
        <v>649</v>
      </c>
      <c r="G115" s="238"/>
      <c r="H115" s="241">
        <v>386.94</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180</v>
      </c>
      <c r="AU115" s="247" t="s">
        <v>82</v>
      </c>
      <c r="AV115" s="13" t="s">
        <v>82</v>
      </c>
      <c r="AW115" s="13" t="s">
        <v>33</v>
      </c>
      <c r="AX115" s="13" t="s">
        <v>72</v>
      </c>
      <c r="AY115" s="247" t="s">
        <v>169</v>
      </c>
    </row>
    <row r="116" spans="1:51" s="13" customFormat="1" ht="12">
      <c r="A116" s="13"/>
      <c r="B116" s="237"/>
      <c r="C116" s="238"/>
      <c r="D116" s="233" t="s">
        <v>180</v>
      </c>
      <c r="E116" s="239" t="s">
        <v>19</v>
      </c>
      <c r="F116" s="240" t="s">
        <v>662</v>
      </c>
      <c r="G116" s="238"/>
      <c r="H116" s="241">
        <v>13.3</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180</v>
      </c>
      <c r="AU116" s="247" t="s">
        <v>82</v>
      </c>
      <c r="AV116" s="13" t="s">
        <v>82</v>
      </c>
      <c r="AW116" s="13" t="s">
        <v>33</v>
      </c>
      <c r="AX116" s="13" t="s">
        <v>72</v>
      </c>
      <c r="AY116" s="247" t="s">
        <v>169</v>
      </c>
    </row>
    <row r="117" spans="1:51" s="15" customFormat="1" ht="12">
      <c r="A117" s="15"/>
      <c r="B117" s="258"/>
      <c r="C117" s="259"/>
      <c r="D117" s="233" t="s">
        <v>180</v>
      </c>
      <c r="E117" s="260" t="s">
        <v>19</v>
      </c>
      <c r="F117" s="261" t="s">
        <v>191</v>
      </c>
      <c r="G117" s="259"/>
      <c r="H117" s="262">
        <v>1799.76</v>
      </c>
      <c r="I117" s="263"/>
      <c r="J117" s="259"/>
      <c r="K117" s="259"/>
      <c r="L117" s="264"/>
      <c r="M117" s="265"/>
      <c r="N117" s="266"/>
      <c r="O117" s="266"/>
      <c r="P117" s="266"/>
      <c r="Q117" s="266"/>
      <c r="R117" s="266"/>
      <c r="S117" s="266"/>
      <c r="T117" s="267"/>
      <c r="U117" s="15"/>
      <c r="V117" s="15"/>
      <c r="W117" s="15"/>
      <c r="X117" s="15"/>
      <c r="Y117" s="15"/>
      <c r="Z117" s="15"/>
      <c r="AA117" s="15"/>
      <c r="AB117" s="15"/>
      <c r="AC117" s="15"/>
      <c r="AD117" s="15"/>
      <c r="AE117" s="15"/>
      <c r="AT117" s="268" t="s">
        <v>180</v>
      </c>
      <c r="AU117" s="268" t="s">
        <v>82</v>
      </c>
      <c r="AV117" s="15" t="s">
        <v>176</v>
      </c>
      <c r="AW117" s="15" t="s">
        <v>33</v>
      </c>
      <c r="AX117" s="15" t="s">
        <v>80</v>
      </c>
      <c r="AY117" s="268" t="s">
        <v>169</v>
      </c>
    </row>
    <row r="118" spans="1:65" s="2" customFormat="1" ht="21.75" customHeight="1">
      <c r="A118" s="40"/>
      <c r="B118" s="41"/>
      <c r="C118" s="220" t="s">
        <v>210</v>
      </c>
      <c r="D118" s="220" t="s">
        <v>171</v>
      </c>
      <c r="E118" s="221" t="s">
        <v>220</v>
      </c>
      <c r="F118" s="222" t="s">
        <v>221</v>
      </c>
      <c r="G118" s="223" t="s">
        <v>222</v>
      </c>
      <c r="H118" s="224">
        <v>21.284</v>
      </c>
      <c r="I118" s="225"/>
      <c r="J118" s="226">
        <f>ROUND(I118*H118,2)</f>
        <v>0</v>
      </c>
      <c r="K118" s="222" t="s">
        <v>175</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176</v>
      </c>
      <c r="AT118" s="231" t="s">
        <v>171</v>
      </c>
      <c r="AU118" s="231" t="s">
        <v>82</v>
      </c>
      <c r="AY118" s="19" t="s">
        <v>169</v>
      </c>
      <c r="BE118" s="232">
        <f>IF(N118="základní",J118,0)</f>
        <v>0</v>
      </c>
      <c r="BF118" s="232">
        <f>IF(N118="snížená",J118,0)</f>
        <v>0</v>
      </c>
      <c r="BG118" s="232">
        <f>IF(N118="zákl. přenesená",J118,0)</f>
        <v>0</v>
      </c>
      <c r="BH118" s="232">
        <f>IF(N118="sníž. přenesená",J118,0)</f>
        <v>0</v>
      </c>
      <c r="BI118" s="232">
        <f>IF(N118="nulová",J118,0)</f>
        <v>0</v>
      </c>
      <c r="BJ118" s="19" t="s">
        <v>80</v>
      </c>
      <c r="BK118" s="232">
        <f>ROUND(I118*H118,2)</f>
        <v>0</v>
      </c>
      <c r="BL118" s="19" t="s">
        <v>176</v>
      </c>
      <c r="BM118" s="231" t="s">
        <v>663</v>
      </c>
    </row>
    <row r="119" spans="1:47" s="2" customFormat="1" ht="12">
      <c r="A119" s="40"/>
      <c r="B119" s="41"/>
      <c r="C119" s="42"/>
      <c r="D119" s="233" t="s">
        <v>178</v>
      </c>
      <c r="E119" s="42"/>
      <c r="F119" s="234" t="s">
        <v>224</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9" t="s">
        <v>178</v>
      </c>
      <c r="AU119" s="19" t="s">
        <v>82</v>
      </c>
    </row>
    <row r="120" spans="1:51" s="13" customFormat="1" ht="12">
      <c r="A120" s="13"/>
      <c r="B120" s="237"/>
      <c r="C120" s="238"/>
      <c r="D120" s="233" t="s">
        <v>180</v>
      </c>
      <c r="E120" s="239" t="s">
        <v>19</v>
      </c>
      <c r="F120" s="240" t="s">
        <v>664</v>
      </c>
      <c r="G120" s="238"/>
      <c r="H120" s="241">
        <v>21.284</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80</v>
      </c>
      <c r="AY120" s="247" t="s">
        <v>169</v>
      </c>
    </row>
    <row r="121" spans="1:65" s="2" customFormat="1" ht="21.75" customHeight="1">
      <c r="A121" s="40"/>
      <c r="B121" s="41"/>
      <c r="C121" s="220" t="s">
        <v>219</v>
      </c>
      <c r="D121" s="220" t="s">
        <v>171</v>
      </c>
      <c r="E121" s="221" t="s">
        <v>665</v>
      </c>
      <c r="F121" s="222" t="s">
        <v>666</v>
      </c>
      <c r="G121" s="223" t="s">
        <v>222</v>
      </c>
      <c r="H121" s="224">
        <v>268.343</v>
      </c>
      <c r="I121" s="225"/>
      <c r="J121" s="226">
        <f>ROUND(I121*H121,2)</f>
        <v>0</v>
      </c>
      <c r="K121" s="222" t="s">
        <v>175</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176</v>
      </c>
      <c r="AT121" s="231" t="s">
        <v>171</v>
      </c>
      <c r="AU121" s="231" t="s">
        <v>82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176</v>
      </c>
      <c r="BM121" s="231" t="s">
        <v>667</v>
      </c>
    </row>
    <row r="122" spans="1:47" s="2" customFormat="1" ht="12">
      <c r="A122" s="40"/>
      <c r="B122" s="41"/>
      <c r="C122" s="42"/>
      <c r="D122" s="233" t="s">
        <v>178</v>
      </c>
      <c r="E122" s="42"/>
      <c r="F122" s="234" t="s">
        <v>231</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9" t="s">
        <v>178</v>
      </c>
      <c r="AU122" s="19" t="s">
        <v>82</v>
      </c>
    </row>
    <row r="123" spans="1:51" s="14" customFormat="1" ht="12">
      <c r="A123" s="14"/>
      <c r="B123" s="248"/>
      <c r="C123" s="249"/>
      <c r="D123" s="233" t="s">
        <v>180</v>
      </c>
      <c r="E123" s="250" t="s">
        <v>19</v>
      </c>
      <c r="F123" s="251" t="s">
        <v>583</v>
      </c>
      <c r="G123" s="249"/>
      <c r="H123" s="250" t="s">
        <v>19</v>
      </c>
      <c r="I123" s="252"/>
      <c r="J123" s="249"/>
      <c r="K123" s="249"/>
      <c r="L123" s="253"/>
      <c r="M123" s="254"/>
      <c r="N123" s="255"/>
      <c r="O123" s="255"/>
      <c r="P123" s="255"/>
      <c r="Q123" s="255"/>
      <c r="R123" s="255"/>
      <c r="S123" s="255"/>
      <c r="T123" s="256"/>
      <c r="U123" s="14"/>
      <c r="V123" s="14"/>
      <c r="W123" s="14"/>
      <c r="X123" s="14"/>
      <c r="Y123" s="14"/>
      <c r="Z123" s="14"/>
      <c r="AA123" s="14"/>
      <c r="AB123" s="14"/>
      <c r="AC123" s="14"/>
      <c r="AD123" s="14"/>
      <c r="AE123" s="14"/>
      <c r="AT123" s="257" t="s">
        <v>180</v>
      </c>
      <c r="AU123" s="257" t="s">
        <v>82</v>
      </c>
      <c r="AV123" s="14" t="s">
        <v>80</v>
      </c>
      <c r="AW123" s="14" t="s">
        <v>33</v>
      </c>
      <c r="AX123" s="14" t="s">
        <v>72</v>
      </c>
      <c r="AY123" s="257" t="s">
        <v>169</v>
      </c>
    </row>
    <row r="124" spans="1:51" s="13" customFormat="1" ht="12">
      <c r="A124" s="13"/>
      <c r="B124" s="237"/>
      <c r="C124" s="238"/>
      <c r="D124" s="233" t="s">
        <v>180</v>
      </c>
      <c r="E124" s="239" t="s">
        <v>19</v>
      </c>
      <c r="F124" s="240" t="s">
        <v>668</v>
      </c>
      <c r="G124" s="238"/>
      <c r="H124" s="241">
        <v>267.969</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72</v>
      </c>
      <c r="AY124" s="247" t="s">
        <v>169</v>
      </c>
    </row>
    <row r="125" spans="1:51" s="13" customFormat="1" ht="12">
      <c r="A125" s="13"/>
      <c r="B125" s="237"/>
      <c r="C125" s="238"/>
      <c r="D125" s="233" t="s">
        <v>180</v>
      </c>
      <c r="E125" s="239" t="s">
        <v>19</v>
      </c>
      <c r="F125" s="240" t="s">
        <v>669</v>
      </c>
      <c r="G125" s="238"/>
      <c r="H125" s="241">
        <v>0.374</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180</v>
      </c>
      <c r="AU125" s="247" t="s">
        <v>82</v>
      </c>
      <c r="AV125" s="13" t="s">
        <v>82</v>
      </c>
      <c r="AW125" s="13" t="s">
        <v>33</v>
      </c>
      <c r="AX125" s="13" t="s">
        <v>72</v>
      </c>
      <c r="AY125" s="247" t="s">
        <v>169</v>
      </c>
    </row>
    <row r="126" spans="1:51" s="15" customFormat="1" ht="12">
      <c r="A126" s="15"/>
      <c r="B126" s="258"/>
      <c r="C126" s="259"/>
      <c r="D126" s="233" t="s">
        <v>180</v>
      </c>
      <c r="E126" s="260" t="s">
        <v>19</v>
      </c>
      <c r="F126" s="261" t="s">
        <v>191</v>
      </c>
      <c r="G126" s="259"/>
      <c r="H126" s="262">
        <v>268.343</v>
      </c>
      <c r="I126" s="263"/>
      <c r="J126" s="259"/>
      <c r="K126" s="259"/>
      <c r="L126" s="264"/>
      <c r="M126" s="265"/>
      <c r="N126" s="266"/>
      <c r="O126" s="266"/>
      <c r="P126" s="266"/>
      <c r="Q126" s="266"/>
      <c r="R126" s="266"/>
      <c r="S126" s="266"/>
      <c r="T126" s="267"/>
      <c r="U126" s="15"/>
      <c r="V126" s="15"/>
      <c r="W126" s="15"/>
      <c r="X126" s="15"/>
      <c r="Y126" s="15"/>
      <c r="Z126" s="15"/>
      <c r="AA126" s="15"/>
      <c r="AB126" s="15"/>
      <c r="AC126" s="15"/>
      <c r="AD126" s="15"/>
      <c r="AE126" s="15"/>
      <c r="AT126" s="268" t="s">
        <v>180</v>
      </c>
      <c r="AU126" s="268" t="s">
        <v>82</v>
      </c>
      <c r="AV126" s="15" t="s">
        <v>176</v>
      </c>
      <c r="AW126" s="15" t="s">
        <v>33</v>
      </c>
      <c r="AX126" s="15" t="s">
        <v>80</v>
      </c>
      <c r="AY126" s="268" t="s">
        <v>169</v>
      </c>
    </row>
    <row r="127" spans="1:65" s="2" customFormat="1" ht="21.75" customHeight="1">
      <c r="A127" s="40"/>
      <c r="B127" s="41"/>
      <c r="C127" s="220" t="s">
        <v>227</v>
      </c>
      <c r="D127" s="220" t="s">
        <v>171</v>
      </c>
      <c r="E127" s="221" t="s">
        <v>670</v>
      </c>
      <c r="F127" s="222" t="s">
        <v>671</v>
      </c>
      <c r="G127" s="223" t="s">
        <v>222</v>
      </c>
      <c r="H127" s="224">
        <v>357.791</v>
      </c>
      <c r="I127" s="225"/>
      <c r="J127" s="226">
        <f>ROUND(I127*H127,2)</f>
        <v>0</v>
      </c>
      <c r="K127" s="222" t="s">
        <v>175</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176</v>
      </c>
      <c r="AT127" s="231" t="s">
        <v>171</v>
      </c>
      <c r="AU127" s="231" t="s">
        <v>82</v>
      </c>
      <c r="AY127" s="19" t="s">
        <v>169</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176</v>
      </c>
      <c r="BM127" s="231" t="s">
        <v>672</v>
      </c>
    </row>
    <row r="128" spans="1:47" s="2" customFormat="1" ht="12">
      <c r="A128" s="40"/>
      <c r="B128" s="41"/>
      <c r="C128" s="42"/>
      <c r="D128" s="233" t="s">
        <v>178</v>
      </c>
      <c r="E128" s="42"/>
      <c r="F128" s="234" t="s">
        <v>231</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9" t="s">
        <v>178</v>
      </c>
      <c r="AU128" s="19" t="s">
        <v>82</v>
      </c>
    </row>
    <row r="129" spans="1:51" s="14" customFormat="1" ht="12">
      <c r="A129" s="14"/>
      <c r="B129" s="248"/>
      <c r="C129" s="249"/>
      <c r="D129" s="233" t="s">
        <v>180</v>
      </c>
      <c r="E129" s="250" t="s">
        <v>19</v>
      </c>
      <c r="F129" s="251" t="s">
        <v>587</v>
      </c>
      <c r="G129" s="249"/>
      <c r="H129" s="250" t="s">
        <v>19</v>
      </c>
      <c r="I129" s="252"/>
      <c r="J129" s="249"/>
      <c r="K129" s="249"/>
      <c r="L129" s="253"/>
      <c r="M129" s="254"/>
      <c r="N129" s="255"/>
      <c r="O129" s="255"/>
      <c r="P129" s="255"/>
      <c r="Q129" s="255"/>
      <c r="R129" s="255"/>
      <c r="S129" s="255"/>
      <c r="T129" s="256"/>
      <c r="U129" s="14"/>
      <c r="V129" s="14"/>
      <c r="W129" s="14"/>
      <c r="X129" s="14"/>
      <c r="Y129" s="14"/>
      <c r="Z129" s="14"/>
      <c r="AA129" s="14"/>
      <c r="AB129" s="14"/>
      <c r="AC129" s="14"/>
      <c r="AD129" s="14"/>
      <c r="AE129" s="14"/>
      <c r="AT129" s="257" t="s">
        <v>180</v>
      </c>
      <c r="AU129" s="257" t="s">
        <v>82</v>
      </c>
      <c r="AV129" s="14" t="s">
        <v>80</v>
      </c>
      <c r="AW129" s="14" t="s">
        <v>33</v>
      </c>
      <c r="AX129" s="14" t="s">
        <v>72</v>
      </c>
      <c r="AY129" s="257" t="s">
        <v>169</v>
      </c>
    </row>
    <row r="130" spans="1:51" s="13" customFormat="1" ht="12">
      <c r="A130" s="13"/>
      <c r="B130" s="237"/>
      <c r="C130" s="238"/>
      <c r="D130" s="233" t="s">
        <v>180</v>
      </c>
      <c r="E130" s="239" t="s">
        <v>19</v>
      </c>
      <c r="F130" s="240" t="s">
        <v>673</v>
      </c>
      <c r="G130" s="238"/>
      <c r="H130" s="241">
        <v>357.292</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180</v>
      </c>
      <c r="AU130" s="247" t="s">
        <v>82</v>
      </c>
      <c r="AV130" s="13" t="s">
        <v>82</v>
      </c>
      <c r="AW130" s="13" t="s">
        <v>33</v>
      </c>
      <c r="AX130" s="13" t="s">
        <v>72</v>
      </c>
      <c r="AY130" s="247" t="s">
        <v>169</v>
      </c>
    </row>
    <row r="131" spans="1:51" s="13" customFormat="1" ht="12">
      <c r="A131" s="13"/>
      <c r="B131" s="237"/>
      <c r="C131" s="238"/>
      <c r="D131" s="233" t="s">
        <v>180</v>
      </c>
      <c r="E131" s="239" t="s">
        <v>19</v>
      </c>
      <c r="F131" s="240" t="s">
        <v>674</v>
      </c>
      <c r="G131" s="238"/>
      <c r="H131" s="241">
        <v>0.499</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180</v>
      </c>
      <c r="AU131" s="247" t="s">
        <v>82</v>
      </c>
      <c r="AV131" s="13" t="s">
        <v>82</v>
      </c>
      <c r="AW131" s="13" t="s">
        <v>33</v>
      </c>
      <c r="AX131" s="13" t="s">
        <v>72</v>
      </c>
      <c r="AY131" s="247" t="s">
        <v>169</v>
      </c>
    </row>
    <row r="132" spans="1:51" s="15" customFormat="1" ht="12">
      <c r="A132" s="15"/>
      <c r="B132" s="258"/>
      <c r="C132" s="259"/>
      <c r="D132" s="233" t="s">
        <v>180</v>
      </c>
      <c r="E132" s="260" t="s">
        <v>19</v>
      </c>
      <c r="F132" s="261" t="s">
        <v>191</v>
      </c>
      <c r="G132" s="259"/>
      <c r="H132" s="262">
        <v>357.791</v>
      </c>
      <c r="I132" s="263"/>
      <c r="J132" s="259"/>
      <c r="K132" s="259"/>
      <c r="L132" s="264"/>
      <c r="M132" s="265"/>
      <c r="N132" s="266"/>
      <c r="O132" s="266"/>
      <c r="P132" s="266"/>
      <c r="Q132" s="266"/>
      <c r="R132" s="266"/>
      <c r="S132" s="266"/>
      <c r="T132" s="267"/>
      <c r="U132" s="15"/>
      <c r="V132" s="15"/>
      <c r="W132" s="15"/>
      <c r="X132" s="15"/>
      <c r="Y132" s="15"/>
      <c r="Z132" s="15"/>
      <c r="AA132" s="15"/>
      <c r="AB132" s="15"/>
      <c r="AC132" s="15"/>
      <c r="AD132" s="15"/>
      <c r="AE132" s="15"/>
      <c r="AT132" s="268" t="s">
        <v>180</v>
      </c>
      <c r="AU132" s="268" t="s">
        <v>82</v>
      </c>
      <c r="AV132" s="15" t="s">
        <v>176</v>
      </c>
      <c r="AW132" s="15" t="s">
        <v>33</v>
      </c>
      <c r="AX132" s="15" t="s">
        <v>80</v>
      </c>
      <c r="AY132" s="268" t="s">
        <v>169</v>
      </c>
    </row>
    <row r="133" spans="1:65" s="2" customFormat="1" ht="21.75" customHeight="1">
      <c r="A133" s="40"/>
      <c r="B133" s="41"/>
      <c r="C133" s="220" t="s">
        <v>236</v>
      </c>
      <c r="D133" s="220" t="s">
        <v>171</v>
      </c>
      <c r="E133" s="221" t="s">
        <v>245</v>
      </c>
      <c r="F133" s="222" t="s">
        <v>246</v>
      </c>
      <c r="G133" s="223" t="s">
        <v>222</v>
      </c>
      <c r="H133" s="224">
        <v>71.558</v>
      </c>
      <c r="I133" s="225"/>
      <c r="J133" s="226">
        <f>ROUND(I133*H133,2)</f>
        <v>0</v>
      </c>
      <c r="K133" s="222" t="s">
        <v>175</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176</v>
      </c>
      <c r="AT133" s="231" t="s">
        <v>171</v>
      </c>
      <c r="AU133" s="231" t="s">
        <v>82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176</v>
      </c>
      <c r="BM133" s="231" t="s">
        <v>675</v>
      </c>
    </row>
    <row r="134" spans="1:47" s="2" customFormat="1" ht="12">
      <c r="A134" s="40"/>
      <c r="B134" s="41"/>
      <c r="C134" s="42"/>
      <c r="D134" s="233" t="s">
        <v>178</v>
      </c>
      <c r="E134" s="42"/>
      <c r="F134" s="234" t="s">
        <v>231</v>
      </c>
      <c r="G134" s="42"/>
      <c r="H134" s="42"/>
      <c r="I134" s="138"/>
      <c r="J134" s="42"/>
      <c r="K134" s="42"/>
      <c r="L134" s="46"/>
      <c r="M134" s="235"/>
      <c r="N134" s="236"/>
      <c r="O134" s="86"/>
      <c r="P134" s="86"/>
      <c r="Q134" s="86"/>
      <c r="R134" s="86"/>
      <c r="S134" s="86"/>
      <c r="T134" s="87"/>
      <c r="U134" s="40"/>
      <c r="V134" s="40"/>
      <c r="W134" s="40"/>
      <c r="X134" s="40"/>
      <c r="Y134" s="40"/>
      <c r="Z134" s="40"/>
      <c r="AA134" s="40"/>
      <c r="AB134" s="40"/>
      <c r="AC134" s="40"/>
      <c r="AD134" s="40"/>
      <c r="AE134" s="40"/>
      <c r="AT134" s="19" t="s">
        <v>178</v>
      </c>
      <c r="AU134" s="19" t="s">
        <v>82</v>
      </c>
    </row>
    <row r="135" spans="1:51" s="13" customFormat="1" ht="12">
      <c r="A135" s="13"/>
      <c r="B135" s="237"/>
      <c r="C135" s="238"/>
      <c r="D135" s="233" t="s">
        <v>180</v>
      </c>
      <c r="E135" s="238"/>
      <c r="F135" s="240" t="s">
        <v>676</v>
      </c>
      <c r="G135" s="238"/>
      <c r="H135" s="241">
        <v>71.558</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4</v>
      </c>
      <c r="AX135" s="13" t="s">
        <v>80</v>
      </c>
      <c r="AY135" s="247" t="s">
        <v>169</v>
      </c>
    </row>
    <row r="136" spans="1:65" s="2" customFormat="1" ht="21.75" customHeight="1">
      <c r="A136" s="40"/>
      <c r="B136" s="41"/>
      <c r="C136" s="220" t="s">
        <v>244</v>
      </c>
      <c r="D136" s="220" t="s">
        <v>171</v>
      </c>
      <c r="E136" s="221" t="s">
        <v>250</v>
      </c>
      <c r="F136" s="222" t="s">
        <v>251</v>
      </c>
      <c r="G136" s="223" t="s">
        <v>222</v>
      </c>
      <c r="H136" s="224">
        <v>268.343</v>
      </c>
      <c r="I136" s="225"/>
      <c r="J136" s="226">
        <f>ROUND(I136*H136,2)</f>
        <v>0</v>
      </c>
      <c r="K136" s="222" t="s">
        <v>175</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176</v>
      </c>
      <c r="AT136" s="231" t="s">
        <v>171</v>
      </c>
      <c r="AU136" s="231" t="s">
        <v>82</v>
      </c>
      <c r="AY136" s="19" t="s">
        <v>169</v>
      </c>
      <c r="BE136" s="232">
        <f>IF(N136="základní",J136,0)</f>
        <v>0</v>
      </c>
      <c r="BF136" s="232">
        <f>IF(N136="snížená",J136,0)</f>
        <v>0</v>
      </c>
      <c r="BG136" s="232">
        <f>IF(N136="zákl. přenesená",J136,0)</f>
        <v>0</v>
      </c>
      <c r="BH136" s="232">
        <f>IF(N136="sníž. přenesená",J136,0)</f>
        <v>0</v>
      </c>
      <c r="BI136" s="232">
        <f>IF(N136="nulová",J136,0)</f>
        <v>0</v>
      </c>
      <c r="BJ136" s="19" t="s">
        <v>80</v>
      </c>
      <c r="BK136" s="232">
        <f>ROUND(I136*H136,2)</f>
        <v>0</v>
      </c>
      <c r="BL136" s="19" t="s">
        <v>176</v>
      </c>
      <c r="BM136" s="231" t="s">
        <v>677</v>
      </c>
    </row>
    <row r="137" spans="1:47" s="2" customFormat="1" ht="12">
      <c r="A137" s="40"/>
      <c r="B137" s="41"/>
      <c r="C137" s="42"/>
      <c r="D137" s="233" t="s">
        <v>178</v>
      </c>
      <c r="E137" s="42"/>
      <c r="F137" s="234" t="s">
        <v>231</v>
      </c>
      <c r="G137" s="42"/>
      <c r="H137" s="42"/>
      <c r="I137" s="138"/>
      <c r="J137" s="42"/>
      <c r="K137" s="42"/>
      <c r="L137" s="46"/>
      <c r="M137" s="235"/>
      <c r="N137" s="236"/>
      <c r="O137" s="86"/>
      <c r="P137" s="86"/>
      <c r="Q137" s="86"/>
      <c r="R137" s="86"/>
      <c r="S137" s="86"/>
      <c r="T137" s="87"/>
      <c r="U137" s="40"/>
      <c r="V137" s="40"/>
      <c r="W137" s="40"/>
      <c r="X137" s="40"/>
      <c r="Y137" s="40"/>
      <c r="Z137" s="40"/>
      <c r="AA137" s="40"/>
      <c r="AB137" s="40"/>
      <c r="AC137" s="40"/>
      <c r="AD137" s="40"/>
      <c r="AE137" s="40"/>
      <c r="AT137" s="19" t="s">
        <v>178</v>
      </c>
      <c r="AU137" s="19" t="s">
        <v>82</v>
      </c>
    </row>
    <row r="138" spans="1:51" s="14" customFormat="1" ht="12">
      <c r="A138" s="14"/>
      <c r="B138" s="248"/>
      <c r="C138" s="249"/>
      <c r="D138" s="233" t="s">
        <v>180</v>
      </c>
      <c r="E138" s="250" t="s">
        <v>19</v>
      </c>
      <c r="F138" s="251" t="s">
        <v>678</v>
      </c>
      <c r="G138" s="249"/>
      <c r="H138" s="250" t="s">
        <v>19</v>
      </c>
      <c r="I138" s="252"/>
      <c r="J138" s="249"/>
      <c r="K138" s="249"/>
      <c r="L138" s="253"/>
      <c r="M138" s="254"/>
      <c r="N138" s="255"/>
      <c r="O138" s="255"/>
      <c r="P138" s="255"/>
      <c r="Q138" s="255"/>
      <c r="R138" s="255"/>
      <c r="S138" s="255"/>
      <c r="T138" s="256"/>
      <c r="U138" s="14"/>
      <c r="V138" s="14"/>
      <c r="W138" s="14"/>
      <c r="X138" s="14"/>
      <c r="Y138" s="14"/>
      <c r="Z138" s="14"/>
      <c r="AA138" s="14"/>
      <c r="AB138" s="14"/>
      <c r="AC138" s="14"/>
      <c r="AD138" s="14"/>
      <c r="AE138" s="14"/>
      <c r="AT138" s="257" t="s">
        <v>180</v>
      </c>
      <c r="AU138" s="257" t="s">
        <v>82</v>
      </c>
      <c r="AV138" s="14" t="s">
        <v>80</v>
      </c>
      <c r="AW138" s="14" t="s">
        <v>33</v>
      </c>
      <c r="AX138" s="14" t="s">
        <v>72</v>
      </c>
      <c r="AY138" s="257" t="s">
        <v>169</v>
      </c>
    </row>
    <row r="139" spans="1:51" s="13" customFormat="1" ht="12">
      <c r="A139" s="13"/>
      <c r="B139" s="237"/>
      <c r="C139" s="238"/>
      <c r="D139" s="233" t="s">
        <v>180</v>
      </c>
      <c r="E139" s="239" t="s">
        <v>19</v>
      </c>
      <c r="F139" s="240" t="s">
        <v>668</v>
      </c>
      <c r="G139" s="238"/>
      <c r="H139" s="241">
        <v>267.969</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180</v>
      </c>
      <c r="AU139" s="247" t="s">
        <v>82</v>
      </c>
      <c r="AV139" s="13" t="s">
        <v>82</v>
      </c>
      <c r="AW139" s="13" t="s">
        <v>33</v>
      </c>
      <c r="AX139" s="13" t="s">
        <v>72</v>
      </c>
      <c r="AY139" s="247" t="s">
        <v>169</v>
      </c>
    </row>
    <row r="140" spans="1:51" s="13" customFormat="1" ht="12">
      <c r="A140" s="13"/>
      <c r="B140" s="237"/>
      <c r="C140" s="238"/>
      <c r="D140" s="233" t="s">
        <v>180</v>
      </c>
      <c r="E140" s="239" t="s">
        <v>19</v>
      </c>
      <c r="F140" s="240" t="s">
        <v>669</v>
      </c>
      <c r="G140" s="238"/>
      <c r="H140" s="241">
        <v>0.374</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180</v>
      </c>
      <c r="AU140" s="247" t="s">
        <v>82</v>
      </c>
      <c r="AV140" s="13" t="s">
        <v>82</v>
      </c>
      <c r="AW140" s="13" t="s">
        <v>33</v>
      </c>
      <c r="AX140" s="13" t="s">
        <v>72</v>
      </c>
      <c r="AY140" s="247" t="s">
        <v>169</v>
      </c>
    </row>
    <row r="141" spans="1:51" s="15" customFormat="1" ht="12">
      <c r="A141" s="15"/>
      <c r="B141" s="258"/>
      <c r="C141" s="259"/>
      <c r="D141" s="233" t="s">
        <v>180</v>
      </c>
      <c r="E141" s="260" t="s">
        <v>19</v>
      </c>
      <c r="F141" s="261" t="s">
        <v>191</v>
      </c>
      <c r="G141" s="259"/>
      <c r="H141" s="262">
        <v>268.343</v>
      </c>
      <c r="I141" s="263"/>
      <c r="J141" s="259"/>
      <c r="K141" s="259"/>
      <c r="L141" s="264"/>
      <c r="M141" s="265"/>
      <c r="N141" s="266"/>
      <c r="O141" s="266"/>
      <c r="P141" s="266"/>
      <c r="Q141" s="266"/>
      <c r="R141" s="266"/>
      <c r="S141" s="266"/>
      <c r="T141" s="267"/>
      <c r="U141" s="15"/>
      <c r="V141" s="15"/>
      <c r="W141" s="15"/>
      <c r="X141" s="15"/>
      <c r="Y141" s="15"/>
      <c r="Z141" s="15"/>
      <c r="AA141" s="15"/>
      <c r="AB141" s="15"/>
      <c r="AC141" s="15"/>
      <c r="AD141" s="15"/>
      <c r="AE141" s="15"/>
      <c r="AT141" s="268" t="s">
        <v>180</v>
      </c>
      <c r="AU141" s="268" t="s">
        <v>82</v>
      </c>
      <c r="AV141" s="15" t="s">
        <v>176</v>
      </c>
      <c r="AW141" s="15" t="s">
        <v>33</v>
      </c>
      <c r="AX141" s="15" t="s">
        <v>80</v>
      </c>
      <c r="AY141" s="268" t="s">
        <v>169</v>
      </c>
    </row>
    <row r="142" spans="1:65" s="2" customFormat="1" ht="21.75" customHeight="1">
      <c r="A142" s="40"/>
      <c r="B142" s="41"/>
      <c r="C142" s="220" t="s">
        <v>249</v>
      </c>
      <c r="D142" s="220" t="s">
        <v>171</v>
      </c>
      <c r="E142" s="221" t="s">
        <v>255</v>
      </c>
      <c r="F142" s="222" t="s">
        <v>256</v>
      </c>
      <c r="G142" s="223" t="s">
        <v>222</v>
      </c>
      <c r="H142" s="224">
        <v>53.669</v>
      </c>
      <c r="I142" s="225"/>
      <c r="J142" s="226">
        <f>ROUND(I142*H142,2)</f>
        <v>0</v>
      </c>
      <c r="K142" s="222" t="s">
        <v>175</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176</v>
      </c>
      <c r="AT142" s="231" t="s">
        <v>171</v>
      </c>
      <c r="AU142" s="231" t="s">
        <v>82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176</v>
      </c>
      <c r="BM142" s="231" t="s">
        <v>679</v>
      </c>
    </row>
    <row r="143" spans="1:47" s="2" customFormat="1" ht="12">
      <c r="A143" s="40"/>
      <c r="B143" s="41"/>
      <c r="C143" s="42"/>
      <c r="D143" s="233" t="s">
        <v>178</v>
      </c>
      <c r="E143" s="42"/>
      <c r="F143" s="234" t="s">
        <v>231</v>
      </c>
      <c r="G143" s="42"/>
      <c r="H143" s="42"/>
      <c r="I143" s="138"/>
      <c r="J143" s="42"/>
      <c r="K143" s="42"/>
      <c r="L143" s="46"/>
      <c r="M143" s="235"/>
      <c r="N143" s="236"/>
      <c r="O143" s="86"/>
      <c r="P143" s="86"/>
      <c r="Q143" s="86"/>
      <c r="R143" s="86"/>
      <c r="S143" s="86"/>
      <c r="T143" s="87"/>
      <c r="U143" s="40"/>
      <c r="V143" s="40"/>
      <c r="W143" s="40"/>
      <c r="X143" s="40"/>
      <c r="Y143" s="40"/>
      <c r="Z143" s="40"/>
      <c r="AA143" s="40"/>
      <c r="AB143" s="40"/>
      <c r="AC143" s="40"/>
      <c r="AD143" s="40"/>
      <c r="AE143" s="40"/>
      <c r="AT143" s="19" t="s">
        <v>178</v>
      </c>
      <c r="AU143" s="19" t="s">
        <v>82</v>
      </c>
    </row>
    <row r="144" spans="1:51" s="13" customFormat="1" ht="12">
      <c r="A144" s="13"/>
      <c r="B144" s="237"/>
      <c r="C144" s="238"/>
      <c r="D144" s="233" t="s">
        <v>180</v>
      </c>
      <c r="E144" s="238"/>
      <c r="F144" s="240" t="s">
        <v>680</v>
      </c>
      <c r="G144" s="238"/>
      <c r="H144" s="241">
        <v>53.669</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180</v>
      </c>
      <c r="AU144" s="247" t="s">
        <v>82</v>
      </c>
      <c r="AV144" s="13" t="s">
        <v>82</v>
      </c>
      <c r="AW144" s="13" t="s">
        <v>4</v>
      </c>
      <c r="AX144" s="13" t="s">
        <v>80</v>
      </c>
      <c r="AY144" s="247" t="s">
        <v>169</v>
      </c>
    </row>
    <row r="145" spans="1:65" s="2" customFormat="1" ht="21.75" customHeight="1">
      <c r="A145" s="40"/>
      <c r="B145" s="41"/>
      <c r="C145" s="220" t="s">
        <v>254</v>
      </c>
      <c r="D145" s="220" t="s">
        <v>171</v>
      </c>
      <c r="E145" s="221" t="s">
        <v>260</v>
      </c>
      <c r="F145" s="222" t="s">
        <v>261</v>
      </c>
      <c r="G145" s="223" t="s">
        <v>222</v>
      </c>
      <c r="H145" s="224">
        <v>45.064</v>
      </c>
      <c r="I145" s="225"/>
      <c r="J145" s="226">
        <f>ROUND(I145*H145,2)</f>
        <v>0</v>
      </c>
      <c r="K145" s="222" t="s">
        <v>175</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176</v>
      </c>
      <c r="AT145" s="231" t="s">
        <v>171</v>
      </c>
      <c r="AU145" s="231" t="s">
        <v>82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176</v>
      </c>
      <c r="BM145" s="231" t="s">
        <v>681</v>
      </c>
    </row>
    <row r="146" spans="1:47" s="2" customFormat="1" ht="12">
      <c r="A146" s="40"/>
      <c r="B146" s="41"/>
      <c r="C146" s="42"/>
      <c r="D146" s="233" t="s">
        <v>178</v>
      </c>
      <c r="E146" s="42"/>
      <c r="F146" s="234" t="s">
        <v>263</v>
      </c>
      <c r="G146" s="42"/>
      <c r="H146" s="42"/>
      <c r="I146" s="138"/>
      <c r="J146" s="42"/>
      <c r="K146" s="42"/>
      <c r="L146" s="46"/>
      <c r="M146" s="235"/>
      <c r="N146" s="236"/>
      <c r="O146" s="86"/>
      <c r="P146" s="86"/>
      <c r="Q146" s="86"/>
      <c r="R146" s="86"/>
      <c r="S146" s="86"/>
      <c r="T146" s="87"/>
      <c r="U146" s="40"/>
      <c r="V146" s="40"/>
      <c r="W146" s="40"/>
      <c r="X146" s="40"/>
      <c r="Y146" s="40"/>
      <c r="Z146" s="40"/>
      <c r="AA146" s="40"/>
      <c r="AB146" s="40"/>
      <c r="AC146" s="40"/>
      <c r="AD146" s="40"/>
      <c r="AE146" s="40"/>
      <c r="AT146" s="19" t="s">
        <v>178</v>
      </c>
      <c r="AU146" s="19" t="s">
        <v>82</v>
      </c>
    </row>
    <row r="147" spans="1:51" s="14" customFormat="1" ht="12">
      <c r="A147" s="14"/>
      <c r="B147" s="248"/>
      <c r="C147" s="249"/>
      <c r="D147" s="233" t="s">
        <v>180</v>
      </c>
      <c r="E147" s="250" t="s">
        <v>19</v>
      </c>
      <c r="F147" s="251" t="s">
        <v>264</v>
      </c>
      <c r="G147" s="249"/>
      <c r="H147" s="250" t="s">
        <v>19</v>
      </c>
      <c r="I147" s="252"/>
      <c r="J147" s="249"/>
      <c r="K147" s="249"/>
      <c r="L147" s="253"/>
      <c r="M147" s="254"/>
      <c r="N147" s="255"/>
      <c r="O147" s="255"/>
      <c r="P147" s="255"/>
      <c r="Q147" s="255"/>
      <c r="R147" s="255"/>
      <c r="S147" s="255"/>
      <c r="T147" s="256"/>
      <c r="U147" s="14"/>
      <c r="V147" s="14"/>
      <c r="W147" s="14"/>
      <c r="X147" s="14"/>
      <c r="Y147" s="14"/>
      <c r="Z147" s="14"/>
      <c r="AA147" s="14"/>
      <c r="AB147" s="14"/>
      <c r="AC147" s="14"/>
      <c r="AD147" s="14"/>
      <c r="AE147" s="14"/>
      <c r="AT147" s="257" t="s">
        <v>180</v>
      </c>
      <c r="AU147" s="257" t="s">
        <v>82</v>
      </c>
      <c r="AV147" s="14" t="s">
        <v>80</v>
      </c>
      <c r="AW147" s="14" t="s">
        <v>33</v>
      </c>
      <c r="AX147" s="14" t="s">
        <v>72</v>
      </c>
      <c r="AY147" s="257" t="s">
        <v>169</v>
      </c>
    </row>
    <row r="148" spans="1:51" s="13" customFormat="1" ht="12">
      <c r="A148" s="13"/>
      <c r="B148" s="237"/>
      <c r="C148" s="238"/>
      <c r="D148" s="233" t="s">
        <v>180</v>
      </c>
      <c r="E148" s="239" t="s">
        <v>19</v>
      </c>
      <c r="F148" s="240" t="s">
        <v>682</v>
      </c>
      <c r="G148" s="238"/>
      <c r="H148" s="241">
        <v>42.568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72</v>
      </c>
      <c r="AY148" s="247" t="s">
        <v>169</v>
      </c>
    </row>
    <row r="149" spans="1:51" s="13" customFormat="1" ht="12">
      <c r="A149" s="13"/>
      <c r="B149" s="237"/>
      <c r="C149" s="238"/>
      <c r="D149" s="233" t="s">
        <v>180</v>
      </c>
      <c r="E149" s="239" t="s">
        <v>19</v>
      </c>
      <c r="F149" s="240" t="s">
        <v>683</v>
      </c>
      <c r="G149" s="238"/>
      <c r="H149" s="241">
        <v>2.496</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180</v>
      </c>
      <c r="AU149" s="247" t="s">
        <v>82</v>
      </c>
      <c r="AV149" s="13" t="s">
        <v>82</v>
      </c>
      <c r="AW149" s="13" t="s">
        <v>33</v>
      </c>
      <c r="AX149" s="13" t="s">
        <v>72</v>
      </c>
      <c r="AY149" s="247" t="s">
        <v>169</v>
      </c>
    </row>
    <row r="150" spans="1:51" s="15" customFormat="1" ht="12">
      <c r="A150" s="15"/>
      <c r="B150" s="258"/>
      <c r="C150" s="259"/>
      <c r="D150" s="233" t="s">
        <v>180</v>
      </c>
      <c r="E150" s="260" t="s">
        <v>19</v>
      </c>
      <c r="F150" s="261" t="s">
        <v>191</v>
      </c>
      <c r="G150" s="259"/>
      <c r="H150" s="262">
        <v>45.064</v>
      </c>
      <c r="I150" s="263"/>
      <c r="J150" s="259"/>
      <c r="K150" s="259"/>
      <c r="L150" s="264"/>
      <c r="M150" s="265"/>
      <c r="N150" s="266"/>
      <c r="O150" s="266"/>
      <c r="P150" s="266"/>
      <c r="Q150" s="266"/>
      <c r="R150" s="266"/>
      <c r="S150" s="266"/>
      <c r="T150" s="267"/>
      <c r="U150" s="15"/>
      <c r="V150" s="15"/>
      <c r="W150" s="15"/>
      <c r="X150" s="15"/>
      <c r="Y150" s="15"/>
      <c r="Z150" s="15"/>
      <c r="AA150" s="15"/>
      <c r="AB150" s="15"/>
      <c r="AC150" s="15"/>
      <c r="AD150" s="15"/>
      <c r="AE150" s="15"/>
      <c r="AT150" s="268" t="s">
        <v>180</v>
      </c>
      <c r="AU150" s="268" t="s">
        <v>82</v>
      </c>
      <c r="AV150" s="15" t="s">
        <v>176</v>
      </c>
      <c r="AW150" s="15" t="s">
        <v>33</v>
      </c>
      <c r="AX150" s="15" t="s">
        <v>80</v>
      </c>
      <c r="AY150" s="268" t="s">
        <v>169</v>
      </c>
    </row>
    <row r="151" spans="1:65" s="2" customFormat="1" ht="21.75" customHeight="1">
      <c r="A151" s="40"/>
      <c r="B151" s="41"/>
      <c r="C151" s="220" t="s">
        <v>259</v>
      </c>
      <c r="D151" s="220" t="s">
        <v>171</v>
      </c>
      <c r="E151" s="221" t="s">
        <v>268</v>
      </c>
      <c r="F151" s="222" t="s">
        <v>269</v>
      </c>
      <c r="G151" s="223" t="s">
        <v>222</v>
      </c>
      <c r="H151" s="224">
        <v>893.23</v>
      </c>
      <c r="I151" s="225"/>
      <c r="J151" s="226">
        <f>ROUND(I151*H151,2)</f>
        <v>0</v>
      </c>
      <c r="K151" s="222" t="s">
        <v>175</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176</v>
      </c>
      <c r="AT151" s="231" t="s">
        <v>171</v>
      </c>
      <c r="AU151" s="231" t="s">
        <v>82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176</v>
      </c>
      <c r="BM151" s="231" t="s">
        <v>684</v>
      </c>
    </row>
    <row r="152" spans="1:47" s="2" customFormat="1" ht="12">
      <c r="A152" s="40"/>
      <c r="B152" s="41"/>
      <c r="C152" s="42"/>
      <c r="D152" s="233" t="s">
        <v>178</v>
      </c>
      <c r="E152" s="42"/>
      <c r="F152" s="234" t="s">
        <v>263</v>
      </c>
      <c r="G152" s="42"/>
      <c r="H152" s="42"/>
      <c r="I152" s="138"/>
      <c r="J152" s="42"/>
      <c r="K152" s="42"/>
      <c r="L152" s="46"/>
      <c r="M152" s="235"/>
      <c r="N152" s="236"/>
      <c r="O152" s="86"/>
      <c r="P152" s="86"/>
      <c r="Q152" s="86"/>
      <c r="R152" s="86"/>
      <c r="S152" s="86"/>
      <c r="T152" s="87"/>
      <c r="U152" s="40"/>
      <c r="V152" s="40"/>
      <c r="W152" s="40"/>
      <c r="X152" s="40"/>
      <c r="Y152" s="40"/>
      <c r="Z152" s="40"/>
      <c r="AA152" s="40"/>
      <c r="AB152" s="40"/>
      <c r="AC152" s="40"/>
      <c r="AD152" s="40"/>
      <c r="AE152" s="40"/>
      <c r="AT152" s="19" t="s">
        <v>178</v>
      </c>
      <c r="AU152" s="19" t="s">
        <v>82</v>
      </c>
    </row>
    <row r="153" spans="1:51" s="13" customFormat="1" ht="12">
      <c r="A153" s="13"/>
      <c r="B153" s="237"/>
      <c r="C153" s="238"/>
      <c r="D153" s="233" t="s">
        <v>180</v>
      </c>
      <c r="E153" s="239" t="s">
        <v>19</v>
      </c>
      <c r="F153" s="240" t="s">
        <v>685</v>
      </c>
      <c r="G153" s="238"/>
      <c r="H153" s="241">
        <v>893.23</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80</v>
      </c>
      <c r="AY153" s="247" t="s">
        <v>169</v>
      </c>
    </row>
    <row r="154" spans="1:65" s="2" customFormat="1" ht="33" customHeight="1">
      <c r="A154" s="40"/>
      <c r="B154" s="41"/>
      <c r="C154" s="220" t="s">
        <v>267</v>
      </c>
      <c r="D154" s="220" t="s">
        <v>171</v>
      </c>
      <c r="E154" s="221" t="s">
        <v>275</v>
      </c>
      <c r="F154" s="222" t="s">
        <v>276</v>
      </c>
      <c r="G154" s="223" t="s">
        <v>222</v>
      </c>
      <c r="H154" s="224">
        <v>2679.69</v>
      </c>
      <c r="I154" s="225"/>
      <c r="J154" s="226">
        <f>ROUND(I154*H154,2)</f>
        <v>0</v>
      </c>
      <c r="K154" s="222" t="s">
        <v>175</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176</v>
      </c>
      <c r="AT154" s="231" t="s">
        <v>171</v>
      </c>
      <c r="AU154" s="231" t="s">
        <v>82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176</v>
      </c>
      <c r="BM154" s="231" t="s">
        <v>686</v>
      </c>
    </row>
    <row r="155" spans="1:47" s="2" customFormat="1" ht="12">
      <c r="A155" s="40"/>
      <c r="B155" s="41"/>
      <c r="C155" s="42"/>
      <c r="D155" s="233" t="s">
        <v>178</v>
      </c>
      <c r="E155" s="42"/>
      <c r="F155" s="234" t="s">
        <v>263</v>
      </c>
      <c r="G155" s="42"/>
      <c r="H155" s="42"/>
      <c r="I155" s="138"/>
      <c r="J155" s="42"/>
      <c r="K155" s="42"/>
      <c r="L155" s="46"/>
      <c r="M155" s="235"/>
      <c r="N155" s="236"/>
      <c r="O155" s="86"/>
      <c r="P155" s="86"/>
      <c r="Q155" s="86"/>
      <c r="R155" s="86"/>
      <c r="S155" s="86"/>
      <c r="T155" s="87"/>
      <c r="U155" s="40"/>
      <c r="V155" s="40"/>
      <c r="W155" s="40"/>
      <c r="X155" s="40"/>
      <c r="Y155" s="40"/>
      <c r="Z155" s="40"/>
      <c r="AA155" s="40"/>
      <c r="AB155" s="40"/>
      <c r="AC155" s="40"/>
      <c r="AD155" s="40"/>
      <c r="AE155" s="40"/>
      <c r="AT155" s="19" t="s">
        <v>178</v>
      </c>
      <c r="AU155" s="19" t="s">
        <v>82</v>
      </c>
    </row>
    <row r="156" spans="1:51" s="13" customFormat="1" ht="12">
      <c r="A156" s="13"/>
      <c r="B156" s="237"/>
      <c r="C156" s="238"/>
      <c r="D156" s="233" t="s">
        <v>180</v>
      </c>
      <c r="E156" s="238"/>
      <c r="F156" s="240" t="s">
        <v>687</v>
      </c>
      <c r="G156" s="238"/>
      <c r="H156" s="241">
        <v>2679.69</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180</v>
      </c>
      <c r="AU156" s="247" t="s">
        <v>82</v>
      </c>
      <c r="AV156" s="13" t="s">
        <v>82</v>
      </c>
      <c r="AW156" s="13" t="s">
        <v>4</v>
      </c>
      <c r="AX156" s="13" t="s">
        <v>80</v>
      </c>
      <c r="AY156" s="247" t="s">
        <v>169</v>
      </c>
    </row>
    <row r="157" spans="1:65" s="2" customFormat="1" ht="21.75" customHeight="1">
      <c r="A157" s="40"/>
      <c r="B157" s="41"/>
      <c r="C157" s="220" t="s">
        <v>8</v>
      </c>
      <c r="D157" s="220" t="s">
        <v>171</v>
      </c>
      <c r="E157" s="221" t="s">
        <v>280</v>
      </c>
      <c r="F157" s="222" t="s">
        <v>281</v>
      </c>
      <c r="G157" s="223" t="s">
        <v>222</v>
      </c>
      <c r="H157" s="224">
        <v>22.534</v>
      </c>
      <c r="I157" s="225"/>
      <c r="J157" s="226">
        <f>ROUND(I157*H157,2)</f>
        <v>0</v>
      </c>
      <c r="K157" s="222" t="s">
        <v>175</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176</v>
      </c>
      <c r="AT157" s="231" t="s">
        <v>171</v>
      </c>
      <c r="AU157" s="231" t="s">
        <v>82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176</v>
      </c>
      <c r="BM157" s="231" t="s">
        <v>688</v>
      </c>
    </row>
    <row r="158" spans="1:47" s="2" customFormat="1" ht="12">
      <c r="A158" s="40"/>
      <c r="B158" s="41"/>
      <c r="C158" s="42"/>
      <c r="D158" s="233" t="s">
        <v>178</v>
      </c>
      <c r="E158" s="42"/>
      <c r="F158" s="234" t="s">
        <v>283</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9" t="s">
        <v>178</v>
      </c>
      <c r="AU158" s="19" t="s">
        <v>82</v>
      </c>
    </row>
    <row r="159" spans="1:51" s="14" customFormat="1" ht="12">
      <c r="A159" s="14"/>
      <c r="B159" s="248"/>
      <c r="C159" s="249"/>
      <c r="D159" s="233" t="s">
        <v>180</v>
      </c>
      <c r="E159" s="250" t="s">
        <v>19</v>
      </c>
      <c r="F159" s="251" t="s">
        <v>264</v>
      </c>
      <c r="G159" s="249"/>
      <c r="H159" s="250" t="s">
        <v>19</v>
      </c>
      <c r="I159" s="252"/>
      <c r="J159" s="249"/>
      <c r="K159" s="249"/>
      <c r="L159" s="253"/>
      <c r="M159" s="254"/>
      <c r="N159" s="255"/>
      <c r="O159" s="255"/>
      <c r="P159" s="255"/>
      <c r="Q159" s="255"/>
      <c r="R159" s="255"/>
      <c r="S159" s="255"/>
      <c r="T159" s="256"/>
      <c r="U159" s="14"/>
      <c r="V159" s="14"/>
      <c r="W159" s="14"/>
      <c r="X159" s="14"/>
      <c r="Y159" s="14"/>
      <c r="Z159" s="14"/>
      <c r="AA159" s="14"/>
      <c r="AB159" s="14"/>
      <c r="AC159" s="14"/>
      <c r="AD159" s="14"/>
      <c r="AE159" s="14"/>
      <c r="AT159" s="257" t="s">
        <v>180</v>
      </c>
      <c r="AU159" s="257" t="s">
        <v>82</v>
      </c>
      <c r="AV159" s="14" t="s">
        <v>80</v>
      </c>
      <c r="AW159" s="14" t="s">
        <v>33</v>
      </c>
      <c r="AX159" s="14" t="s">
        <v>72</v>
      </c>
      <c r="AY159" s="257" t="s">
        <v>169</v>
      </c>
    </row>
    <row r="160" spans="1:51" s="13" customFormat="1" ht="12">
      <c r="A160" s="13"/>
      <c r="B160" s="237"/>
      <c r="C160" s="238"/>
      <c r="D160" s="233" t="s">
        <v>180</v>
      </c>
      <c r="E160" s="239" t="s">
        <v>19</v>
      </c>
      <c r="F160" s="240" t="s">
        <v>689</v>
      </c>
      <c r="G160" s="238"/>
      <c r="H160" s="241">
        <v>21.284</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3" customFormat="1" ht="12">
      <c r="A161" s="13"/>
      <c r="B161" s="237"/>
      <c r="C161" s="238"/>
      <c r="D161" s="233" t="s">
        <v>180</v>
      </c>
      <c r="E161" s="239" t="s">
        <v>19</v>
      </c>
      <c r="F161" s="240" t="s">
        <v>690</v>
      </c>
      <c r="G161" s="238"/>
      <c r="H161" s="241">
        <v>1.25</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180</v>
      </c>
      <c r="AU161" s="247" t="s">
        <v>82</v>
      </c>
      <c r="AV161" s="13" t="s">
        <v>82</v>
      </c>
      <c r="AW161" s="13" t="s">
        <v>33</v>
      </c>
      <c r="AX161" s="13" t="s">
        <v>72</v>
      </c>
      <c r="AY161" s="247" t="s">
        <v>169</v>
      </c>
    </row>
    <row r="162" spans="1:51" s="15" customFormat="1" ht="12">
      <c r="A162" s="15"/>
      <c r="B162" s="258"/>
      <c r="C162" s="259"/>
      <c r="D162" s="233" t="s">
        <v>180</v>
      </c>
      <c r="E162" s="260" t="s">
        <v>19</v>
      </c>
      <c r="F162" s="261" t="s">
        <v>191</v>
      </c>
      <c r="G162" s="259"/>
      <c r="H162" s="262">
        <v>22.534</v>
      </c>
      <c r="I162" s="263"/>
      <c r="J162" s="259"/>
      <c r="K162" s="259"/>
      <c r="L162" s="264"/>
      <c r="M162" s="265"/>
      <c r="N162" s="266"/>
      <c r="O162" s="266"/>
      <c r="P162" s="266"/>
      <c r="Q162" s="266"/>
      <c r="R162" s="266"/>
      <c r="S162" s="266"/>
      <c r="T162" s="267"/>
      <c r="U162" s="15"/>
      <c r="V162" s="15"/>
      <c r="W162" s="15"/>
      <c r="X162" s="15"/>
      <c r="Y162" s="15"/>
      <c r="Z162" s="15"/>
      <c r="AA162" s="15"/>
      <c r="AB162" s="15"/>
      <c r="AC162" s="15"/>
      <c r="AD162" s="15"/>
      <c r="AE162" s="15"/>
      <c r="AT162" s="268" t="s">
        <v>180</v>
      </c>
      <c r="AU162" s="268" t="s">
        <v>82</v>
      </c>
      <c r="AV162" s="15" t="s">
        <v>176</v>
      </c>
      <c r="AW162" s="15" t="s">
        <v>33</v>
      </c>
      <c r="AX162" s="15" t="s">
        <v>80</v>
      </c>
      <c r="AY162" s="268" t="s">
        <v>169</v>
      </c>
    </row>
    <row r="163" spans="1:65" s="2" customFormat="1" ht="21.75" customHeight="1">
      <c r="A163" s="40"/>
      <c r="B163" s="41"/>
      <c r="C163" s="220" t="s">
        <v>279</v>
      </c>
      <c r="D163" s="220" t="s">
        <v>171</v>
      </c>
      <c r="E163" s="221" t="s">
        <v>287</v>
      </c>
      <c r="F163" s="222" t="s">
        <v>288</v>
      </c>
      <c r="G163" s="223" t="s">
        <v>222</v>
      </c>
      <c r="H163" s="224">
        <v>893.23</v>
      </c>
      <c r="I163" s="225"/>
      <c r="J163" s="226">
        <f>ROUND(I163*H163,2)</f>
        <v>0</v>
      </c>
      <c r="K163" s="222" t="s">
        <v>175</v>
      </c>
      <c r="L163" s="46"/>
      <c r="M163" s="227" t="s">
        <v>19</v>
      </c>
      <c r="N163" s="228" t="s">
        <v>43</v>
      </c>
      <c r="O163" s="86"/>
      <c r="P163" s="229">
        <f>O163*H163</f>
        <v>0</v>
      </c>
      <c r="Q163" s="229">
        <v>0</v>
      </c>
      <c r="R163" s="229">
        <f>Q163*H163</f>
        <v>0</v>
      </c>
      <c r="S163" s="229">
        <v>0</v>
      </c>
      <c r="T163" s="230">
        <f>S163*H163</f>
        <v>0</v>
      </c>
      <c r="U163" s="40"/>
      <c r="V163" s="40"/>
      <c r="W163" s="40"/>
      <c r="X163" s="40"/>
      <c r="Y163" s="40"/>
      <c r="Z163" s="40"/>
      <c r="AA163" s="40"/>
      <c r="AB163" s="40"/>
      <c r="AC163" s="40"/>
      <c r="AD163" s="40"/>
      <c r="AE163" s="40"/>
      <c r="AR163" s="231" t="s">
        <v>176</v>
      </c>
      <c r="AT163" s="231" t="s">
        <v>171</v>
      </c>
      <c r="AU163" s="231" t="s">
        <v>82</v>
      </c>
      <c r="AY163" s="19" t="s">
        <v>169</v>
      </c>
      <c r="BE163" s="232">
        <f>IF(N163="základní",J163,0)</f>
        <v>0</v>
      </c>
      <c r="BF163" s="232">
        <f>IF(N163="snížená",J163,0)</f>
        <v>0</v>
      </c>
      <c r="BG163" s="232">
        <f>IF(N163="zákl. přenesená",J163,0)</f>
        <v>0</v>
      </c>
      <c r="BH163" s="232">
        <f>IF(N163="sníž. přenesená",J163,0)</f>
        <v>0</v>
      </c>
      <c r="BI163" s="232">
        <f>IF(N163="nulová",J163,0)</f>
        <v>0</v>
      </c>
      <c r="BJ163" s="19" t="s">
        <v>80</v>
      </c>
      <c r="BK163" s="232">
        <f>ROUND(I163*H163,2)</f>
        <v>0</v>
      </c>
      <c r="BL163" s="19" t="s">
        <v>176</v>
      </c>
      <c r="BM163" s="231" t="s">
        <v>691</v>
      </c>
    </row>
    <row r="164" spans="1:47" s="2" customFormat="1" ht="12">
      <c r="A164" s="40"/>
      <c r="B164" s="41"/>
      <c r="C164" s="42"/>
      <c r="D164" s="233" t="s">
        <v>178</v>
      </c>
      <c r="E164" s="42"/>
      <c r="F164" s="234" t="s">
        <v>290</v>
      </c>
      <c r="G164" s="42"/>
      <c r="H164" s="42"/>
      <c r="I164" s="138"/>
      <c r="J164" s="42"/>
      <c r="K164" s="42"/>
      <c r="L164" s="46"/>
      <c r="M164" s="235"/>
      <c r="N164" s="236"/>
      <c r="O164" s="86"/>
      <c r="P164" s="86"/>
      <c r="Q164" s="86"/>
      <c r="R164" s="86"/>
      <c r="S164" s="86"/>
      <c r="T164" s="87"/>
      <c r="U164" s="40"/>
      <c r="V164" s="40"/>
      <c r="W164" s="40"/>
      <c r="X164" s="40"/>
      <c r="Y164" s="40"/>
      <c r="Z164" s="40"/>
      <c r="AA164" s="40"/>
      <c r="AB164" s="40"/>
      <c r="AC164" s="40"/>
      <c r="AD164" s="40"/>
      <c r="AE164" s="40"/>
      <c r="AT164" s="19" t="s">
        <v>178</v>
      </c>
      <c r="AU164" s="19" t="s">
        <v>82</v>
      </c>
    </row>
    <row r="165" spans="1:51" s="13" customFormat="1" ht="12">
      <c r="A165" s="13"/>
      <c r="B165" s="237"/>
      <c r="C165" s="238"/>
      <c r="D165" s="233" t="s">
        <v>180</v>
      </c>
      <c r="E165" s="239" t="s">
        <v>19</v>
      </c>
      <c r="F165" s="240" t="s">
        <v>692</v>
      </c>
      <c r="G165" s="238"/>
      <c r="H165" s="241">
        <v>893.23</v>
      </c>
      <c r="I165" s="242"/>
      <c r="J165" s="238"/>
      <c r="K165" s="238"/>
      <c r="L165" s="243"/>
      <c r="M165" s="244"/>
      <c r="N165" s="245"/>
      <c r="O165" s="245"/>
      <c r="P165" s="245"/>
      <c r="Q165" s="245"/>
      <c r="R165" s="245"/>
      <c r="S165" s="245"/>
      <c r="T165" s="246"/>
      <c r="U165" s="13"/>
      <c r="V165" s="13"/>
      <c r="W165" s="13"/>
      <c r="X165" s="13"/>
      <c r="Y165" s="13"/>
      <c r="Z165" s="13"/>
      <c r="AA165" s="13"/>
      <c r="AB165" s="13"/>
      <c r="AC165" s="13"/>
      <c r="AD165" s="13"/>
      <c r="AE165" s="13"/>
      <c r="AT165" s="247" t="s">
        <v>180</v>
      </c>
      <c r="AU165" s="247" t="s">
        <v>82</v>
      </c>
      <c r="AV165" s="13" t="s">
        <v>82</v>
      </c>
      <c r="AW165" s="13" t="s">
        <v>33</v>
      </c>
      <c r="AX165" s="13" t="s">
        <v>80</v>
      </c>
      <c r="AY165" s="247" t="s">
        <v>169</v>
      </c>
    </row>
    <row r="166" spans="1:65" s="2" customFormat="1" ht="16.5" customHeight="1">
      <c r="A166" s="40"/>
      <c r="B166" s="41"/>
      <c r="C166" s="269" t="s">
        <v>286</v>
      </c>
      <c r="D166" s="269" t="s">
        <v>294</v>
      </c>
      <c r="E166" s="270" t="s">
        <v>295</v>
      </c>
      <c r="F166" s="271" t="s">
        <v>296</v>
      </c>
      <c r="G166" s="272" t="s">
        <v>297</v>
      </c>
      <c r="H166" s="273">
        <v>1607.814</v>
      </c>
      <c r="I166" s="274"/>
      <c r="J166" s="275">
        <f>ROUND(I166*H166,2)</f>
        <v>0</v>
      </c>
      <c r="K166" s="271" t="s">
        <v>19</v>
      </c>
      <c r="L166" s="276"/>
      <c r="M166" s="277" t="s">
        <v>19</v>
      </c>
      <c r="N166" s="278" t="s">
        <v>43</v>
      </c>
      <c r="O166" s="86"/>
      <c r="P166" s="229">
        <f>O166*H166</f>
        <v>0</v>
      </c>
      <c r="Q166" s="229">
        <v>1</v>
      </c>
      <c r="R166" s="229">
        <f>Q166*H166</f>
        <v>1607.814</v>
      </c>
      <c r="S166" s="229">
        <v>0</v>
      </c>
      <c r="T166" s="230">
        <f>S166*H166</f>
        <v>0</v>
      </c>
      <c r="U166" s="40"/>
      <c r="V166" s="40"/>
      <c r="W166" s="40"/>
      <c r="X166" s="40"/>
      <c r="Y166" s="40"/>
      <c r="Z166" s="40"/>
      <c r="AA166" s="40"/>
      <c r="AB166" s="40"/>
      <c r="AC166" s="40"/>
      <c r="AD166" s="40"/>
      <c r="AE166" s="40"/>
      <c r="AR166" s="231" t="s">
        <v>227</v>
      </c>
      <c r="AT166" s="231" t="s">
        <v>294</v>
      </c>
      <c r="AU166" s="231" t="s">
        <v>82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176</v>
      </c>
      <c r="BM166" s="231" t="s">
        <v>693</v>
      </c>
    </row>
    <row r="167" spans="1:51" s="13" customFormat="1" ht="12">
      <c r="A167" s="13"/>
      <c r="B167" s="237"/>
      <c r="C167" s="238"/>
      <c r="D167" s="233" t="s">
        <v>180</v>
      </c>
      <c r="E167" s="238"/>
      <c r="F167" s="240" t="s">
        <v>694</v>
      </c>
      <c r="G167" s="238"/>
      <c r="H167" s="241">
        <v>1607.814</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180</v>
      </c>
      <c r="AU167" s="247" t="s">
        <v>82</v>
      </c>
      <c r="AV167" s="13" t="s">
        <v>82</v>
      </c>
      <c r="AW167" s="13" t="s">
        <v>4</v>
      </c>
      <c r="AX167" s="13" t="s">
        <v>80</v>
      </c>
      <c r="AY167" s="247" t="s">
        <v>169</v>
      </c>
    </row>
    <row r="168" spans="1:65" s="2" customFormat="1" ht="16.5" customHeight="1">
      <c r="A168" s="40"/>
      <c r="B168" s="41"/>
      <c r="C168" s="220" t="s">
        <v>293</v>
      </c>
      <c r="D168" s="220" t="s">
        <v>171</v>
      </c>
      <c r="E168" s="221" t="s">
        <v>301</v>
      </c>
      <c r="F168" s="222" t="s">
        <v>302</v>
      </c>
      <c r="G168" s="223" t="s">
        <v>222</v>
      </c>
      <c r="H168" s="224">
        <v>22.534</v>
      </c>
      <c r="I168" s="225"/>
      <c r="J168" s="226">
        <f>ROUND(I168*H168,2)</f>
        <v>0</v>
      </c>
      <c r="K168" s="222" t="s">
        <v>175</v>
      </c>
      <c r="L168" s="46"/>
      <c r="M168" s="227" t="s">
        <v>19</v>
      </c>
      <c r="N168" s="228" t="s">
        <v>43</v>
      </c>
      <c r="O168" s="86"/>
      <c r="P168" s="229">
        <f>O168*H168</f>
        <v>0</v>
      </c>
      <c r="Q168" s="229">
        <v>0</v>
      </c>
      <c r="R168" s="229">
        <f>Q168*H168</f>
        <v>0</v>
      </c>
      <c r="S168" s="229">
        <v>0</v>
      </c>
      <c r="T168" s="230">
        <f>S168*H168</f>
        <v>0</v>
      </c>
      <c r="U168" s="40"/>
      <c r="V168" s="40"/>
      <c r="W168" s="40"/>
      <c r="X168" s="40"/>
      <c r="Y168" s="40"/>
      <c r="Z168" s="40"/>
      <c r="AA168" s="40"/>
      <c r="AB168" s="40"/>
      <c r="AC168" s="40"/>
      <c r="AD168" s="40"/>
      <c r="AE168" s="40"/>
      <c r="AR168" s="231" t="s">
        <v>176</v>
      </c>
      <c r="AT168" s="231" t="s">
        <v>171</v>
      </c>
      <c r="AU168" s="231" t="s">
        <v>82</v>
      </c>
      <c r="AY168" s="19" t="s">
        <v>169</v>
      </c>
      <c r="BE168" s="232">
        <f>IF(N168="základní",J168,0)</f>
        <v>0</v>
      </c>
      <c r="BF168" s="232">
        <f>IF(N168="snížená",J168,0)</f>
        <v>0</v>
      </c>
      <c r="BG168" s="232">
        <f>IF(N168="zákl. přenesená",J168,0)</f>
        <v>0</v>
      </c>
      <c r="BH168" s="232">
        <f>IF(N168="sníž. přenesená",J168,0)</f>
        <v>0</v>
      </c>
      <c r="BI168" s="232">
        <f>IF(N168="nulová",J168,0)</f>
        <v>0</v>
      </c>
      <c r="BJ168" s="19" t="s">
        <v>80</v>
      </c>
      <c r="BK168" s="232">
        <f>ROUND(I168*H168,2)</f>
        <v>0</v>
      </c>
      <c r="BL168" s="19" t="s">
        <v>176</v>
      </c>
      <c r="BM168" s="231" t="s">
        <v>695</v>
      </c>
    </row>
    <row r="169" spans="1:47" s="2" customFormat="1" ht="12">
      <c r="A169" s="40"/>
      <c r="B169" s="41"/>
      <c r="C169" s="42"/>
      <c r="D169" s="233" t="s">
        <v>178</v>
      </c>
      <c r="E169" s="42"/>
      <c r="F169" s="234" t="s">
        <v>304</v>
      </c>
      <c r="G169" s="42"/>
      <c r="H169" s="42"/>
      <c r="I169" s="138"/>
      <c r="J169" s="42"/>
      <c r="K169" s="42"/>
      <c r="L169" s="46"/>
      <c r="M169" s="235"/>
      <c r="N169" s="236"/>
      <c r="O169" s="86"/>
      <c r="P169" s="86"/>
      <c r="Q169" s="86"/>
      <c r="R169" s="86"/>
      <c r="S169" s="86"/>
      <c r="T169" s="87"/>
      <c r="U169" s="40"/>
      <c r="V169" s="40"/>
      <c r="W169" s="40"/>
      <c r="X169" s="40"/>
      <c r="Y169" s="40"/>
      <c r="Z169" s="40"/>
      <c r="AA169" s="40"/>
      <c r="AB169" s="40"/>
      <c r="AC169" s="40"/>
      <c r="AD169" s="40"/>
      <c r="AE169" s="40"/>
      <c r="AT169" s="19" t="s">
        <v>178</v>
      </c>
      <c r="AU169" s="19" t="s">
        <v>82</v>
      </c>
    </row>
    <row r="170" spans="1:51" s="14" customFormat="1" ht="12">
      <c r="A170" s="14"/>
      <c r="B170" s="248"/>
      <c r="C170" s="249"/>
      <c r="D170" s="233" t="s">
        <v>180</v>
      </c>
      <c r="E170" s="250" t="s">
        <v>19</v>
      </c>
      <c r="F170" s="251" t="s">
        <v>264</v>
      </c>
      <c r="G170" s="249"/>
      <c r="H170" s="250" t="s">
        <v>19</v>
      </c>
      <c r="I170" s="252"/>
      <c r="J170" s="249"/>
      <c r="K170" s="249"/>
      <c r="L170" s="253"/>
      <c r="M170" s="254"/>
      <c r="N170" s="255"/>
      <c r="O170" s="255"/>
      <c r="P170" s="255"/>
      <c r="Q170" s="255"/>
      <c r="R170" s="255"/>
      <c r="S170" s="255"/>
      <c r="T170" s="256"/>
      <c r="U170" s="14"/>
      <c r="V170" s="14"/>
      <c r="W170" s="14"/>
      <c r="X170" s="14"/>
      <c r="Y170" s="14"/>
      <c r="Z170" s="14"/>
      <c r="AA170" s="14"/>
      <c r="AB170" s="14"/>
      <c r="AC170" s="14"/>
      <c r="AD170" s="14"/>
      <c r="AE170" s="14"/>
      <c r="AT170" s="257" t="s">
        <v>180</v>
      </c>
      <c r="AU170" s="257" t="s">
        <v>82</v>
      </c>
      <c r="AV170" s="14" t="s">
        <v>80</v>
      </c>
      <c r="AW170" s="14" t="s">
        <v>33</v>
      </c>
      <c r="AX170" s="14" t="s">
        <v>72</v>
      </c>
      <c r="AY170" s="257" t="s">
        <v>169</v>
      </c>
    </row>
    <row r="171" spans="1:51" s="13" customFormat="1" ht="12">
      <c r="A171" s="13"/>
      <c r="B171" s="237"/>
      <c r="C171" s="238"/>
      <c r="D171" s="233" t="s">
        <v>180</v>
      </c>
      <c r="E171" s="239" t="s">
        <v>19</v>
      </c>
      <c r="F171" s="240" t="s">
        <v>689</v>
      </c>
      <c r="G171" s="238"/>
      <c r="H171" s="241">
        <v>21.284</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72</v>
      </c>
      <c r="AY171" s="247" t="s">
        <v>169</v>
      </c>
    </row>
    <row r="172" spans="1:51" s="13" customFormat="1" ht="12">
      <c r="A172" s="13"/>
      <c r="B172" s="237"/>
      <c r="C172" s="238"/>
      <c r="D172" s="233" t="s">
        <v>180</v>
      </c>
      <c r="E172" s="239" t="s">
        <v>19</v>
      </c>
      <c r="F172" s="240" t="s">
        <v>690</v>
      </c>
      <c r="G172" s="238"/>
      <c r="H172" s="241">
        <v>1.25</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180</v>
      </c>
      <c r="AU172" s="247" t="s">
        <v>82</v>
      </c>
      <c r="AV172" s="13" t="s">
        <v>82</v>
      </c>
      <c r="AW172" s="13" t="s">
        <v>33</v>
      </c>
      <c r="AX172" s="13" t="s">
        <v>72</v>
      </c>
      <c r="AY172" s="247" t="s">
        <v>169</v>
      </c>
    </row>
    <row r="173" spans="1:51" s="15" customFormat="1" ht="12">
      <c r="A173" s="15"/>
      <c r="B173" s="258"/>
      <c r="C173" s="259"/>
      <c r="D173" s="233" t="s">
        <v>180</v>
      </c>
      <c r="E173" s="260" t="s">
        <v>19</v>
      </c>
      <c r="F173" s="261" t="s">
        <v>191</v>
      </c>
      <c r="G173" s="259"/>
      <c r="H173" s="262">
        <v>22.534</v>
      </c>
      <c r="I173" s="263"/>
      <c r="J173" s="259"/>
      <c r="K173" s="259"/>
      <c r="L173" s="264"/>
      <c r="M173" s="265"/>
      <c r="N173" s="266"/>
      <c r="O173" s="266"/>
      <c r="P173" s="266"/>
      <c r="Q173" s="266"/>
      <c r="R173" s="266"/>
      <c r="S173" s="266"/>
      <c r="T173" s="267"/>
      <c r="U173" s="15"/>
      <c r="V173" s="15"/>
      <c r="W173" s="15"/>
      <c r="X173" s="15"/>
      <c r="Y173" s="15"/>
      <c r="Z173" s="15"/>
      <c r="AA173" s="15"/>
      <c r="AB173" s="15"/>
      <c r="AC173" s="15"/>
      <c r="AD173" s="15"/>
      <c r="AE173" s="15"/>
      <c r="AT173" s="268" t="s">
        <v>180</v>
      </c>
      <c r="AU173" s="268" t="s">
        <v>82</v>
      </c>
      <c r="AV173" s="15" t="s">
        <v>176</v>
      </c>
      <c r="AW173" s="15" t="s">
        <v>33</v>
      </c>
      <c r="AX173" s="15" t="s">
        <v>80</v>
      </c>
      <c r="AY173" s="268" t="s">
        <v>169</v>
      </c>
    </row>
    <row r="174" spans="1:65" s="2" customFormat="1" ht="21.75" customHeight="1">
      <c r="A174" s="40"/>
      <c r="B174" s="41"/>
      <c r="C174" s="220" t="s">
        <v>300</v>
      </c>
      <c r="D174" s="220" t="s">
        <v>171</v>
      </c>
      <c r="E174" s="221" t="s">
        <v>307</v>
      </c>
      <c r="F174" s="222" t="s">
        <v>308</v>
      </c>
      <c r="G174" s="223" t="s">
        <v>297</v>
      </c>
      <c r="H174" s="224">
        <v>1607.814</v>
      </c>
      <c r="I174" s="225"/>
      <c r="J174" s="226">
        <f>ROUND(I174*H174,2)</f>
        <v>0</v>
      </c>
      <c r="K174" s="222" t="s">
        <v>19</v>
      </c>
      <c r="L174" s="46"/>
      <c r="M174" s="227" t="s">
        <v>19</v>
      </c>
      <c r="N174" s="228" t="s">
        <v>43</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176</v>
      </c>
      <c r="AT174" s="231" t="s">
        <v>171</v>
      </c>
      <c r="AU174" s="231" t="s">
        <v>82</v>
      </c>
      <c r="AY174" s="19" t="s">
        <v>169</v>
      </c>
      <c r="BE174" s="232">
        <f>IF(N174="základní",J174,0)</f>
        <v>0</v>
      </c>
      <c r="BF174" s="232">
        <f>IF(N174="snížená",J174,0)</f>
        <v>0</v>
      </c>
      <c r="BG174" s="232">
        <f>IF(N174="zákl. přenesená",J174,0)</f>
        <v>0</v>
      </c>
      <c r="BH174" s="232">
        <f>IF(N174="sníž. přenesená",J174,0)</f>
        <v>0</v>
      </c>
      <c r="BI174" s="232">
        <f>IF(N174="nulová",J174,0)</f>
        <v>0</v>
      </c>
      <c r="BJ174" s="19" t="s">
        <v>80</v>
      </c>
      <c r="BK174" s="232">
        <f>ROUND(I174*H174,2)</f>
        <v>0</v>
      </c>
      <c r="BL174" s="19" t="s">
        <v>176</v>
      </c>
      <c r="BM174" s="231" t="s">
        <v>696</v>
      </c>
    </row>
    <row r="175" spans="1:47" s="2" customFormat="1" ht="12">
      <c r="A175" s="40"/>
      <c r="B175" s="41"/>
      <c r="C175" s="42"/>
      <c r="D175" s="233" t="s">
        <v>178</v>
      </c>
      <c r="E175" s="42"/>
      <c r="F175" s="234" t="s">
        <v>310</v>
      </c>
      <c r="G175" s="42"/>
      <c r="H175" s="42"/>
      <c r="I175" s="138"/>
      <c r="J175" s="42"/>
      <c r="K175" s="42"/>
      <c r="L175" s="46"/>
      <c r="M175" s="235"/>
      <c r="N175" s="236"/>
      <c r="O175" s="86"/>
      <c r="P175" s="86"/>
      <c r="Q175" s="86"/>
      <c r="R175" s="86"/>
      <c r="S175" s="86"/>
      <c r="T175" s="87"/>
      <c r="U175" s="40"/>
      <c r="V175" s="40"/>
      <c r="W175" s="40"/>
      <c r="X175" s="40"/>
      <c r="Y175" s="40"/>
      <c r="Z175" s="40"/>
      <c r="AA175" s="40"/>
      <c r="AB175" s="40"/>
      <c r="AC175" s="40"/>
      <c r="AD175" s="40"/>
      <c r="AE175" s="40"/>
      <c r="AT175" s="19" t="s">
        <v>178</v>
      </c>
      <c r="AU175" s="19" t="s">
        <v>82</v>
      </c>
    </row>
    <row r="176" spans="1:51" s="13" customFormat="1" ht="12">
      <c r="A176" s="13"/>
      <c r="B176" s="237"/>
      <c r="C176" s="238"/>
      <c r="D176" s="233" t="s">
        <v>180</v>
      </c>
      <c r="E176" s="238"/>
      <c r="F176" s="240" t="s">
        <v>694</v>
      </c>
      <c r="G176" s="238"/>
      <c r="H176" s="241">
        <v>1607.814</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4</v>
      </c>
      <c r="AX176" s="13" t="s">
        <v>80</v>
      </c>
      <c r="AY176" s="247" t="s">
        <v>169</v>
      </c>
    </row>
    <row r="177" spans="1:65" s="2" customFormat="1" ht="21.75" customHeight="1">
      <c r="A177" s="40"/>
      <c r="B177" s="41"/>
      <c r="C177" s="220" t="s">
        <v>306</v>
      </c>
      <c r="D177" s="220" t="s">
        <v>171</v>
      </c>
      <c r="E177" s="221" t="s">
        <v>312</v>
      </c>
      <c r="F177" s="222" t="s">
        <v>313</v>
      </c>
      <c r="G177" s="223" t="s">
        <v>222</v>
      </c>
      <c r="H177" s="224">
        <v>1.248</v>
      </c>
      <c r="I177" s="225"/>
      <c r="J177" s="226">
        <f>ROUND(I177*H177,2)</f>
        <v>0</v>
      </c>
      <c r="K177" s="222" t="s">
        <v>175</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176</v>
      </c>
      <c r="AT177" s="231" t="s">
        <v>171</v>
      </c>
      <c r="AU177" s="231" t="s">
        <v>82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176</v>
      </c>
      <c r="BM177" s="231" t="s">
        <v>697</v>
      </c>
    </row>
    <row r="178" spans="1:47" s="2" customFormat="1" ht="12">
      <c r="A178" s="40"/>
      <c r="B178" s="41"/>
      <c r="C178" s="42"/>
      <c r="D178" s="233" t="s">
        <v>178</v>
      </c>
      <c r="E178" s="42"/>
      <c r="F178" s="234" t="s">
        <v>315</v>
      </c>
      <c r="G178" s="42"/>
      <c r="H178" s="42"/>
      <c r="I178" s="138"/>
      <c r="J178" s="42"/>
      <c r="K178" s="42"/>
      <c r="L178" s="46"/>
      <c r="M178" s="235"/>
      <c r="N178" s="236"/>
      <c r="O178" s="86"/>
      <c r="P178" s="86"/>
      <c r="Q178" s="86"/>
      <c r="R178" s="86"/>
      <c r="S178" s="86"/>
      <c r="T178" s="87"/>
      <c r="U178" s="40"/>
      <c r="V178" s="40"/>
      <c r="W178" s="40"/>
      <c r="X178" s="40"/>
      <c r="Y178" s="40"/>
      <c r="Z178" s="40"/>
      <c r="AA178" s="40"/>
      <c r="AB178" s="40"/>
      <c r="AC178" s="40"/>
      <c r="AD178" s="40"/>
      <c r="AE178" s="40"/>
      <c r="AT178" s="19" t="s">
        <v>178</v>
      </c>
      <c r="AU178" s="19" t="s">
        <v>82</v>
      </c>
    </row>
    <row r="179" spans="1:51" s="14" customFormat="1" ht="12">
      <c r="A179" s="14"/>
      <c r="B179" s="248"/>
      <c r="C179" s="249"/>
      <c r="D179" s="233" t="s">
        <v>180</v>
      </c>
      <c r="E179" s="250" t="s">
        <v>19</v>
      </c>
      <c r="F179" s="251" t="s">
        <v>316</v>
      </c>
      <c r="G179" s="249"/>
      <c r="H179" s="250" t="s">
        <v>19</v>
      </c>
      <c r="I179" s="252"/>
      <c r="J179" s="249"/>
      <c r="K179" s="249"/>
      <c r="L179" s="253"/>
      <c r="M179" s="254"/>
      <c r="N179" s="255"/>
      <c r="O179" s="255"/>
      <c r="P179" s="255"/>
      <c r="Q179" s="255"/>
      <c r="R179" s="255"/>
      <c r="S179" s="255"/>
      <c r="T179" s="256"/>
      <c r="U179" s="14"/>
      <c r="V179" s="14"/>
      <c r="W179" s="14"/>
      <c r="X179" s="14"/>
      <c r="Y179" s="14"/>
      <c r="Z179" s="14"/>
      <c r="AA179" s="14"/>
      <c r="AB179" s="14"/>
      <c r="AC179" s="14"/>
      <c r="AD179" s="14"/>
      <c r="AE179" s="14"/>
      <c r="AT179" s="257" t="s">
        <v>180</v>
      </c>
      <c r="AU179" s="257" t="s">
        <v>82</v>
      </c>
      <c r="AV179" s="14" t="s">
        <v>80</v>
      </c>
      <c r="AW179" s="14" t="s">
        <v>33</v>
      </c>
      <c r="AX179" s="14" t="s">
        <v>72</v>
      </c>
      <c r="AY179" s="257" t="s">
        <v>169</v>
      </c>
    </row>
    <row r="180" spans="1:51" s="13" customFormat="1" ht="12">
      <c r="A180" s="13"/>
      <c r="B180" s="237"/>
      <c r="C180" s="238"/>
      <c r="D180" s="233" t="s">
        <v>180</v>
      </c>
      <c r="E180" s="239" t="s">
        <v>19</v>
      </c>
      <c r="F180" s="240" t="s">
        <v>698</v>
      </c>
      <c r="G180" s="238"/>
      <c r="H180" s="241">
        <v>1.248</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72</v>
      </c>
      <c r="AY180" s="247" t="s">
        <v>169</v>
      </c>
    </row>
    <row r="181" spans="1:51" s="15" customFormat="1" ht="12">
      <c r="A181" s="15"/>
      <c r="B181" s="258"/>
      <c r="C181" s="259"/>
      <c r="D181" s="233" t="s">
        <v>180</v>
      </c>
      <c r="E181" s="260" t="s">
        <v>19</v>
      </c>
      <c r="F181" s="261" t="s">
        <v>191</v>
      </c>
      <c r="G181" s="259"/>
      <c r="H181" s="262">
        <v>1.248</v>
      </c>
      <c r="I181" s="263"/>
      <c r="J181" s="259"/>
      <c r="K181" s="259"/>
      <c r="L181" s="264"/>
      <c r="M181" s="265"/>
      <c r="N181" s="266"/>
      <c r="O181" s="266"/>
      <c r="P181" s="266"/>
      <c r="Q181" s="266"/>
      <c r="R181" s="266"/>
      <c r="S181" s="266"/>
      <c r="T181" s="267"/>
      <c r="U181" s="15"/>
      <c r="V181" s="15"/>
      <c r="W181" s="15"/>
      <c r="X181" s="15"/>
      <c r="Y181" s="15"/>
      <c r="Z181" s="15"/>
      <c r="AA181" s="15"/>
      <c r="AB181" s="15"/>
      <c r="AC181" s="15"/>
      <c r="AD181" s="15"/>
      <c r="AE181" s="15"/>
      <c r="AT181" s="268" t="s">
        <v>180</v>
      </c>
      <c r="AU181" s="268" t="s">
        <v>82</v>
      </c>
      <c r="AV181" s="15" t="s">
        <v>176</v>
      </c>
      <c r="AW181" s="15" t="s">
        <v>33</v>
      </c>
      <c r="AX181" s="15" t="s">
        <v>80</v>
      </c>
      <c r="AY181" s="268" t="s">
        <v>169</v>
      </c>
    </row>
    <row r="182" spans="1:65" s="2" customFormat="1" ht="21.75" customHeight="1">
      <c r="A182" s="40"/>
      <c r="B182" s="41"/>
      <c r="C182" s="220" t="s">
        <v>7</v>
      </c>
      <c r="D182" s="220" t="s">
        <v>171</v>
      </c>
      <c r="E182" s="221" t="s">
        <v>319</v>
      </c>
      <c r="F182" s="222" t="s">
        <v>320</v>
      </c>
      <c r="G182" s="223" t="s">
        <v>174</v>
      </c>
      <c r="H182" s="224">
        <v>212.84</v>
      </c>
      <c r="I182" s="225"/>
      <c r="J182" s="226">
        <f>ROUND(I182*H182,2)</f>
        <v>0</v>
      </c>
      <c r="K182" s="222" t="s">
        <v>175</v>
      </c>
      <c r="L182" s="46"/>
      <c r="M182" s="227" t="s">
        <v>19</v>
      </c>
      <c r="N182" s="228" t="s">
        <v>43</v>
      </c>
      <c r="O182" s="86"/>
      <c r="P182" s="229">
        <f>O182*H182</f>
        <v>0</v>
      </c>
      <c r="Q182" s="229">
        <v>0</v>
      </c>
      <c r="R182" s="229">
        <f>Q182*H182</f>
        <v>0</v>
      </c>
      <c r="S182" s="229">
        <v>0</v>
      </c>
      <c r="T182" s="230">
        <f>S182*H182</f>
        <v>0</v>
      </c>
      <c r="U182" s="40"/>
      <c r="V182" s="40"/>
      <c r="W182" s="40"/>
      <c r="X182" s="40"/>
      <c r="Y182" s="40"/>
      <c r="Z182" s="40"/>
      <c r="AA182" s="40"/>
      <c r="AB182" s="40"/>
      <c r="AC182" s="40"/>
      <c r="AD182" s="40"/>
      <c r="AE182" s="40"/>
      <c r="AR182" s="231" t="s">
        <v>176</v>
      </c>
      <c r="AT182" s="231" t="s">
        <v>171</v>
      </c>
      <c r="AU182" s="231" t="s">
        <v>82</v>
      </c>
      <c r="AY182" s="19" t="s">
        <v>169</v>
      </c>
      <c r="BE182" s="232">
        <f>IF(N182="základní",J182,0)</f>
        <v>0</v>
      </c>
      <c r="BF182" s="232">
        <f>IF(N182="snížená",J182,0)</f>
        <v>0</v>
      </c>
      <c r="BG182" s="232">
        <f>IF(N182="zákl. přenesená",J182,0)</f>
        <v>0</v>
      </c>
      <c r="BH182" s="232">
        <f>IF(N182="sníž. přenesená",J182,0)</f>
        <v>0</v>
      </c>
      <c r="BI182" s="232">
        <f>IF(N182="nulová",J182,0)</f>
        <v>0</v>
      </c>
      <c r="BJ182" s="19" t="s">
        <v>80</v>
      </c>
      <c r="BK182" s="232">
        <f>ROUND(I182*H182,2)</f>
        <v>0</v>
      </c>
      <c r="BL182" s="19" t="s">
        <v>176</v>
      </c>
      <c r="BM182" s="231" t="s">
        <v>699</v>
      </c>
    </row>
    <row r="183" spans="1:47" s="2" customFormat="1" ht="12">
      <c r="A183" s="40"/>
      <c r="B183" s="41"/>
      <c r="C183" s="42"/>
      <c r="D183" s="233" t="s">
        <v>178</v>
      </c>
      <c r="E183" s="42"/>
      <c r="F183" s="234" t="s">
        <v>322</v>
      </c>
      <c r="G183" s="42"/>
      <c r="H183" s="42"/>
      <c r="I183" s="138"/>
      <c r="J183" s="42"/>
      <c r="K183" s="42"/>
      <c r="L183" s="46"/>
      <c r="M183" s="235"/>
      <c r="N183" s="236"/>
      <c r="O183" s="86"/>
      <c r="P183" s="86"/>
      <c r="Q183" s="86"/>
      <c r="R183" s="86"/>
      <c r="S183" s="86"/>
      <c r="T183" s="87"/>
      <c r="U183" s="40"/>
      <c r="V183" s="40"/>
      <c r="W183" s="40"/>
      <c r="X183" s="40"/>
      <c r="Y183" s="40"/>
      <c r="Z183" s="40"/>
      <c r="AA183" s="40"/>
      <c r="AB183" s="40"/>
      <c r="AC183" s="40"/>
      <c r="AD183" s="40"/>
      <c r="AE183" s="40"/>
      <c r="AT183" s="19" t="s">
        <v>178</v>
      </c>
      <c r="AU183" s="19" t="s">
        <v>82</v>
      </c>
    </row>
    <row r="184" spans="1:51" s="13" customFormat="1" ht="12">
      <c r="A184" s="13"/>
      <c r="B184" s="237"/>
      <c r="C184" s="238"/>
      <c r="D184" s="233" t="s">
        <v>180</v>
      </c>
      <c r="E184" s="239" t="s">
        <v>19</v>
      </c>
      <c r="F184" s="240" t="s">
        <v>700</v>
      </c>
      <c r="G184" s="238"/>
      <c r="H184" s="241">
        <v>212.84</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180</v>
      </c>
      <c r="AU184" s="247" t="s">
        <v>82</v>
      </c>
      <c r="AV184" s="13" t="s">
        <v>82</v>
      </c>
      <c r="AW184" s="13" t="s">
        <v>33</v>
      </c>
      <c r="AX184" s="13" t="s">
        <v>80</v>
      </c>
      <c r="AY184" s="247" t="s">
        <v>169</v>
      </c>
    </row>
    <row r="185" spans="1:65" s="2" customFormat="1" ht="21.75" customHeight="1">
      <c r="A185" s="40"/>
      <c r="B185" s="41"/>
      <c r="C185" s="220" t="s">
        <v>318</v>
      </c>
      <c r="D185" s="220" t="s">
        <v>171</v>
      </c>
      <c r="E185" s="221" t="s">
        <v>326</v>
      </c>
      <c r="F185" s="222" t="s">
        <v>327</v>
      </c>
      <c r="G185" s="223" t="s">
        <v>174</v>
      </c>
      <c r="H185" s="224">
        <v>212.84</v>
      </c>
      <c r="I185" s="225"/>
      <c r="J185" s="226">
        <f>ROUND(I185*H185,2)</f>
        <v>0</v>
      </c>
      <c r="K185" s="222" t="s">
        <v>175</v>
      </c>
      <c r="L185" s="46"/>
      <c r="M185" s="227" t="s">
        <v>19</v>
      </c>
      <c r="N185" s="228" t="s">
        <v>43</v>
      </c>
      <c r="O185" s="86"/>
      <c r="P185" s="229">
        <f>O185*H185</f>
        <v>0</v>
      </c>
      <c r="Q185" s="229">
        <v>0</v>
      </c>
      <c r="R185" s="229">
        <f>Q185*H185</f>
        <v>0</v>
      </c>
      <c r="S185" s="229">
        <v>0</v>
      </c>
      <c r="T185" s="230">
        <f>S185*H185</f>
        <v>0</v>
      </c>
      <c r="U185" s="40"/>
      <c r="V185" s="40"/>
      <c r="W185" s="40"/>
      <c r="X185" s="40"/>
      <c r="Y185" s="40"/>
      <c r="Z185" s="40"/>
      <c r="AA185" s="40"/>
      <c r="AB185" s="40"/>
      <c r="AC185" s="40"/>
      <c r="AD185" s="40"/>
      <c r="AE185" s="40"/>
      <c r="AR185" s="231" t="s">
        <v>176</v>
      </c>
      <c r="AT185" s="231" t="s">
        <v>171</v>
      </c>
      <c r="AU185" s="231" t="s">
        <v>82</v>
      </c>
      <c r="AY185" s="19" t="s">
        <v>169</v>
      </c>
      <c r="BE185" s="232">
        <f>IF(N185="základní",J185,0)</f>
        <v>0</v>
      </c>
      <c r="BF185" s="232">
        <f>IF(N185="snížená",J185,0)</f>
        <v>0</v>
      </c>
      <c r="BG185" s="232">
        <f>IF(N185="zákl. přenesená",J185,0)</f>
        <v>0</v>
      </c>
      <c r="BH185" s="232">
        <f>IF(N185="sníž. přenesená",J185,0)</f>
        <v>0</v>
      </c>
      <c r="BI185" s="232">
        <f>IF(N185="nulová",J185,0)</f>
        <v>0</v>
      </c>
      <c r="BJ185" s="19" t="s">
        <v>80</v>
      </c>
      <c r="BK185" s="232">
        <f>ROUND(I185*H185,2)</f>
        <v>0</v>
      </c>
      <c r="BL185" s="19" t="s">
        <v>176</v>
      </c>
      <c r="BM185" s="231" t="s">
        <v>701</v>
      </c>
    </row>
    <row r="186" spans="1:47" s="2" customFormat="1" ht="12">
      <c r="A186" s="40"/>
      <c r="B186" s="41"/>
      <c r="C186" s="42"/>
      <c r="D186" s="233" t="s">
        <v>178</v>
      </c>
      <c r="E186" s="42"/>
      <c r="F186" s="234" t="s">
        <v>329</v>
      </c>
      <c r="G186" s="42"/>
      <c r="H186" s="42"/>
      <c r="I186" s="138"/>
      <c r="J186" s="42"/>
      <c r="K186" s="42"/>
      <c r="L186" s="46"/>
      <c r="M186" s="235"/>
      <c r="N186" s="236"/>
      <c r="O186" s="86"/>
      <c r="P186" s="86"/>
      <c r="Q186" s="86"/>
      <c r="R186" s="86"/>
      <c r="S186" s="86"/>
      <c r="T186" s="87"/>
      <c r="U186" s="40"/>
      <c r="V186" s="40"/>
      <c r="W186" s="40"/>
      <c r="X186" s="40"/>
      <c r="Y186" s="40"/>
      <c r="Z186" s="40"/>
      <c r="AA186" s="40"/>
      <c r="AB186" s="40"/>
      <c r="AC186" s="40"/>
      <c r="AD186" s="40"/>
      <c r="AE186" s="40"/>
      <c r="AT186" s="19" t="s">
        <v>178</v>
      </c>
      <c r="AU186" s="19" t="s">
        <v>82</v>
      </c>
    </row>
    <row r="187" spans="1:51" s="13" customFormat="1" ht="12">
      <c r="A187" s="13"/>
      <c r="B187" s="237"/>
      <c r="C187" s="238"/>
      <c r="D187" s="233" t="s">
        <v>180</v>
      </c>
      <c r="E187" s="239" t="s">
        <v>19</v>
      </c>
      <c r="F187" s="240" t="s">
        <v>700</v>
      </c>
      <c r="G187" s="238"/>
      <c r="H187" s="241">
        <v>212.84</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33</v>
      </c>
      <c r="AX187" s="13" t="s">
        <v>80</v>
      </c>
      <c r="AY187" s="247" t="s">
        <v>169</v>
      </c>
    </row>
    <row r="188" spans="1:65" s="2" customFormat="1" ht="16.5" customHeight="1">
      <c r="A188" s="40"/>
      <c r="B188" s="41"/>
      <c r="C188" s="269" t="s">
        <v>325</v>
      </c>
      <c r="D188" s="269" t="s">
        <v>294</v>
      </c>
      <c r="E188" s="270" t="s">
        <v>331</v>
      </c>
      <c r="F188" s="271" t="s">
        <v>332</v>
      </c>
      <c r="G188" s="272" t="s">
        <v>333</v>
      </c>
      <c r="H188" s="273">
        <v>3.193</v>
      </c>
      <c r="I188" s="274"/>
      <c r="J188" s="275">
        <f>ROUND(I188*H188,2)</f>
        <v>0</v>
      </c>
      <c r="K188" s="271" t="s">
        <v>175</v>
      </c>
      <c r="L188" s="276"/>
      <c r="M188" s="277" t="s">
        <v>19</v>
      </c>
      <c r="N188" s="278" t="s">
        <v>43</v>
      </c>
      <c r="O188" s="86"/>
      <c r="P188" s="229">
        <f>O188*H188</f>
        <v>0</v>
      </c>
      <c r="Q188" s="229">
        <v>0.001</v>
      </c>
      <c r="R188" s="229">
        <f>Q188*H188</f>
        <v>0.003193</v>
      </c>
      <c r="S188" s="229">
        <v>0</v>
      </c>
      <c r="T188" s="230">
        <f>S188*H188</f>
        <v>0</v>
      </c>
      <c r="U188" s="40"/>
      <c r="V188" s="40"/>
      <c r="W188" s="40"/>
      <c r="X188" s="40"/>
      <c r="Y188" s="40"/>
      <c r="Z188" s="40"/>
      <c r="AA188" s="40"/>
      <c r="AB188" s="40"/>
      <c r="AC188" s="40"/>
      <c r="AD188" s="40"/>
      <c r="AE188" s="40"/>
      <c r="AR188" s="231" t="s">
        <v>227</v>
      </c>
      <c r="AT188" s="231" t="s">
        <v>294</v>
      </c>
      <c r="AU188" s="231" t="s">
        <v>82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176</v>
      </c>
      <c r="BM188" s="231" t="s">
        <v>702</v>
      </c>
    </row>
    <row r="189" spans="1:51" s="13" customFormat="1" ht="12">
      <c r="A189" s="13"/>
      <c r="B189" s="237"/>
      <c r="C189" s="238"/>
      <c r="D189" s="233" t="s">
        <v>180</v>
      </c>
      <c r="E189" s="238"/>
      <c r="F189" s="240" t="s">
        <v>703</v>
      </c>
      <c r="G189" s="238"/>
      <c r="H189" s="241">
        <v>3.193</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180</v>
      </c>
      <c r="AU189" s="247" t="s">
        <v>82</v>
      </c>
      <c r="AV189" s="13" t="s">
        <v>82</v>
      </c>
      <c r="AW189" s="13" t="s">
        <v>4</v>
      </c>
      <c r="AX189" s="13" t="s">
        <v>80</v>
      </c>
      <c r="AY189" s="247" t="s">
        <v>169</v>
      </c>
    </row>
    <row r="190" spans="1:65" s="2" customFormat="1" ht="16.5" customHeight="1">
      <c r="A190" s="40"/>
      <c r="B190" s="41"/>
      <c r="C190" s="220" t="s">
        <v>330</v>
      </c>
      <c r="D190" s="220" t="s">
        <v>171</v>
      </c>
      <c r="E190" s="221" t="s">
        <v>337</v>
      </c>
      <c r="F190" s="222" t="s">
        <v>338</v>
      </c>
      <c r="G190" s="223" t="s">
        <v>339</v>
      </c>
      <c r="H190" s="224">
        <v>28.5</v>
      </c>
      <c r="I190" s="225"/>
      <c r="J190" s="226">
        <f>ROUND(I190*H190,2)</f>
        <v>0</v>
      </c>
      <c r="K190" s="222" t="s">
        <v>19</v>
      </c>
      <c r="L190" s="46"/>
      <c r="M190" s="227" t="s">
        <v>19</v>
      </c>
      <c r="N190" s="228" t="s">
        <v>43</v>
      </c>
      <c r="O190" s="86"/>
      <c r="P190" s="229">
        <f>O190*H190</f>
        <v>0</v>
      </c>
      <c r="Q190" s="229">
        <v>6E-05</v>
      </c>
      <c r="R190" s="229">
        <f>Q190*H190</f>
        <v>0.0017100000000000001</v>
      </c>
      <c r="S190" s="229">
        <v>0</v>
      </c>
      <c r="T190" s="230">
        <f>S190*H190</f>
        <v>0</v>
      </c>
      <c r="U190" s="40"/>
      <c r="V190" s="40"/>
      <c r="W190" s="40"/>
      <c r="X190" s="40"/>
      <c r="Y190" s="40"/>
      <c r="Z190" s="40"/>
      <c r="AA190" s="40"/>
      <c r="AB190" s="40"/>
      <c r="AC190" s="40"/>
      <c r="AD190" s="40"/>
      <c r="AE190" s="40"/>
      <c r="AR190" s="231" t="s">
        <v>340</v>
      </c>
      <c r="AT190" s="231" t="s">
        <v>171</v>
      </c>
      <c r="AU190" s="231" t="s">
        <v>82</v>
      </c>
      <c r="AY190" s="19" t="s">
        <v>169</v>
      </c>
      <c r="BE190" s="232">
        <f>IF(N190="základní",J190,0)</f>
        <v>0</v>
      </c>
      <c r="BF190" s="232">
        <f>IF(N190="snížená",J190,0)</f>
        <v>0</v>
      </c>
      <c r="BG190" s="232">
        <f>IF(N190="zákl. přenesená",J190,0)</f>
        <v>0</v>
      </c>
      <c r="BH190" s="232">
        <f>IF(N190="sníž. přenesená",J190,0)</f>
        <v>0</v>
      </c>
      <c r="BI190" s="232">
        <f>IF(N190="nulová",J190,0)</f>
        <v>0</v>
      </c>
      <c r="BJ190" s="19" t="s">
        <v>80</v>
      </c>
      <c r="BK190" s="232">
        <f>ROUND(I190*H190,2)</f>
        <v>0</v>
      </c>
      <c r="BL190" s="19" t="s">
        <v>340</v>
      </c>
      <c r="BM190" s="231" t="s">
        <v>704</v>
      </c>
    </row>
    <row r="191" spans="1:51" s="13" customFormat="1" ht="12">
      <c r="A191" s="13"/>
      <c r="B191" s="237"/>
      <c r="C191" s="238"/>
      <c r="D191" s="233" t="s">
        <v>180</v>
      </c>
      <c r="E191" s="239" t="s">
        <v>19</v>
      </c>
      <c r="F191" s="240" t="s">
        <v>705</v>
      </c>
      <c r="G191" s="238"/>
      <c r="H191" s="241">
        <v>28.5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33</v>
      </c>
      <c r="AX191" s="13" t="s">
        <v>80</v>
      </c>
      <c r="AY191" s="247" t="s">
        <v>169</v>
      </c>
    </row>
    <row r="192" spans="1:65" s="2" customFormat="1" ht="16.5" customHeight="1">
      <c r="A192" s="40"/>
      <c r="B192" s="41"/>
      <c r="C192" s="269" t="s">
        <v>336</v>
      </c>
      <c r="D192" s="269" t="s">
        <v>294</v>
      </c>
      <c r="E192" s="270" t="s">
        <v>344</v>
      </c>
      <c r="F192" s="271" t="s">
        <v>345</v>
      </c>
      <c r="G192" s="272" t="s">
        <v>339</v>
      </c>
      <c r="H192" s="273">
        <v>28.5</v>
      </c>
      <c r="I192" s="274"/>
      <c r="J192" s="275">
        <f>ROUND(I192*H192,2)</f>
        <v>0</v>
      </c>
      <c r="K192" s="271" t="s">
        <v>19</v>
      </c>
      <c r="L192" s="276"/>
      <c r="M192" s="277" t="s">
        <v>19</v>
      </c>
      <c r="N192" s="278" t="s">
        <v>43</v>
      </c>
      <c r="O192" s="86"/>
      <c r="P192" s="229">
        <f>O192*H192</f>
        <v>0</v>
      </c>
      <c r="Q192" s="229">
        <v>0</v>
      </c>
      <c r="R192" s="229">
        <f>Q192*H192</f>
        <v>0</v>
      </c>
      <c r="S192" s="229">
        <v>0</v>
      </c>
      <c r="T192" s="230">
        <f>S192*H192</f>
        <v>0</v>
      </c>
      <c r="U192" s="40"/>
      <c r="V192" s="40"/>
      <c r="W192" s="40"/>
      <c r="X192" s="40"/>
      <c r="Y192" s="40"/>
      <c r="Z192" s="40"/>
      <c r="AA192" s="40"/>
      <c r="AB192" s="40"/>
      <c r="AC192" s="40"/>
      <c r="AD192" s="40"/>
      <c r="AE192" s="40"/>
      <c r="AR192" s="231" t="s">
        <v>346</v>
      </c>
      <c r="AT192" s="231" t="s">
        <v>294</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340</v>
      </c>
      <c r="BM192" s="231" t="s">
        <v>706</v>
      </c>
    </row>
    <row r="193" spans="1:65" s="2" customFormat="1" ht="16.5" customHeight="1">
      <c r="A193" s="40"/>
      <c r="B193" s="41"/>
      <c r="C193" s="269" t="s">
        <v>343</v>
      </c>
      <c r="D193" s="269" t="s">
        <v>294</v>
      </c>
      <c r="E193" s="270" t="s">
        <v>349</v>
      </c>
      <c r="F193" s="271" t="s">
        <v>350</v>
      </c>
      <c r="G193" s="272" t="s">
        <v>339</v>
      </c>
      <c r="H193" s="273">
        <v>28.5</v>
      </c>
      <c r="I193" s="274"/>
      <c r="J193" s="275">
        <f>ROUND(I193*H193,2)</f>
        <v>0</v>
      </c>
      <c r="K193" s="271" t="s">
        <v>19</v>
      </c>
      <c r="L193" s="276"/>
      <c r="M193" s="277" t="s">
        <v>19</v>
      </c>
      <c r="N193" s="27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346</v>
      </c>
      <c r="AT193" s="231" t="s">
        <v>294</v>
      </c>
      <c r="AU193" s="231" t="s">
        <v>82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340</v>
      </c>
      <c r="BM193" s="231" t="s">
        <v>707</v>
      </c>
    </row>
    <row r="194" spans="1:63" s="12" customFormat="1" ht="22.8" customHeight="1">
      <c r="A194" s="12"/>
      <c r="B194" s="204"/>
      <c r="C194" s="205"/>
      <c r="D194" s="206" t="s">
        <v>71</v>
      </c>
      <c r="E194" s="218" t="s">
        <v>176</v>
      </c>
      <c r="F194" s="218" t="s">
        <v>708</v>
      </c>
      <c r="G194" s="205"/>
      <c r="H194" s="205"/>
      <c r="I194" s="208"/>
      <c r="J194" s="219">
        <f>BK194</f>
        <v>0</v>
      </c>
      <c r="K194" s="205"/>
      <c r="L194" s="210"/>
      <c r="M194" s="211"/>
      <c r="N194" s="212"/>
      <c r="O194" s="212"/>
      <c r="P194" s="213">
        <f>SUM(P195:P197)</f>
        <v>0</v>
      </c>
      <c r="Q194" s="212"/>
      <c r="R194" s="213">
        <f>SUM(R195:R197)</f>
        <v>0</v>
      </c>
      <c r="S194" s="212"/>
      <c r="T194" s="214">
        <f>SUM(T195:T197)</f>
        <v>0</v>
      </c>
      <c r="U194" s="12"/>
      <c r="V194" s="12"/>
      <c r="W194" s="12"/>
      <c r="X194" s="12"/>
      <c r="Y194" s="12"/>
      <c r="Z194" s="12"/>
      <c r="AA194" s="12"/>
      <c r="AB194" s="12"/>
      <c r="AC194" s="12"/>
      <c r="AD194" s="12"/>
      <c r="AE194" s="12"/>
      <c r="AR194" s="215" t="s">
        <v>80</v>
      </c>
      <c r="AT194" s="216" t="s">
        <v>71</v>
      </c>
      <c r="AU194" s="216" t="s">
        <v>80</v>
      </c>
      <c r="AY194" s="215" t="s">
        <v>169</v>
      </c>
      <c r="BK194" s="217">
        <f>SUM(BK195:BK197)</f>
        <v>0</v>
      </c>
    </row>
    <row r="195" spans="1:65" s="2" customFormat="1" ht="21.75" customHeight="1">
      <c r="A195" s="40"/>
      <c r="B195" s="41"/>
      <c r="C195" s="220" t="s">
        <v>348</v>
      </c>
      <c r="D195" s="220" t="s">
        <v>171</v>
      </c>
      <c r="E195" s="221" t="s">
        <v>709</v>
      </c>
      <c r="F195" s="222" t="s">
        <v>710</v>
      </c>
      <c r="G195" s="223" t="s">
        <v>174</v>
      </c>
      <c r="H195" s="224">
        <v>16.5</v>
      </c>
      <c r="I195" s="225"/>
      <c r="J195" s="226">
        <f>ROUND(I195*H195,2)</f>
        <v>0</v>
      </c>
      <c r="K195" s="222" t="s">
        <v>19</v>
      </c>
      <c r="L195" s="46"/>
      <c r="M195" s="227" t="s">
        <v>19</v>
      </c>
      <c r="N195" s="228" t="s">
        <v>43</v>
      </c>
      <c r="O195" s="86"/>
      <c r="P195" s="229">
        <f>O195*H195</f>
        <v>0</v>
      </c>
      <c r="Q195" s="229">
        <v>0</v>
      </c>
      <c r="R195" s="229">
        <f>Q195*H195</f>
        <v>0</v>
      </c>
      <c r="S195" s="229">
        <v>0</v>
      </c>
      <c r="T195" s="230">
        <f>S195*H195</f>
        <v>0</v>
      </c>
      <c r="U195" s="40"/>
      <c r="V195" s="40"/>
      <c r="W195" s="40"/>
      <c r="X195" s="40"/>
      <c r="Y195" s="40"/>
      <c r="Z195" s="40"/>
      <c r="AA195" s="40"/>
      <c r="AB195" s="40"/>
      <c r="AC195" s="40"/>
      <c r="AD195" s="40"/>
      <c r="AE195" s="40"/>
      <c r="AR195" s="231" t="s">
        <v>176</v>
      </c>
      <c r="AT195" s="231" t="s">
        <v>171</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711</v>
      </c>
    </row>
    <row r="196" spans="1:47" s="2" customFormat="1" ht="12">
      <c r="A196" s="40"/>
      <c r="B196" s="41"/>
      <c r="C196" s="42"/>
      <c r="D196" s="233" t="s">
        <v>178</v>
      </c>
      <c r="E196" s="42"/>
      <c r="F196" s="234" t="s">
        <v>712</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9" t="s">
        <v>178</v>
      </c>
      <c r="AU196" s="19" t="s">
        <v>82</v>
      </c>
    </row>
    <row r="197" spans="1:51" s="13" customFormat="1" ht="12">
      <c r="A197" s="13"/>
      <c r="B197" s="237"/>
      <c r="C197" s="238"/>
      <c r="D197" s="233" t="s">
        <v>180</v>
      </c>
      <c r="E197" s="239" t="s">
        <v>19</v>
      </c>
      <c r="F197" s="240" t="s">
        <v>713</v>
      </c>
      <c r="G197" s="238"/>
      <c r="H197" s="241">
        <v>16.5</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33</v>
      </c>
      <c r="AX197" s="13" t="s">
        <v>80</v>
      </c>
      <c r="AY197" s="247" t="s">
        <v>169</v>
      </c>
    </row>
    <row r="198" spans="1:63" s="12" customFormat="1" ht="22.8" customHeight="1">
      <c r="A198" s="12"/>
      <c r="B198" s="204"/>
      <c r="C198" s="205"/>
      <c r="D198" s="206" t="s">
        <v>71</v>
      </c>
      <c r="E198" s="218" t="s">
        <v>206</v>
      </c>
      <c r="F198" s="218" t="s">
        <v>364</v>
      </c>
      <c r="G198" s="205"/>
      <c r="H198" s="205"/>
      <c r="I198" s="208"/>
      <c r="J198" s="219">
        <f>BK198</f>
        <v>0</v>
      </c>
      <c r="K198" s="205"/>
      <c r="L198" s="210"/>
      <c r="M198" s="211"/>
      <c r="N198" s="212"/>
      <c r="O198" s="212"/>
      <c r="P198" s="213">
        <f>SUM(P199:P227)</f>
        <v>0</v>
      </c>
      <c r="Q198" s="212"/>
      <c r="R198" s="213">
        <f>SUM(R199:R227)</f>
        <v>17.9965064</v>
      </c>
      <c r="S198" s="212"/>
      <c r="T198" s="214">
        <f>SUM(T199:T227)</f>
        <v>0</v>
      </c>
      <c r="U198" s="12"/>
      <c r="V198" s="12"/>
      <c r="W198" s="12"/>
      <c r="X198" s="12"/>
      <c r="Y198" s="12"/>
      <c r="Z198" s="12"/>
      <c r="AA198" s="12"/>
      <c r="AB198" s="12"/>
      <c r="AC198" s="12"/>
      <c r="AD198" s="12"/>
      <c r="AE198" s="12"/>
      <c r="AR198" s="215" t="s">
        <v>80</v>
      </c>
      <c r="AT198" s="216" t="s">
        <v>71</v>
      </c>
      <c r="AU198" s="216" t="s">
        <v>80</v>
      </c>
      <c r="AY198" s="215" t="s">
        <v>169</v>
      </c>
      <c r="BK198" s="217">
        <f>SUM(BK199:BK227)</f>
        <v>0</v>
      </c>
    </row>
    <row r="199" spans="1:65" s="2" customFormat="1" ht="16.5" customHeight="1">
      <c r="A199" s="40"/>
      <c r="B199" s="41"/>
      <c r="C199" s="220" t="s">
        <v>353</v>
      </c>
      <c r="D199" s="220" t="s">
        <v>171</v>
      </c>
      <c r="E199" s="221" t="s">
        <v>371</v>
      </c>
      <c r="F199" s="222" t="s">
        <v>372</v>
      </c>
      <c r="G199" s="223" t="s">
        <v>174</v>
      </c>
      <c r="H199" s="224">
        <v>3924.362</v>
      </c>
      <c r="I199" s="225"/>
      <c r="J199" s="226">
        <f>ROUND(I199*H199,2)</f>
        <v>0</v>
      </c>
      <c r="K199" s="222" t="s">
        <v>175</v>
      </c>
      <c r="L199" s="46"/>
      <c r="M199" s="227" t="s">
        <v>19</v>
      </c>
      <c r="N199" s="228" t="s">
        <v>43</v>
      </c>
      <c r="O199" s="86"/>
      <c r="P199" s="229">
        <f>O199*H199</f>
        <v>0</v>
      </c>
      <c r="Q199" s="229">
        <v>0</v>
      </c>
      <c r="R199" s="229">
        <f>Q199*H199</f>
        <v>0</v>
      </c>
      <c r="S199" s="229">
        <v>0</v>
      </c>
      <c r="T199" s="230">
        <f>S199*H199</f>
        <v>0</v>
      </c>
      <c r="U199" s="40"/>
      <c r="V199" s="40"/>
      <c r="W199" s="40"/>
      <c r="X199" s="40"/>
      <c r="Y199" s="40"/>
      <c r="Z199" s="40"/>
      <c r="AA199" s="40"/>
      <c r="AB199" s="40"/>
      <c r="AC199" s="40"/>
      <c r="AD199" s="40"/>
      <c r="AE199" s="40"/>
      <c r="AR199" s="231" t="s">
        <v>176</v>
      </c>
      <c r="AT199" s="231" t="s">
        <v>171</v>
      </c>
      <c r="AU199" s="231" t="s">
        <v>82</v>
      </c>
      <c r="AY199" s="19" t="s">
        <v>169</v>
      </c>
      <c r="BE199" s="232">
        <f>IF(N199="základní",J199,0)</f>
        <v>0</v>
      </c>
      <c r="BF199" s="232">
        <f>IF(N199="snížená",J199,0)</f>
        <v>0</v>
      </c>
      <c r="BG199" s="232">
        <f>IF(N199="zákl. přenesená",J199,0)</f>
        <v>0</v>
      </c>
      <c r="BH199" s="232">
        <f>IF(N199="sníž. přenesená",J199,0)</f>
        <v>0</v>
      </c>
      <c r="BI199" s="232">
        <f>IF(N199="nulová",J199,0)</f>
        <v>0</v>
      </c>
      <c r="BJ199" s="19" t="s">
        <v>80</v>
      </c>
      <c r="BK199" s="232">
        <f>ROUND(I199*H199,2)</f>
        <v>0</v>
      </c>
      <c r="BL199" s="19" t="s">
        <v>176</v>
      </c>
      <c r="BM199" s="231" t="s">
        <v>714</v>
      </c>
    </row>
    <row r="200" spans="1:51" s="14" customFormat="1" ht="12">
      <c r="A200" s="14"/>
      <c r="B200" s="248"/>
      <c r="C200" s="249"/>
      <c r="D200" s="233" t="s">
        <v>180</v>
      </c>
      <c r="E200" s="250" t="s">
        <v>19</v>
      </c>
      <c r="F200" s="251" t="s">
        <v>652</v>
      </c>
      <c r="G200" s="249"/>
      <c r="H200" s="250" t="s">
        <v>19</v>
      </c>
      <c r="I200" s="252"/>
      <c r="J200" s="249"/>
      <c r="K200" s="249"/>
      <c r="L200" s="253"/>
      <c r="M200" s="254"/>
      <c r="N200" s="255"/>
      <c r="O200" s="255"/>
      <c r="P200" s="255"/>
      <c r="Q200" s="255"/>
      <c r="R200" s="255"/>
      <c r="S200" s="255"/>
      <c r="T200" s="256"/>
      <c r="U200" s="14"/>
      <c r="V200" s="14"/>
      <c r="W200" s="14"/>
      <c r="X200" s="14"/>
      <c r="Y200" s="14"/>
      <c r="Z200" s="14"/>
      <c r="AA200" s="14"/>
      <c r="AB200" s="14"/>
      <c r="AC200" s="14"/>
      <c r="AD200" s="14"/>
      <c r="AE200" s="14"/>
      <c r="AT200" s="257" t="s">
        <v>180</v>
      </c>
      <c r="AU200" s="257" t="s">
        <v>82</v>
      </c>
      <c r="AV200" s="14" t="s">
        <v>80</v>
      </c>
      <c r="AW200" s="14" t="s">
        <v>33</v>
      </c>
      <c r="AX200" s="14" t="s">
        <v>72</v>
      </c>
      <c r="AY200" s="257" t="s">
        <v>169</v>
      </c>
    </row>
    <row r="201" spans="1:51" s="13" customFormat="1" ht="12">
      <c r="A201" s="13"/>
      <c r="B201" s="237"/>
      <c r="C201" s="238"/>
      <c r="D201" s="233" t="s">
        <v>180</v>
      </c>
      <c r="E201" s="239" t="s">
        <v>19</v>
      </c>
      <c r="F201" s="240" t="s">
        <v>715</v>
      </c>
      <c r="G201" s="238"/>
      <c r="H201" s="241">
        <v>1981.231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180</v>
      </c>
      <c r="AU201" s="247" t="s">
        <v>82</v>
      </c>
      <c r="AV201" s="13" t="s">
        <v>82</v>
      </c>
      <c r="AW201" s="13" t="s">
        <v>33</v>
      </c>
      <c r="AX201" s="13" t="s">
        <v>72</v>
      </c>
      <c r="AY201" s="247" t="s">
        <v>169</v>
      </c>
    </row>
    <row r="202" spans="1:51" s="13" customFormat="1" ht="12">
      <c r="A202" s="13"/>
      <c r="B202" s="237"/>
      <c r="C202" s="238"/>
      <c r="D202" s="233" t="s">
        <v>180</v>
      </c>
      <c r="E202" s="239" t="s">
        <v>19</v>
      </c>
      <c r="F202" s="240" t="s">
        <v>716</v>
      </c>
      <c r="G202" s="238"/>
      <c r="H202" s="241">
        <v>1943.131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180</v>
      </c>
      <c r="AU202" s="247" t="s">
        <v>82</v>
      </c>
      <c r="AV202" s="13" t="s">
        <v>82</v>
      </c>
      <c r="AW202" s="13" t="s">
        <v>33</v>
      </c>
      <c r="AX202" s="13" t="s">
        <v>72</v>
      </c>
      <c r="AY202" s="247" t="s">
        <v>169</v>
      </c>
    </row>
    <row r="203" spans="1:51" s="15" customFormat="1" ht="12">
      <c r="A203" s="15"/>
      <c r="B203" s="258"/>
      <c r="C203" s="259"/>
      <c r="D203" s="233" t="s">
        <v>180</v>
      </c>
      <c r="E203" s="260" t="s">
        <v>19</v>
      </c>
      <c r="F203" s="261" t="s">
        <v>191</v>
      </c>
      <c r="G203" s="259"/>
      <c r="H203" s="262">
        <v>3924.362</v>
      </c>
      <c r="I203" s="263"/>
      <c r="J203" s="259"/>
      <c r="K203" s="259"/>
      <c r="L203" s="264"/>
      <c r="M203" s="265"/>
      <c r="N203" s="266"/>
      <c r="O203" s="266"/>
      <c r="P203" s="266"/>
      <c r="Q203" s="266"/>
      <c r="R203" s="266"/>
      <c r="S203" s="266"/>
      <c r="T203" s="267"/>
      <c r="U203" s="15"/>
      <c r="V203" s="15"/>
      <c r="W203" s="15"/>
      <c r="X203" s="15"/>
      <c r="Y203" s="15"/>
      <c r="Z203" s="15"/>
      <c r="AA203" s="15"/>
      <c r="AB203" s="15"/>
      <c r="AC203" s="15"/>
      <c r="AD203" s="15"/>
      <c r="AE203" s="15"/>
      <c r="AT203" s="268" t="s">
        <v>180</v>
      </c>
      <c r="AU203" s="268" t="s">
        <v>82</v>
      </c>
      <c r="AV203" s="15" t="s">
        <v>176</v>
      </c>
      <c r="AW203" s="15" t="s">
        <v>33</v>
      </c>
      <c r="AX203" s="15" t="s">
        <v>80</v>
      </c>
      <c r="AY203" s="268" t="s">
        <v>169</v>
      </c>
    </row>
    <row r="204" spans="1:65" s="2" customFormat="1" ht="21.75" customHeight="1">
      <c r="A204" s="40"/>
      <c r="B204" s="41"/>
      <c r="C204" s="220" t="s">
        <v>358</v>
      </c>
      <c r="D204" s="220" t="s">
        <v>171</v>
      </c>
      <c r="E204" s="221" t="s">
        <v>388</v>
      </c>
      <c r="F204" s="222" t="s">
        <v>389</v>
      </c>
      <c r="G204" s="223" t="s">
        <v>174</v>
      </c>
      <c r="H204" s="224">
        <v>1930.73</v>
      </c>
      <c r="I204" s="225"/>
      <c r="J204" s="226">
        <f>ROUND(I204*H204,2)</f>
        <v>0</v>
      </c>
      <c r="K204" s="222" t="s">
        <v>175</v>
      </c>
      <c r="L204" s="46"/>
      <c r="M204" s="227" t="s">
        <v>19</v>
      </c>
      <c r="N204" s="228" t="s">
        <v>43</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176</v>
      </c>
      <c r="AT204" s="231" t="s">
        <v>171</v>
      </c>
      <c r="AU204" s="231" t="s">
        <v>82</v>
      </c>
      <c r="AY204" s="19" t="s">
        <v>169</v>
      </c>
      <c r="BE204" s="232">
        <f>IF(N204="základní",J204,0)</f>
        <v>0</v>
      </c>
      <c r="BF204" s="232">
        <f>IF(N204="snížená",J204,0)</f>
        <v>0</v>
      </c>
      <c r="BG204" s="232">
        <f>IF(N204="zákl. přenesená",J204,0)</f>
        <v>0</v>
      </c>
      <c r="BH204" s="232">
        <f>IF(N204="sníž. přenesená",J204,0)</f>
        <v>0</v>
      </c>
      <c r="BI204" s="232">
        <f>IF(N204="nulová",J204,0)</f>
        <v>0</v>
      </c>
      <c r="BJ204" s="19" t="s">
        <v>80</v>
      </c>
      <c r="BK204" s="232">
        <f>ROUND(I204*H204,2)</f>
        <v>0</v>
      </c>
      <c r="BL204" s="19" t="s">
        <v>176</v>
      </c>
      <c r="BM204" s="231" t="s">
        <v>717</v>
      </c>
    </row>
    <row r="205" spans="1:47" s="2" customFormat="1" ht="12">
      <c r="A205" s="40"/>
      <c r="B205" s="41"/>
      <c r="C205" s="42"/>
      <c r="D205" s="233" t="s">
        <v>178</v>
      </c>
      <c r="E205" s="42"/>
      <c r="F205" s="234" t="s">
        <v>391</v>
      </c>
      <c r="G205" s="42"/>
      <c r="H205" s="42"/>
      <c r="I205" s="138"/>
      <c r="J205" s="42"/>
      <c r="K205" s="42"/>
      <c r="L205" s="46"/>
      <c r="M205" s="235"/>
      <c r="N205" s="236"/>
      <c r="O205" s="86"/>
      <c r="P205" s="86"/>
      <c r="Q205" s="86"/>
      <c r="R205" s="86"/>
      <c r="S205" s="86"/>
      <c r="T205" s="87"/>
      <c r="U205" s="40"/>
      <c r="V205" s="40"/>
      <c r="W205" s="40"/>
      <c r="X205" s="40"/>
      <c r="Y205" s="40"/>
      <c r="Z205" s="40"/>
      <c r="AA205" s="40"/>
      <c r="AB205" s="40"/>
      <c r="AC205" s="40"/>
      <c r="AD205" s="40"/>
      <c r="AE205" s="40"/>
      <c r="AT205" s="19" t="s">
        <v>178</v>
      </c>
      <c r="AU205" s="19" t="s">
        <v>82</v>
      </c>
    </row>
    <row r="206" spans="1:51" s="13" customFormat="1" ht="12">
      <c r="A206" s="13"/>
      <c r="B206" s="237"/>
      <c r="C206" s="238"/>
      <c r="D206" s="233" t="s">
        <v>180</v>
      </c>
      <c r="E206" s="239" t="s">
        <v>19</v>
      </c>
      <c r="F206" s="240" t="s">
        <v>718</v>
      </c>
      <c r="G206" s="238"/>
      <c r="H206" s="241">
        <v>1924.08</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180</v>
      </c>
      <c r="AU206" s="247" t="s">
        <v>82</v>
      </c>
      <c r="AV206" s="13" t="s">
        <v>82</v>
      </c>
      <c r="AW206" s="13" t="s">
        <v>33</v>
      </c>
      <c r="AX206" s="13" t="s">
        <v>72</v>
      </c>
      <c r="AY206" s="247" t="s">
        <v>169</v>
      </c>
    </row>
    <row r="207" spans="1:51" s="13" customFormat="1" ht="12">
      <c r="A207" s="13"/>
      <c r="B207" s="237"/>
      <c r="C207" s="238"/>
      <c r="D207" s="233" t="s">
        <v>180</v>
      </c>
      <c r="E207" s="239" t="s">
        <v>19</v>
      </c>
      <c r="F207" s="240" t="s">
        <v>659</v>
      </c>
      <c r="G207" s="238"/>
      <c r="H207" s="241">
        <v>6.65</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72</v>
      </c>
      <c r="AY207" s="247" t="s">
        <v>169</v>
      </c>
    </row>
    <row r="208" spans="1:51" s="15" customFormat="1" ht="12">
      <c r="A208" s="15"/>
      <c r="B208" s="258"/>
      <c r="C208" s="259"/>
      <c r="D208" s="233" t="s">
        <v>180</v>
      </c>
      <c r="E208" s="260" t="s">
        <v>19</v>
      </c>
      <c r="F208" s="261" t="s">
        <v>191</v>
      </c>
      <c r="G208" s="259"/>
      <c r="H208" s="262">
        <v>1930.73</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180</v>
      </c>
      <c r="AU208" s="268" t="s">
        <v>82</v>
      </c>
      <c r="AV208" s="15" t="s">
        <v>176</v>
      </c>
      <c r="AW208" s="15" t="s">
        <v>33</v>
      </c>
      <c r="AX208" s="15" t="s">
        <v>80</v>
      </c>
      <c r="AY208" s="268" t="s">
        <v>169</v>
      </c>
    </row>
    <row r="209" spans="1:65" s="2" customFormat="1" ht="16.5" customHeight="1">
      <c r="A209" s="40"/>
      <c r="B209" s="41"/>
      <c r="C209" s="220" t="s">
        <v>365</v>
      </c>
      <c r="D209" s="220" t="s">
        <v>171</v>
      </c>
      <c r="E209" s="221" t="s">
        <v>396</v>
      </c>
      <c r="F209" s="222" t="s">
        <v>397</v>
      </c>
      <c r="G209" s="223" t="s">
        <v>174</v>
      </c>
      <c r="H209" s="224">
        <v>1924.08</v>
      </c>
      <c r="I209" s="225"/>
      <c r="J209" s="226">
        <f>ROUND(I209*H209,2)</f>
        <v>0</v>
      </c>
      <c r="K209" s="222" t="s">
        <v>175</v>
      </c>
      <c r="L209" s="46"/>
      <c r="M209" s="227" t="s">
        <v>19</v>
      </c>
      <c r="N209" s="22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176</v>
      </c>
      <c r="AT209" s="231" t="s">
        <v>171</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719</v>
      </c>
    </row>
    <row r="210" spans="1:51" s="13" customFormat="1" ht="12">
      <c r="A210" s="13"/>
      <c r="B210" s="237"/>
      <c r="C210" s="238"/>
      <c r="D210" s="233" t="s">
        <v>180</v>
      </c>
      <c r="E210" s="239" t="s">
        <v>19</v>
      </c>
      <c r="F210" s="240" t="s">
        <v>718</v>
      </c>
      <c r="G210" s="238"/>
      <c r="H210" s="241">
        <v>1924.08</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180</v>
      </c>
      <c r="AU210" s="247" t="s">
        <v>82</v>
      </c>
      <c r="AV210" s="13" t="s">
        <v>82</v>
      </c>
      <c r="AW210" s="13" t="s">
        <v>33</v>
      </c>
      <c r="AX210" s="13" t="s">
        <v>80</v>
      </c>
      <c r="AY210" s="247" t="s">
        <v>169</v>
      </c>
    </row>
    <row r="211" spans="1:65" s="2" customFormat="1" ht="16.5" customHeight="1">
      <c r="A211" s="40"/>
      <c r="B211" s="41"/>
      <c r="C211" s="220" t="s">
        <v>370</v>
      </c>
      <c r="D211" s="220" t="s">
        <v>171</v>
      </c>
      <c r="E211" s="221" t="s">
        <v>401</v>
      </c>
      <c r="F211" s="222" t="s">
        <v>402</v>
      </c>
      <c r="G211" s="223" t="s">
        <v>174</v>
      </c>
      <c r="H211" s="224">
        <v>1918.33</v>
      </c>
      <c r="I211" s="225"/>
      <c r="J211" s="226">
        <f>ROUND(I211*H211,2)</f>
        <v>0</v>
      </c>
      <c r="K211" s="222" t="s">
        <v>175</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720</v>
      </c>
    </row>
    <row r="212" spans="1:51" s="13" customFormat="1" ht="12">
      <c r="A212" s="13"/>
      <c r="B212" s="237"/>
      <c r="C212" s="238"/>
      <c r="D212" s="233" t="s">
        <v>180</v>
      </c>
      <c r="E212" s="239" t="s">
        <v>19</v>
      </c>
      <c r="F212" s="240" t="s">
        <v>721</v>
      </c>
      <c r="G212" s="238"/>
      <c r="H212" s="241">
        <v>1905.03</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180</v>
      </c>
      <c r="AU212" s="247" t="s">
        <v>82</v>
      </c>
      <c r="AV212" s="13" t="s">
        <v>82</v>
      </c>
      <c r="AW212" s="13" t="s">
        <v>33</v>
      </c>
      <c r="AX212" s="13" t="s">
        <v>72</v>
      </c>
      <c r="AY212" s="247" t="s">
        <v>169</v>
      </c>
    </row>
    <row r="213" spans="1:51" s="13" customFormat="1" ht="12">
      <c r="A213" s="13"/>
      <c r="B213" s="237"/>
      <c r="C213" s="238"/>
      <c r="D213" s="233" t="s">
        <v>180</v>
      </c>
      <c r="E213" s="239" t="s">
        <v>19</v>
      </c>
      <c r="F213" s="240" t="s">
        <v>662</v>
      </c>
      <c r="G213" s="238"/>
      <c r="H213" s="241">
        <v>13.3</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180</v>
      </c>
      <c r="AU213" s="247" t="s">
        <v>82</v>
      </c>
      <c r="AV213" s="13" t="s">
        <v>82</v>
      </c>
      <c r="AW213" s="13" t="s">
        <v>33</v>
      </c>
      <c r="AX213" s="13" t="s">
        <v>72</v>
      </c>
      <c r="AY213" s="247" t="s">
        <v>169</v>
      </c>
    </row>
    <row r="214" spans="1:51" s="15" customFormat="1" ht="12">
      <c r="A214" s="15"/>
      <c r="B214" s="258"/>
      <c r="C214" s="259"/>
      <c r="D214" s="233" t="s">
        <v>180</v>
      </c>
      <c r="E214" s="260" t="s">
        <v>19</v>
      </c>
      <c r="F214" s="261" t="s">
        <v>191</v>
      </c>
      <c r="G214" s="259"/>
      <c r="H214" s="262">
        <v>1918.33</v>
      </c>
      <c r="I214" s="263"/>
      <c r="J214" s="259"/>
      <c r="K214" s="259"/>
      <c r="L214" s="264"/>
      <c r="M214" s="265"/>
      <c r="N214" s="266"/>
      <c r="O214" s="266"/>
      <c r="P214" s="266"/>
      <c r="Q214" s="266"/>
      <c r="R214" s="266"/>
      <c r="S214" s="266"/>
      <c r="T214" s="267"/>
      <c r="U214" s="15"/>
      <c r="V214" s="15"/>
      <c r="W214" s="15"/>
      <c r="X214" s="15"/>
      <c r="Y214" s="15"/>
      <c r="Z214" s="15"/>
      <c r="AA214" s="15"/>
      <c r="AB214" s="15"/>
      <c r="AC214" s="15"/>
      <c r="AD214" s="15"/>
      <c r="AE214" s="15"/>
      <c r="AT214" s="268" t="s">
        <v>180</v>
      </c>
      <c r="AU214" s="268" t="s">
        <v>82</v>
      </c>
      <c r="AV214" s="15" t="s">
        <v>176</v>
      </c>
      <c r="AW214" s="15" t="s">
        <v>33</v>
      </c>
      <c r="AX214" s="15" t="s">
        <v>80</v>
      </c>
      <c r="AY214" s="268" t="s">
        <v>169</v>
      </c>
    </row>
    <row r="215" spans="1:65" s="2" customFormat="1" ht="21.75" customHeight="1">
      <c r="A215" s="40"/>
      <c r="B215" s="41"/>
      <c r="C215" s="220" t="s">
        <v>377</v>
      </c>
      <c r="D215" s="220" t="s">
        <v>171</v>
      </c>
      <c r="E215" s="221" t="s">
        <v>419</v>
      </c>
      <c r="F215" s="222" t="s">
        <v>420</v>
      </c>
      <c r="G215" s="223" t="s">
        <v>174</v>
      </c>
      <c r="H215" s="224">
        <v>1918.33</v>
      </c>
      <c r="I215" s="225"/>
      <c r="J215" s="226">
        <f>ROUND(I215*H215,2)</f>
        <v>0</v>
      </c>
      <c r="K215" s="222" t="s">
        <v>175</v>
      </c>
      <c r="L215" s="46"/>
      <c r="M215" s="227" t="s">
        <v>19</v>
      </c>
      <c r="N215" s="228" t="s">
        <v>43</v>
      </c>
      <c r="O215" s="86"/>
      <c r="P215" s="229">
        <f>O215*H215</f>
        <v>0</v>
      </c>
      <c r="Q215" s="229">
        <v>0</v>
      </c>
      <c r="R215" s="229">
        <f>Q215*H215</f>
        <v>0</v>
      </c>
      <c r="S215" s="229">
        <v>0</v>
      </c>
      <c r="T215" s="230">
        <f>S215*H215</f>
        <v>0</v>
      </c>
      <c r="U215" s="40"/>
      <c r="V215" s="40"/>
      <c r="W215" s="40"/>
      <c r="X215" s="40"/>
      <c r="Y215" s="40"/>
      <c r="Z215" s="40"/>
      <c r="AA215" s="40"/>
      <c r="AB215" s="40"/>
      <c r="AC215" s="40"/>
      <c r="AD215" s="40"/>
      <c r="AE215" s="40"/>
      <c r="AR215" s="231" t="s">
        <v>176</v>
      </c>
      <c r="AT215" s="231" t="s">
        <v>171</v>
      </c>
      <c r="AU215" s="231" t="s">
        <v>82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176</v>
      </c>
      <c r="BM215" s="231" t="s">
        <v>722</v>
      </c>
    </row>
    <row r="216" spans="1:47" s="2" customFormat="1" ht="12">
      <c r="A216" s="40"/>
      <c r="B216" s="41"/>
      <c r="C216" s="42"/>
      <c r="D216" s="233" t="s">
        <v>178</v>
      </c>
      <c r="E216" s="42"/>
      <c r="F216" s="234" t="s">
        <v>422</v>
      </c>
      <c r="G216" s="42"/>
      <c r="H216" s="42"/>
      <c r="I216" s="138"/>
      <c r="J216" s="42"/>
      <c r="K216" s="42"/>
      <c r="L216" s="46"/>
      <c r="M216" s="235"/>
      <c r="N216" s="236"/>
      <c r="O216" s="86"/>
      <c r="P216" s="86"/>
      <c r="Q216" s="86"/>
      <c r="R216" s="86"/>
      <c r="S216" s="86"/>
      <c r="T216" s="87"/>
      <c r="U216" s="40"/>
      <c r="V216" s="40"/>
      <c r="W216" s="40"/>
      <c r="X216" s="40"/>
      <c r="Y216" s="40"/>
      <c r="Z216" s="40"/>
      <c r="AA216" s="40"/>
      <c r="AB216" s="40"/>
      <c r="AC216" s="40"/>
      <c r="AD216" s="40"/>
      <c r="AE216" s="40"/>
      <c r="AT216" s="19" t="s">
        <v>178</v>
      </c>
      <c r="AU216" s="19" t="s">
        <v>82</v>
      </c>
    </row>
    <row r="217" spans="1:51" s="13" customFormat="1" ht="12">
      <c r="A217" s="13"/>
      <c r="B217" s="237"/>
      <c r="C217" s="238"/>
      <c r="D217" s="233" t="s">
        <v>180</v>
      </c>
      <c r="E217" s="239" t="s">
        <v>19</v>
      </c>
      <c r="F217" s="240" t="s">
        <v>721</v>
      </c>
      <c r="G217" s="238"/>
      <c r="H217" s="241">
        <v>1905.03</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180</v>
      </c>
      <c r="AU217" s="247" t="s">
        <v>82</v>
      </c>
      <c r="AV217" s="13" t="s">
        <v>82</v>
      </c>
      <c r="AW217" s="13" t="s">
        <v>33</v>
      </c>
      <c r="AX217" s="13" t="s">
        <v>72</v>
      </c>
      <c r="AY217" s="247" t="s">
        <v>169</v>
      </c>
    </row>
    <row r="218" spans="1:51" s="13" customFormat="1" ht="12">
      <c r="A218" s="13"/>
      <c r="B218" s="237"/>
      <c r="C218" s="238"/>
      <c r="D218" s="233" t="s">
        <v>180</v>
      </c>
      <c r="E218" s="239" t="s">
        <v>19</v>
      </c>
      <c r="F218" s="240" t="s">
        <v>662</v>
      </c>
      <c r="G218" s="238"/>
      <c r="H218" s="241">
        <v>13.3</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180</v>
      </c>
      <c r="AU218" s="247" t="s">
        <v>82</v>
      </c>
      <c r="AV218" s="13" t="s">
        <v>82</v>
      </c>
      <c r="AW218" s="13" t="s">
        <v>33</v>
      </c>
      <c r="AX218" s="13" t="s">
        <v>72</v>
      </c>
      <c r="AY218" s="247" t="s">
        <v>169</v>
      </c>
    </row>
    <row r="219" spans="1:51" s="15" customFormat="1" ht="12">
      <c r="A219" s="15"/>
      <c r="B219" s="258"/>
      <c r="C219" s="259"/>
      <c r="D219" s="233" t="s">
        <v>180</v>
      </c>
      <c r="E219" s="260" t="s">
        <v>19</v>
      </c>
      <c r="F219" s="261" t="s">
        <v>191</v>
      </c>
      <c r="G219" s="259"/>
      <c r="H219" s="262">
        <v>1918.33</v>
      </c>
      <c r="I219" s="263"/>
      <c r="J219" s="259"/>
      <c r="K219" s="259"/>
      <c r="L219" s="264"/>
      <c r="M219" s="265"/>
      <c r="N219" s="266"/>
      <c r="O219" s="266"/>
      <c r="P219" s="266"/>
      <c r="Q219" s="266"/>
      <c r="R219" s="266"/>
      <c r="S219" s="266"/>
      <c r="T219" s="267"/>
      <c r="U219" s="15"/>
      <c r="V219" s="15"/>
      <c r="W219" s="15"/>
      <c r="X219" s="15"/>
      <c r="Y219" s="15"/>
      <c r="Z219" s="15"/>
      <c r="AA219" s="15"/>
      <c r="AB219" s="15"/>
      <c r="AC219" s="15"/>
      <c r="AD219" s="15"/>
      <c r="AE219" s="15"/>
      <c r="AT219" s="268" t="s">
        <v>180</v>
      </c>
      <c r="AU219" s="268" t="s">
        <v>82</v>
      </c>
      <c r="AV219" s="15" t="s">
        <v>176</v>
      </c>
      <c r="AW219" s="15" t="s">
        <v>33</v>
      </c>
      <c r="AX219" s="15" t="s">
        <v>80</v>
      </c>
      <c r="AY219" s="268" t="s">
        <v>169</v>
      </c>
    </row>
    <row r="220" spans="1:65" s="2" customFormat="1" ht="21.75" customHeight="1">
      <c r="A220" s="40"/>
      <c r="B220" s="41"/>
      <c r="C220" s="220" t="s">
        <v>382</v>
      </c>
      <c r="D220" s="220" t="s">
        <v>171</v>
      </c>
      <c r="E220" s="221" t="s">
        <v>723</v>
      </c>
      <c r="F220" s="222" t="s">
        <v>724</v>
      </c>
      <c r="G220" s="223" t="s">
        <v>174</v>
      </c>
      <c r="H220" s="224">
        <v>16.5</v>
      </c>
      <c r="I220" s="225"/>
      <c r="J220" s="226">
        <f>ROUND(I220*H220,2)</f>
        <v>0</v>
      </c>
      <c r="K220" s="222" t="s">
        <v>19</v>
      </c>
      <c r="L220" s="46"/>
      <c r="M220" s="227" t="s">
        <v>19</v>
      </c>
      <c r="N220" s="228" t="s">
        <v>43</v>
      </c>
      <c r="O220" s="86"/>
      <c r="P220" s="229">
        <f>O220*H220</f>
        <v>0</v>
      </c>
      <c r="Q220" s="229">
        <v>0.62574</v>
      </c>
      <c r="R220" s="229">
        <f>Q220*H220</f>
        <v>10.32471</v>
      </c>
      <c r="S220" s="229">
        <v>0</v>
      </c>
      <c r="T220" s="230">
        <f>S220*H220</f>
        <v>0</v>
      </c>
      <c r="U220" s="40"/>
      <c r="V220" s="40"/>
      <c r="W220" s="40"/>
      <c r="X220" s="40"/>
      <c r="Y220" s="40"/>
      <c r="Z220" s="40"/>
      <c r="AA220" s="40"/>
      <c r="AB220" s="40"/>
      <c r="AC220" s="40"/>
      <c r="AD220" s="40"/>
      <c r="AE220" s="40"/>
      <c r="AR220" s="231" t="s">
        <v>176</v>
      </c>
      <c r="AT220" s="231" t="s">
        <v>171</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725</v>
      </c>
    </row>
    <row r="221" spans="1:47" s="2" customFormat="1" ht="12">
      <c r="A221" s="40"/>
      <c r="B221" s="41"/>
      <c r="C221" s="42"/>
      <c r="D221" s="233" t="s">
        <v>178</v>
      </c>
      <c r="E221" s="42"/>
      <c r="F221" s="234" t="s">
        <v>726</v>
      </c>
      <c r="G221" s="42"/>
      <c r="H221" s="42"/>
      <c r="I221" s="138"/>
      <c r="J221" s="42"/>
      <c r="K221" s="42"/>
      <c r="L221" s="46"/>
      <c r="M221" s="235"/>
      <c r="N221" s="236"/>
      <c r="O221" s="86"/>
      <c r="P221" s="86"/>
      <c r="Q221" s="86"/>
      <c r="R221" s="86"/>
      <c r="S221" s="86"/>
      <c r="T221" s="87"/>
      <c r="U221" s="40"/>
      <c r="V221" s="40"/>
      <c r="W221" s="40"/>
      <c r="X221" s="40"/>
      <c r="Y221" s="40"/>
      <c r="Z221" s="40"/>
      <c r="AA221" s="40"/>
      <c r="AB221" s="40"/>
      <c r="AC221" s="40"/>
      <c r="AD221" s="40"/>
      <c r="AE221" s="40"/>
      <c r="AT221" s="19" t="s">
        <v>178</v>
      </c>
      <c r="AU221" s="19" t="s">
        <v>82</v>
      </c>
    </row>
    <row r="222" spans="1:51" s="13" customFormat="1" ht="12">
      <c r="A222" s="13"/>
      <c r="B222" s="237"/>
      <c r="C222" s="238"/>
      <c r="D222" s="233" t="s">
        <v>180</v>
      </c>
      <c r="E222" s="239" t="s">
        <v>19</v>
      </c>
      <c r="F222" s="240" t="s">
        <v>727</v>
      </c>
      <c r="G222" s="238"/>
      <c r="H222" s="241">
        <v>16.5</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80</v>
      </c>
      <c r="AY222" s="247" t="s">
        <v>169</v>
      </c>
    </row>
    <row r="223" spans="1:65" s="2" customFormat="1" ht="21.75" customHeight="1">
      <c r="A223" s="40"/>
      <c r="B223" s="41"/>
      <c r="C223" s="220" t="s">
        <v>387</v>
      </c>
      <c r="D223" s="220" t="s">
        <v>171</v>
      </c>
      <c r="E223" s="221" t="s">
        <v>728</v>
      </c>
      <c r="F223" s="222" t="s">
        <v>729</v>
      </c>
      <c r="G223" s="223" t="s">
        <v>174</v>
      </c>
      <c r="H223" s="224">
        <v>15.32</v>
      </c>
      <c r="I223" s="225"/>
      <c r="J223" s="226">
        <f>ROUND(I223*H223,2)</f>
        <v>0</v>
      </c>
      <c r="K223" s="222" t="s">
        <v>175</v>
      </c>
      <c r="L223" s="46"/>
      <c r="M223" s="227" t="s">
        <v>19</v>
      </c>
      <c r="N223" s="228" t="s">
        <v>43</v>
      </c>
      <c r="O223" s="86"/>
      <c r="P223" s="229">
        <f>O223*H223</f>
        <v>0</v>
      </c>
      <c r="Q223" s="229">
        <v>0.50077</v>
      </c>
      <c r="R223" s="229">
        <f>Q223*H223</f>
        <v>7.671796400000001</v>
      </c>
      <c r="S223" s="229">
        <v>0</v>
      </c>
      <c r="T223" s="230">
        <f>S223*H223</f>
        <v>0</v>
      </c>
      <c r="U223" s="40"/>
      <c r="V223" s="40"/>
      <c r="W223" s="40"/>
      <c r="X223" s="40"/>
      <c r="Y223" s="40"/>
      <c r="Z223" s="40"/>
      <c r="AA223" s="40"/>
      <c r="AB223" s="40"/>
      <c r="AC223" s="40"/>
      <c r="AD223" s="40"/>
      <c r="AE223" s="40"/>
      <c r="AR223" s="231" t="s">
        <v>176</v>
      </c>
      <c r="AT223" s="231" t="s">
        <v>171</v>
      </c>
      <c r="AU223" s="231" t="s">
        <v>82</v>
      </c>
      <c r="AY223" s="19" t="s">
        <v>169</v>
      </c>
      <c r="BE223" s="232">
        <f>IF(N223="základní",J223,0)</f>
        <v>0</v>
      </c>
      <c r="BF223" s="232">
        <f>IF(N223="snížená",J223,0)</f>
        <v>0</v>
      </c>
      <c r="BG223" s="232">
        <f>IF(N223="zákl. přenesená",J223,0)</f>
        <v>0</v>
      </c>
      <c r="BH223" s="232">
        <f>IF(N223="sníž. přenesená",J223,0)</f>
        <v>0</v>
      </c>
      <c r="BI223" s="232">
        <f>IF(N223="nulová",J223,0)</f>
        <v>0</v>
      </c>
      <c r="BJ223" s="19" t="s">
        <v>80</v>
      </c>
      <c r="BK223" s="232">
        <f>ROUND(I223*H223,2)</f>
        <v>0</v>
      </c>
      <c r="BL223" s="19" t="s">
        <v>176</v>
      </c>
      <c r="BM223" s="231" t="s">
        <v>730</v>
      </c>
    </row>
    <row r="224" spans="1:47" s="2" customFormat="1" ht="12">
      <c r="A224" s="40"/>
      <c r="B224" s="41"/>
      <c r="C224" s="42"/>
      <c r="D224" s="233" t="s">
        <v>178</v>
      </c>
      <c r="E224" s="42"/>
      <c r="F224" s="234" t="s">
        <v>731</v>
      </c>
      <c r="G224" s="42"/>
      <c r="H224" s="42"/>
      <c r="I224" s="138"/>
      <c r="J224" s="42"/>
      <c r="K224" s="42"/>
      <c r="L224" s="46"/>
      <c r="M224" s="235"/>
      <c r="N224" s="236"/>
      <c r="O224" s="86"/>
      <c r="P224" s="86"/>
      <c r="Q224" s="86"/>
      <c r="R224" s="86"/>
      <c r="S224" s="86"/>
      <c r="T224" s="87"/>
      <c r="U224" s="40"/>
      <c r="V224" s="40"/>
      <c r="W224" s="40"/>
      <c r="X224" s="40"/>
      <c r="Y224" s="40"/>
      <c r="Z224" s="40"/>
      <c r="AA224" s="40"/>
      <c r="AB224" s="40"/>
      <c r="AC224" s="40"/>
      <c r="AD224" s="40"/>
      <c r="AE224" s="40"/>
      <c r="AT224" s="19" t="s">
        <v>178</v>
      </c>
      <c r="AU224" s="19" t="s">
        <v>82</v>
      </c>
    </row>
    <row r="225" spans="1:51" s="14" customFormat="1" ht="12">
      <c r="A225" s="14"/>
      <c r="B225" s="248"/>
      <c r="C225" s="249"/>
      <c r="D225" s="233" t="s">
        <v>180</v>
      </c>
      <c r="E225" s="250" t="s">
        <v>19</v>
      </c>
      <c r="F225" s="251" t="s">
        <v>732</v>
      </c>
      <c r="G225" s="249"/>
      <c r="H225" s="250" t="s">
        <v>19</v>
      </c>
      <c r="I225" s="252"/>
      <c r="J225" s="249"/>
      <c r="K225" s="249"/>
      <c r="L225" s="253"/>
      <c r="M225" s="254"/>
      <c r="N225" s="255"/>
      <c r="O225" s="255"/>
      <c r="P225" s="255"/>
      <c r="Q225" s="255"/>
      <c r="R225" s="255"/>
      <c r="S225" s="255"/>
      <c r="T225" s="256"/>
      <c r="U225" s="14"/>
      <c r="V225" s="14"/>
      <c r="W225" s="14"/>
      <c r="X225" s="14"/>
      <c r="Y225" s="14"/>
      <c r="Z225" s="14"/>
      <c r="AA225" s="14"/>
      <c r="AB225" s="14"/>
      <c r="AC225" s="14"/>
      <c r="AD225" s="14"/>
      <c r="AE225" s="14"/>
      <c r="AT225" s="257" t="s">
        <v>180</v>
      </c>
      <c r="AU225" s="257" t="s">
        <v>82</v>
      </c>
      <c r="AV225" s="14" t="s">
        <v>80</v>
      </c>
      <c r="AW225" s="14" t="s">
        <v>33</v>
      </c>
      <c r="AX225" s="14" t="s">
        <v>72</v>
      </c>
      <c r="AY225" s="257" t="s">
        <v>169</v>
      </c>
    </row>
    <row r="226" spans="1:51" s="13" customFormat="1" ht="12">
      <c r="A226" s="13"/>
      <c r="B226" s="237"/>
      <c r="C226" s="238"/>
      <c r="D226" s="233" t="s">
        <v>180</v>
      </c>
      <c r="E226" s="239" t="s">
        <v>19</v>
      </c>
      <c r="F226" s="240" t="s">
        <v>733</v>
      </c>
      <c r="G226" s="238"/>
      <c r="H226" s="241">
        <v>15.32</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180</v>
      </c>
      <c r="AU226" s="247" t="s">
        <v>82</v>
      </c>
      <c r="AV226" s="13" t="s">
        <v>82</v>
      </c>
      <c r="AW226" s="13" t="s">
        <v>33</v>
      </c>
      <c r="AX226" s="13" t="s">
        <v>72</v>
      </c>
      <c r="AY226" s="247" t="s">
        <v>169</v>
      </c>
    </row>
    <row r="227" spans="1:51" s="15" customFormat="1" ht="12">
      <c r="A227" s="15"/>
      <c r="B227" s="258"/>
      <c r="C227" s="259"/>
      <c r="D227" s="233" t="s">
        <v>180</v>
      </c>
      <c r="E227" s="260" t="s">
        <v>19</v>
      </c>
      <c r="F227" s="261" t="s">
        <v>191</v>
      </c>
      <c r="G227" s="259"/>
      <c r="H227" s="262">
        <v>15.32</v>
      </c>
      <c r="I227" s="263"/>
      <c r="J227" s="259"/>
      <c r="K227" s="259"/>
      <c r="L227" s="264"/>
      <c r="M227" s="265"/>
      <c r="N227" s="266"/>
      <c r="O227" s="266"/>
      <c r="P227" s="266"/>
      <c r="Q227" s="266"/>
      <c r="R227" s="266"/>
      <c r="S227" s="266"/>
      <c r="T227" s="267"/>
      <c r="U227" s="15"/>
      <c r="V227" s="15"/>
      <c r="W227" s="15"/>
      <c r="X227" s="15"/>
      <c r="Y227" s="15"/>
      <c r="Z227" s="15"/>
      <c r="AA227" s="15"/>
      <c r="AB227" s="15"/>
      <c r="AC227" s="15"/>
      <c r="AD227" s="15"/>
      <c r="AE227" s="15"/>
      <c r="AT227" s="268" t="s">
        <v>180</v>
      </c>
      <c r="AU227" s="268" t="s">
        <v>82</v>
      </c>
      <c r="AV227" s="15" t="s">
        <v>176</v>
      </c>
      <c r="AW227" s="15" t="s">
        <v>33</v>
      </c>
      <c r="AX227" s="15" t="s">
        <v>80</v>
      </c>
      <c r="AY227" s="268" t="s">
        <v>169</v>
      </c>
    </row>
    <row r="228" spans="1:63" s="12" customFormat="1" ht="22.8" customHeight="1">
      <c r="A228" s="12"/>
      <c r="B228" s="204"/>
      <c r="C228" s="205"/>
      <c r="D228" s="206" t="s">
        <v>71</v>
      </c>
      <c r="E228" s="218" t="s">
        <v>236</v>
      </c>
      <c r="F228" s="218" t="s">
        <v>423</v>
      </c>
      <c r="G228" s="205"/>
      <c r="H228" s="205"/>
      <c r="I228" s="208"/>
      <c r="J228" s="219">
        <f>BK228</f>
        <v>0</v>
      </c>
      <c r="K228" s="205"/>
      <c r="L228" s="210"/>
      <c r="M228" s="211"/>
      <c r="N228" s="212"/>
      <c r="O228" s="212"/>
      <c r="P228" s="213">
        <f>SUM(P229:P255)</f>
        <v>0</v>
      </c>
      <c r="Q228" s="212"/>
      <c r="R228" s="213">
        <f>SUM(R229:R255)</f>
        <v>0.14988100000000001</v>
      </c>
      <c r="S228" s="212"/>
      <c r="T228" s="214">
        <f>SUM(T229:T255)</f>
        <v>0</v>
      </c>
      <c r="U228" s="12"/>
      <c r="V228" s="12"/>
      <c r="W228" s="12"/>
      <c r="X228" s="12"/>
      <c r="Y228" s="12"/>
      <c r="Z228" s="12"/>
      <c r="AA228" s="12"/>
      <c r="AB228" s="12"/>
      <c r="AC228" s="12"/>
      <c r="AD228" s="12"/>
      <c r="AE228" s="12"/>
      <c r="AR228" s="215" t="s">
        <v>80</v>
      </c>
      <c r="AT228" s="216" t="s">
        <v>71</v>
      </c>
      <c r="AU228" s="216" t="s">
        <v>80</v>
      </c>
      <c r="AY228" s="215" t="s">
        <v>169</v>
      </c>
      <c r="BK228" s="217">
        <f>SUM(BK229:BK255)</f>
        <v>0</v>
      </c>
    </row>
    <row r="229" spans="1:65" s="2" customFormat="1" ht="16.5" customHeight="1">
      <c r="A229" s="40"/>
      <c r="B229" s="41"/>
      <c r="C229" s="220" t="s">
        <v>395</v>
      </c>
      <c r="D229" s="220" t="s">
        <v>171</v>
      </c>
      <c r="E229" s="221" t="s">
        <v>425</v>
      </c>
      <c r="F229" s="222" t="s">
        <v>426</v>
      </c>
      <c r="G229" s="223" t="s">
        <v>361</v>
      </c>
      <c r="H229" s="224">
        <v>1</v>
      </c>
      <c r="I229" s="225"/>
      <c r="J229" s="226">
        <f>ROUND(I229*H229,2)</f>
        <v>0</v>
      </c>
      <c r="K229" s="222" t="s">
        <v>175</v>
      </c>
      <c r="L229" s="46"/>
      <c r="M229" s="227" t="s">
        <v>19</v>
      </c>
      <c r="N229" s="228" t="s">
        <v>43</v>
      </c>
      <c r="O229" s="86"/>
      <c r="P229" s="229">
        <f>O229*H229</f>
        <v>0</v>
      </c>
      <c r="Q229" s="229">
        <v>0.0007</v>
      </c>
      <c r="R229" s="229">
        <f>Q229*H229</f>
        <v>0.0007</v>
      </c>
      <c r="S229" s="229">
        <v>0</v>
      </c>
      <c r="T229" s="230">
        <f>S229*H229</f>
        <v>0</v>
      </c>
      <c r="U229" s="40"/>
      <c r="V229" s="40"/>
      <c r="W229" s="40"/>
      <c r="X229" s="40"/>
      <c r="Y229" s="40"/>
      <c r="Z229" s="40"/>
      <c r="AA229" s="40"/>
      <c r="AB229" s="40"/>
      <c r="AC229" s="40"/>
      <c r="AD229" s="40"/>
      <c r="AE229" s="40"/>
      <c r="AR229" s="231" t="s">
        <v>176</v>
      </c>
      <c r="AT229" s="231" t="s">
        <v>171</v>
      </c>
      <c r="AU229" s="231" t="s">
        <v>82</v>
      </c>
      <c r="AY229" s="19" t="s">
        <v>169</v>
      </c>
      <c r="BE229" s="232">
        <f>IF(N229="základní",J229,0)</f>
        <v>0</v>
      </c>
      <c r="BF229" s="232">
        <f>IF(N229="snížená",J229,0)</f>
        <v>0</v>
      </c>
      <c r="BG229" s="232">
        <f>IF(N229="zákl. přenesená",J229,0)</f>
        <v>0</v>
      </c>
      <c r="BH229" s="232">
        <f>IF(N229="sníž. přenesená",J229,0)</f>
        <v>0</v>
      </c>
      <c r="BI229" s="232">
        <f>IF(N229="nulová",J229,0)</f>
        <v>0</v>
      </c>
      <c r="BJ229" s="19" t="s">
        <v>80</v>
      </c>
      <c r="BK229" s="232">
        <f>ROUND(I229*H229,2)</f>
        <v>0</v>
      </c>
      <c r="BL229" s="19" t="s">
        <v>176</v>
      </c>
      <c r="BM229" s="231" t="s">
        <v>734</v>
      </c>
    </row>
    <row r="230" spans="1:47" s="2" customFormat="1" ht="12">
      <c r="A230" s="40"/>
      <c r="B230" s="41"/>
      <c r="C230" s="42"/>
      <c r="D230" s="233" t="s">
        <v>178</v>
      </c>
      <c r="E230" s="42"/>
      <c r="F230" s="234" t="s">
        <v>428</v>
      </c>
      <c r="G230" s="42"/>
      <c r="H230" s="42"/>
      <c r="I230" s="138"/>
      <c r="J230" s="42"/>
      <c r="K230" s="42"/>
      <c r="L230" s="46"/>
      <c r="M230" s="235"/>
      <c r="N230" s="236"/>
      <c r="O230" s="86"/>
      <c r="P230" s="86"/>
      <c r="Q230" s="86"/>
      <c r="R230" s="86"/>
      <c r="S230" s="86"/>
      <c r="T230" s="87"/>
      <c r="U230" s="40"/>
      <c r="V230" s="40"/>
      <c r="W230" s="40"/>
      <c r="X230" s="40"/>
      <c r="Y230" s="40"/>
      <c r="Z230" s="40"/>
      <c r="AA230" s="40"/>
      <c r="AB230" s="40"/>
      <c r="AC230" s="40"/>
      <c r="AD230" s="40"/>
      <c r="AE230" s="40"/>
      <c r="AT230" s="19" t="s">
        <v>178</v>
      </c>
      <c r="AU230" s="19" t="s">
        <v>82</v>
      </c>
    </row>
    <row r="231" spans="1:51" s="14" customFormat="1" ht="12">
      <c r="A231" s="14"/>
      <c r="B231" s="248"/>
      <c r="C231" s="249"/>
      <c r="D231" s="233" t="s">
        <v>180</v>
      </c>
      <c r="E231" s="250" t="s">
        <v>19</v>
      </c>
      <c r="F231" s="251" t="s">
        <v>429</v>
      </c>
      <c r="G231" s="249"/>
      <c r="H231" s="250" t="s">
        <v>19</v>
      </c>
      <c r="I231" s="252"/>
      <c r="J231" s="249"/>
      <c r="K231" s="249"/>
      <c r="L231" s="253"/>
      <c r="M231" s="254"/>
      <c r="N231" s="255"/>
      <c r="O231" s="255"/>
      <c r="P231" s="255"/>
      <c r="Q231" s="255"/>
      <c r="R231" s="255"/>
      <c r="S231" s="255"/>
      <c r="T231" s="256"/>
      <c r="U231" s="14"/>
      <c r="V231" s="14"/>
      <c r="W231" s="14"/>
      <c r="X231" s="14"/>
      <c r="Y231" s="14"/>
      <c r="Z231" s="14"/>
      <c r="AA231" s="14"/>
      <c r="AB231" s="14"/>
      <c r="AC231" s="14"/>
      <c r="AD231" s="14"/>
      <c r="AE231" s="14"/>
      <c r="AT231" s="257" t="s">
        <v>180</v>
      </c>
      <c r="AU231" s="257" t="s">
        <v>82</v>
      </c>
      <c r="AV231" s="14" t="s">
        <v>80</v>
      </c>
      <c r="AW231" s="14" t="s">
        <v>33</v>
      </c>
      <c r="AX231" s="14" t="s">
        <v>72</v>
      </c>
      <c r="AY231" s="257" t="s">
        <v>169</v>
      </c>
    </row>
    <row r="232" spans="1:51" s="13" customFormat="1" ht="12">
      <c r="A232" s="13"/>
      <c r="B232" s="237"/>
      <c r="C232" s="238"/>
      <c r="D232" s="233" t="s">
        <v>180</v>
      </c>
      <c r="E232" s="239" t="s">
        <v>19</v>
      </c>
      <c r="F232" s="240" t="s">
        <v>735</v>
      </c>
      <c r="G232" s="238"/>
      <c r="H232" s="241">
        <v>1</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180</v>
      </c>
      <c r="AU232" s="247" t="s">
        <v>82</v>
      </c>
      <c r="AV232" s="13" t="s">
        <v>82</v>
      </c>
      <c r="AW232" s="13" t="s">
        <v>33</v>
      </c>
      <c r="AX232" s="13" t="s">
        <v>72</v>
      </c>
      <c r="AY232" s="247" t="s">
        <v>169</v>
      </c>
    </row>
    <row r="233" spans="1:51" s="15" customFormat="1" ht="12">
      <c r="A233" s="15"/>
      <c r="B233" s="258"/>
      <c r="C233" s="259"/>
      <c r="D233" s="233" t="s">
        <v>180</v>
      </c>
      <c r="E233" s="260" t="s">
        <v>19</v>
      </c>
      <c r="F233" s="261" t="s">
        <v>191</v>
      </c>
      <c r="G233" s="259"/>
      <c r="H233" s="262">
        <v>1</v>
      </c>
      <c r="I233" s="263"/>
      <c r="J233" s="259"/>
      <c r="K233" s="259"/>
      <c r="L233" s="264"/>
      <c r="M233" s="265"/>
      <c r="N233" s="266"/>
      <c r="O233" s="266"/>
      <c r="P233" s="266"/>
      <c r="Q233" s="266"/>
      <c r="R233" s="266"/>
      <c r="S233" s="266"/>
      <c r="T233" s="267"/>
      <c r="U233" s="15"/>
      <c r="V233" s="15"/>
      <c r="W233" s="15"/>
      <c r="X233" s="15"/>
      <c r="Y233" s="15"/>
      <c r="Z233" s="15"/>
      <c r="AA233" s="15"/>
      <c r="AB233" s="15"/>
      <c r="AC233" s="15"/>
      <c r="AD233" s="15"/>
      <c r="AE233" s="15"/>
      <c r="AT233" s="268" t="s">
        <v>180</v>
      </c>
      <c r="AU233" s="268" t="s">
        <v>82</v>
      </c>
      <c r="AV233" s="15" t="s">
        <v>176</v>
      </c>
      <c r="AW233" s="15" t="s">
        <v>33</v>
      </c>
      <c r="AX233" s="15" t="s">
        <v>80</v>
      </c>
      <c r="AY233" s="268" t="s">
        <v>169</v>
      </c>
    </row>
    <row r="234" spans="1:65" s="2" customFormat="1" ht="16.5" customHeight="1">
      <c r="A234" s="40"/>
      <c r="B234" s="41"/>
      <c r="C234" s="269" t="s">
        <v>400</v>
      </c>
      <c r="D234" s="269" t="s">
        <v>294</v>
      </c>
      <c r="E234" s="270" t="s">
        <v>736</v>
      </c>
      <c r="F234" s="271" t="s">
        <v>737</v>
      </c>
      <c r="G234" s="272" t="s">
        <v>361</v>
      </c>
      <c r="H234" s="273">
        <v>1</v>
      </c>
      <c r="I234" s="274"/>
      <c r="J234" s="275">
        <f>ROUND(I234*H234,2)</f>
        <v>0</v>
      </c>
      <c r="K234" s="271" t="s">
        <v>175</v>
      </c>
      <c r="L234" s="276"/>
      <c r="M234" s="277" t="s">
        <v>19</v>
      </c>
      <c r="N234" s="278" t="s">
        <v>43</v>
      </c>
      <c r="O234" s="86"/>
      <c r="P234" s="229">
        <f>O234*H234</f>
        <v>0</v>
      </c>
      <c r="Q234" s="229">
        <v>0.0025</v>
      </c>
      <c r="R234" s="229">
        <f>Q234*H234</f>
        <v>0.0025</v>
      </c>
      <c r="S234" s="229">
        <v>0</v>
      </c>
      <c r="T234" s="230">
        <f>S234*H234</f>
        <v>0</v>
      </c>
      <c r="U234" s="40"/>
      <c r="V234" s="40"/>
      <c r="W234" s="40"/>
      <c r="X234" s="40"/>
      <c r="Y234" s="40"/>
      <c r="Z234" s="40"/>
      <c r="AA234" s="40"/>
      <c r="AB234" s="40"/>
      <c r="AC234" s="40"/>
      <c r="AD234" s="40"/>
      <c r="AE234" s="40"/>
      <c r="AR234" s="231" t="s">
        <v>227</v>
      </c>
      <c r="AT234" s="231" t="s">
        <v>294</v>
      </c>
      <c r="AU234" s="231" t="s">
        <v>82</v>
      </c>
      <c r="AY234" s="19" t="s">
        <v>169</v>
      </c>
      <c r="BE234" s="232">
        <f>IF(N234="základní",J234,0)</f>
        <v>0</v>
      </c>
      <c r="BF234" s="232">
        <f>IF(N234="snížená",J234,0)</f>
        <v>0</v>
      </c>
      <c r="BG234" s="232">
        <f>IF(N234="zákl. přenesená",J234,0)</f>
        <v>0</v>
      </c>
      <c r="BH234" s="232">
        <f>IF(N234="sníž. přenesená",J234,0)</f>
        <v>0</v>
      </c>
      <c r="BI234" s="232">
        <f>IF(N234="nulová",J234,0)</f>
        <v>0</v>
      </c>
      <c r="BJ234" s="19" t="s">
        <v>80</v>
      </c>
      <c r="BK234" s="232">
        <f>ROUND(I234*H234,2)</f>
        <v>0</v>
      </c>
      <c r="BL234" s="19" t="s">
        <v>176</v>
      </c>
      <c r="BM234" s="231" t="s">
        <v>738</v>
      </c>
    </row>
    <row r="235" spans="1:51" s="13" customFormat="1" ht="12">
      <c r="A235" s="13"/>
      <c r="B235" s="237"/>
      <c r="C235" s="238"/>
      <c r="D235" s="233" t="s">
        <v>180</v>
      </c>
      <c r="E235" s="239" t="s">
        <v>19</v>
      </c>
      <c r="F235" s="240" t="s">
        <v>735</v>
      </c>
      <c r="G235" s="238"/>
      <c r="H235" s="241">
        <v>1</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180</v>
      </c>
      <c r="AU235" s="247" t="s">
        <v>82</v>
      </c>
      <c r="AV235" s="13" t="s">
        <v>82</v>
      </c>
      <c r="AW235" s="13" t="s">
        <v>33</v>
      </c>
      <c r="AX235" s="13" t="s">
        <v>80</v>
      </c>
      <c r="AY235" s="247" t="s">
        <v>169</v>
      </c>
    </row>
    <row r="236" spans="1:65" s="2" customFormat="1" ht="16.5" customHeight="1">
      <c r="A236" s="40"/>
      <c r="B236" s="41"/>
      <c r="C236" s="220" t="s">
        <v>406</v>
      </c>
      <c r="D236" s="220" t="s">
        <v>171</v>
      </c>
      <c r="E236" s="221" t="s">
        <v>436</v>
      </c>
      <c r="F236" s="222" t="s">
        <v>437</v>
      </c>
      <c r="G236" s="223" t="s">
        <v>361</v>
      </c>
      <c r="H236" s="224">
        <v>1</v>
      </c>
      <c r="I236" s="225"/>
      <c r="J236" s="226">
        <f>ROUND(I236*H236,2)</f>
        <v>0</v>
      </c>
      <c r="K236" s="222" t="s">
        <v>175</v>
      </c>
      <c r="L236" s="46"/>
      <c r="M236" s="227" t="s">
        <v>19</v>
      </c>
      <c r="N236" s="228" t="s">
        <v>43</v>
      </c>
      <c r="O236" s="86"/>
      <c r="P236" s="229">
        <f>O236*H236</f>
        <v>0</v>
      </c>
      <c r="Q236" s="229">
        <v>0.10941</v>
      </c>
      <c r="R236" s="229">
        <f>Q236*H236</f>
        <v>0.10941</v>
      </c>
      <c r="S236" s="229">
        <v>0</v>
      </c>
      <c r="T236" s="230">
        <f>S236*H236</f>
        <v>0</v>
      </c>
      <c r="U236" s="40"/>
      <c r="V236" s="40"/>
      <c r="W236" s="40"/>
      <c r="X236" s="40"/>
      <c r="Y236" s="40"/>
      <c r="Z236" s="40"/>
      <c r="AA236" s="40"/>
      <c r="AB236" s="40"/>
      <c r="AC236" s="40"/>
      <c r="AD236" s="40"/>
      <c r="AE236" s="40"/>
      <c r="AR236" s="231" t="s">
        <v>176</v>
      </c>
      <c r="AT236" s="231" t="s">
        <v>171</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176</v>
      </c>
      <c r="BM236" s="231" t="s">
        <v>739</v>
      </c>
    </row>
    <row r="237" spans="1:47" s="2" customFormat="1" ht="12">
      <c r="A237" s="40"/>
      <c r="B237" s="41"/>
      <c r="C237" s="42"/>
      <c r="D237" s="233" t="s">
        <v>178</v>
      </c>
      <c r="E237" s="42"/>
      <c r="F237" s="234" t="s">
        <v>439</v>
      </c>
      <c r="G237" s="42"/>
      <c r="H237" s="42"/>
      <c r="I237" s="138"/>
      <c r="J237" s="42"/>
      <c r="K237" s="42"/>
      <c r="L237" s="46"/>
      <c r="M237" s="235"/>
      <c r="N237" s="236"/>
      <c r="O237" s="86"/>
      <c r="P237" s="86"/>
      <c r="Q237" s="86"/>
      <c r="R237" s="86"/>
      <c r="S237" s="86"/>
      <c r="T237" s="87"/>
      <c r="U237" s="40"/>
      <c r="V237" s="40"/>
      <c r="W237" s="40"/>
      <c r="X237" s="40"/>
      <c r="Y237" s="40"/>
      <c r="Z237" s="40"/>
      <c r="AA237" s="40"/>
      <c r="AB237" s="40"/>
      <c r="AC237" s="40"/>
      <c r="AD237" s="40"/>
      <c r="AE237" s="40"/>
      <c r="AT237" s="19" t="s">
        <v>178</v>
      </c>
      <c r="AU237" s="19" t="s">
        <v>82</v>
      </c>
    </row>
    <row r="238" spans="1:51" s="14" customFormat="1" ht="12">
      <c r="A238" s="14"/>
      <c r="B238" s="248"/>
      <c r="C238" s="249"/>
      <c r="D238" s="233" t="s">
        <v>180</v>
      </c>
      <c r="E238" s="250" t="s">
        <v>19</v>
      </c>
      <c r="F238" s="251" t="s">
        <v>429</v>
      </c>
      <c r="G238" s="249"/>
      <c r="H238" s="250" t="s">
        <v>19</v>
      </c>
      <c r="I238" s="252"/>
      <c r="J238" s="249"/>
      <c r="K238" s="249"/>
      <c r="L238" s="253"/>
      <c r="M238" s="254"/>
      <c r="N238" s="255"/>
      <c r="O238" s="255"/>
      <c r="P238" s="255"/>
      <c r="Q238" s="255"/>
      <c r="R238" s="255"/>
      <c r="S238" s="255"/>
      <c r="T238" s="256"/>
      <c r="U238" s="14"/>
      <c r="V238" s="14"/>
      <c r="W238" s="14"/>
      <c r="X238" s="14"/>
      <c r="Y238" s="14"/>
      <c r="Z238" s="14"/>
      <c r="AA238" s="14"/>
      <c r="AB238" s="14"/>
      <c r="AC238" s="14"/>
      <c r="AD238" s="14"/>
      <c r="AE238" s="14"/>
      <c r="AT238" s="257" t="s">
        <v>180</v>
      </c>
      <c r="AU238" s="257" t="s">
        <v>82</v>
      </c>
      <c r="AV238" s="14" t="s">
        <v>80</v>
      </c>
      <c r="AW238" s="14" t="s">
        <v>33</v>
      </c>
      <c r="AX238" s="14" t="s">
        <v>72</v>
      </c>
      <c r="AY238" s="257" t="s">
        <v>169</v>
      </c>
    </row>
    <row r="239" spans="1:51" s="13" customFormat="1" ht="12">
      <c r="A239" s="13"/>
      <c r="B239" s="237"/>
      <c r="C239" s="238"/>
      <c r="D239" s="233" t="s">
        <v>180</v>
      </c>
      <c r="E239" s="239" t="s">
        <v>19</v>
      </c>
      <c r="F239" s="240" t="s">
        <v>735</v>
      </c>
      <c r="G239" s="238"/>
      <c r="H239" s="241">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180</v>
      </c>
      <c r="AU239" s="247" t="s">
        <v>82</v>
      </c>
      <c r="AV239" s="13" t="s">
        <v>82</v>
      </c>
      <c r="AW239" s="13" t="s">
        <v>33</v>
      </c>
      <c r="AX239" s="13" t="s">
        <v>72</v>
      </c>
      <c r="AY239" s="247" t="s">
        <v>169</v>
      </c>
    </row>
    <row r="240" spans="1:51" s="15" customFormat="1" ht="12">
      <c r="A240" s="15"/>
      <c r="B240" s="258"/>
      <c r="C240" s="259"/>
      <c r="D240" s="233" t="s">
        <v>180</v>
      </c>
      <c r="E240" s="260" t="s">
        <v>19</v>
      </c>
      <c r="F240" s="261" t="s">
        <v>191</v>
      </c>
      <c r="G240" s="259"/>
      <c r="H240" s="262">
        <v>1</v>
      </c>
      <c r="I240" s="263"/>
      <c r="J240" s="259"/>
      <c r="K240" s="259"/>
      <c r="L240" s="264"/>
      <c r="M240" s="265"/>
      <c r="N240" s="266"/>
      <c r="O240" s="266"/>
      <c r="P240" s="266"/>
      <c r="Q240" s="266"/>
      <c r="R240" s="266"/>
      <c r="S240" s="266"/>
      <c r="T240" s="267"/>
      <c r="U240" s="15"/>
      <c r="V240" s="15"/>
      <c r="W240" s="15"/>
      <c r="X240" s="15"/>
      <c r="Y240" s="15"/>
      <c r="Z240" s="15"/>
      <c r="AA240" s="15"/>
      <c r="AB240" s="15"/>
      <c r="AC240" s="15"/>
      <c r="AD240" s="15"/>
      <c r="AE240" s="15"/>
      <c r="AT240" s="268" t="s">
        <v>180</v>
      </c>
      <c r="AU240" s="268" t="s">
        <v>82</v>
      </c>
      <c r="AV240" s="15" t="s">
        <v>176</v>
      </c>
      <c r="AW240" s="15" t="s">
        <v>33</v>
      </c>
      <c r="AX240" s="15" t="s">
        <v>80</v>
      </c>
      <c r="AY240" s="268" t="s">
        <v>169</v>
      </c>
    </row>
    <row r="241" spans="1:65" s="2" customFormat="1" ht="16.5" customHeight="1">
      <c r="A241" s="40"/>
      <c r="B241" s="41"/>
      <c r="C241" s="269" t="s">
        <v>412</v>
      </c>
      <c r="D241" s="269" t="s">
        <v>294</v>
      </c>
      <c r="E241" s="270" t="s">
        <v>441</v>
      </c>
      <c r="F241" s="271" t="s">
        <v>442</v>
      </c>
      <c r="G241" s="272" t="s">
        <v>361</v>
      </c>
      <c r="H241" s="273">
        <v>1</v>
      </c>
      <c r="I241" s="274"/>
      <c r="J241" s="275">
        <f>ROUND(I241*H241,2)</f>
        <v>0</v>
      </c>
      <c r="K241" s="271" t="s">
        <v>175</v>
      </c>
      <c r="L241" s="276"/>
      <c r="M241" s="277" t="s">
        <v>19</v>
      </c>
      <c r="N241" s="278" t="s">
        <v>43</v>
      </c>
      <c r="O241" s="86"/>
      <c r="P241" s="229">
        <f>O241*H241</f>
        <v>0</v>
      </c>
      <c r="Q241" s="229">
        <v>0.0061</v>
      </c>
      <c r="R241" s="229">
        <f>Q241*H241</f>
        <v>0.0061</v>
      </c>
      <c r="S241" s="229">
        <v>0</v>
      </c>
      <c r="T241" s="230">
        <f>S241*H241</f>
        <v>0</v>
      </c>
      <c r="U241" s="40"/>
      <c r="V241" s="40"/>
      <c r="W241" s="40"/>
      <c r="X241" s="40"/>
      <c r="Y241" s="40"/>
      <c r="Z241" s="40"/>
      <c r="AA241" s="40"/>
      <c r="AB241" s="40"/>
      <c r="AC241" s="40"/>
      <c r="AD241" s="40"/>
      <c r="AE241" s="40"/>
      <c r="AR241" s="231" t="s">
        <v>227</v>
      </c>
      <c r="AT241" s="231" t="s">
        <v>294</v>
      </c>
      <c r="AU241" s="231" t="s">
        <v>82</v>
      </c>
      <c r="AY241" s="19" t="s">
        <v>169</v>
      </c>
      <c r="BE241" s="232">
        <f>IF(N241="základní",J241,0)</f>
        <v>0</v>
      </c>
      <c r="BF241" s="232">
        <f>IF(N241="snížená",J241,0)</f>
        <v>0</v>
      </c>
      <c r="BG241" s="232">
        <f>IF(N241="zákl. přenesená",J241,0)</f>
        <v>0</v>
      </c>
      <c r="BH241" s="232">
        <f>IF(N241="sníž. přenesená",J241,0)</f>
        <v>0</v>
      </c>
      <c r="BI241" s="232">
        <f>IF(N241="nulová",J241,0)</f>
        <v>0</v>
      </c>
      <c r="BJ241" s="19" t="s">
        <v>80</v>
      </c>
      <c r="BK241" s="232">
        <f>ROUND(I241*H241,2)</f>
        <v>0</v>
      </c>
      <c r="BL241" s="19" t="s">
        <v>176</v>
      </c>
      <c r="BM241" s="231" t="s">
        <v>740</v>
      </c>
    </row>
    <row r="242" spans="1:65" s="2" customFormat="1" ht="21.75" customHeight="1">
      <c r="A242" s="40"/>
      <c r="B242" s="41"/>
      <c r="C242" s="220" t="s">
        <v>418</v>
      </c>
      <c r="D242" s="220" t="s">
        <v>171</v>
      </c>
      <c r="E242" s="221" t="s">
        <v>456</v>
      </c>
      <c r="F242" s="222" t="s">
        <v>457</v>
      </c>
      <c r="G242" s="223" t="s">
        <v>339</v>
      </c>
      <c r="H242" s="224">
        <v>51.1</v>
      </c>
      <c r="I242" s="225"/>
      <c r="J242" s="226">
        <f>ROUND(I242*H242,2)</f>
        <v>0</v>
      </c>
      <c r="K242" s="222" t="s">
        <v>175</v>
      </c>
      <c r="L242" s="46"/>
      <c r="M242" s="227" t="s">
        <v>19</v>
      </c>
      <c r="N242" s="228" t="s">
        <v>43</v>
      </c>
      <c r="O242" s="86"/>
      <c r="P242" s="229">
        <f>O242*H242</f>
        <v>0</v>
      </c>
      <c r="Q242" s="229">
        <v>0.00061</v>
      </c>
      <c r="R242" s="229">
        <f>Q242*H242</f>
        <v>0.031171</v>
      </c>
      <c r="S242" s="229">
        <v>0</v>
      </c>
      <c r="T242" s="230">
        <f>S242*H242</f>
        <v>0</v>
      </c>
      <c r="U242" s="40"/>
      <c r="V242" s="40"/>
      <c r="W242" s="40"/>
      <c r="X242" s="40"/>
      <c r="Y242" s="40"/>
      <c r="Z242" s="40"/>
      <c r="AA242" s="40"/>
      <c r="AB242" s="40"/>
      <c r="AC242" s="40"/>
      <c r="AD242" s="40"/>
      <c r="AE242" s="40"/>
      <c r="AR242" s="231" t="s">
        <v>176</v>
      </c>
      <c r="AT242" s="231" t="s">
        <v>171</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741</v>
      </c>
    </row>
    <row r="243" spans="1:47" s="2" customFormat="1" ht="12">
      <c r="A243" s="40"/>
      <c r="B243" s="41"/>
      <c r="C243" s="42"/>
      <c r="D243" s="233" t="s">
        <v>178</v>
      </c>
      <c r="E243" s="42"/>
      <c r="F243" s="234" t="s">
        <v>459</v>
      </c>
      <c r="G243" s="42"/>
      <c r="H243" s="42"/>
      <c r="I243" s="138"/>
      <c r="J243" s="42"/>
      <c r="K243" s="42"/>
      <c r="L243" s="46"/>
      <c r="M243" s="235"/>
      <c r="N243" s="236"/>
      <c r="O243" s="86"/>
      <c r="P243" s="86"/>
      <c r="Q243" s="86"/>
      <c r="R243" s="86"/>
      <c r="S243" s="86"/>
      <c r="T243" s="87"/>
      <c r="U243" s="40"/>
      <c r="V243" s="40"/>
      <c r="W243" s="40"/>
      <c r="X243" s="40"/>
      <c r="Y243" s="40"/>
      <c r="Z243" s="40"/>
      <c r="AA243" s="40"/>
      <c r="AB243" s="40"/>
      <c r="AC243" s="40"/>
      <c r="AD243" s="40"/>
      <c r="AE243" s="40"/>
      <c r="AT243" s="19" t="s">
        <v>178</v>
      </c>
      <c r="AU243" s="19" t="s">
        <v>82</v>
      </c>
    </row>
    <row r="244" spans="1:51" s="13" customFormat="1" ht="12">
      <c r="A244" s="13"/>
      <c r="B244" s="237"/>
      <c r="C244" s="238"/>
      <c r="D244" s="233" t="s">
        <v>180</v>
      </c>
      <c r="E244" s="239" t="s">
        <v>19</v>
      </c>
      <c r="F244" s="240" t="s">
        <v>742</v>
      </c>
      <c r="G244" s="238"/>
      <c r="H244" s="241">
        <v>51.1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180</v>
      </c>
      <c r="AU244" s="247" t="s">
        <v>82</v>
      </c>
      <c r="AV244" s="13" t="s">
        <v>82</v>
      </c>
      <c r="AW244" s="13" t="s">
        <v>33</v>
      </c>
      <c r="AX244" s="13" t="s">
        <v>80</v>
      </c>
      <c r="AY244" s="247" t="s">
        <v>169</v>
      </c>
    </row>
    <row r="245" spans="1:65" s="2" customFormat="1" ht="16.5" customHeight="1">
      <c r="A245" s="40"/>
      <c r="B245" s="41"/>
      <c r="C245" s="220" t="s">
        <v>424</v>
      </c>
      <c r="D245" s="220" t="s">
        <v>171</v>
      </c>
      <c r="E245" s="221" t="s">
        <v>462</v>
      </c>
      <c r="F245" s="222" t="s">
        <v>463</v>
      </c>
      <c r="G245" s="223" t="s">
        <v>339</v>
      </c>
      <c r="H245" s="224">
        <v>18.65</v>
      </c>
      <c r="I245" s="225"/>
      <c r="J245" s="226">
        <f>ROUND(I245*H245,2)</f>
        <v>0</v>
      </c>
      <c r="K245" s="222" t="s">
        <v>175</v>
      </c>
      <c r="L245" s="46"/>
      <c r="M245" s="227" t="s">
        <v>19</v>
      </c>
      <c r="N245" s="228" t="s">
        <v>43</v>
      </c>
      <c r="O245" s="86"/>
      <c r="P245" s="229">
        <f>O245*H245</f>
        <v>0</v>
      </c>
      <c r="Q245" s="229">
        <v>0</v>
      </c>
      <c r="R245" s="229">
        <f>Q245*H245</f>
        <v>0</v>
      </c>
      <c r="S245" s="229">
        <v>0</v>
      </c>
      <c r="T245" s="230">
        <f>S245*H245</f>
        <v>0</v>
      </c>
      <c r="U245" s="40"/>
      <c r="V245" s="40"/>
      <c r="W245" s="40"/>
      <c r="X245" s="40"/>
      <c r="Y245" s="40"/>
      <c r="Z245" s="40"/>
      <c r="AA245" s="40"/>
      <c r="AB245" s="40"/>
      <c r="AC245" s="40"/>
      <c r="AD245" s="40"/>
      <c r="AE245" s="40"/>
      <c r="AR245" s="231" t="s">
        <v>176</v>
      </c>
      <c r="AT245" s="231" t="s">
        <v>171</v>
      </c>
      <c r="AU245" s="231" t="s">
        <v>82</v>
      </c>
      <c r="AY245" s="19" t="s">
        <v>169</v>
      </c>
      <c r="BE245" s="232">
        <f>IF(N245="základní",J245,0)</f>
        <v>0</v>
      </c>
      <c r="BF245" s="232">
        <f>IF(N245="snížená",J245,0)</f>
        <v>0</v>
      </c>
      <c r="BG245" s="232">
        <f>IF(N245="zákl. přenesená",J245,0)</f>
        <v>0</v>
      </c>
      <c r="BH245" s="232">
        <f>IF(N245="sníž. přenesená",J245,0)</f>
        <v>0</v>
      </c>
      <c r="BI245" s="232">
        <f>IF(N245="nulová",J245,0)</f>
        <v>0</v>
      </c>
      <c r="BJ245" s="19" t="s">
        <v>80</v>
      </c>
      <c r="BK245" s="232">
        <f>ROUND(I245*H245,2)</f>
        <v>0</v>
      </c>
      <c r="BL245" s="19" t="s">
        <v>176</v>
      </c>
      <c r="BM245" s="231" t="s">
        <v>743</v>
      </c>
    </row>
    <row r="246" spans="1:47" s="2" customFormat="1" ht="12">
      <c r="A246" s="40"/>
      <c r="B246" s="41"/>
      <c r="C246" s="42"/>
      <c r="D246" s="233" t="s">
        <v>178</v>
      </c>
      <c r="E246" s="42"/>
      <c r="F246" s="234" t="s">
        <v>465</v>
      </c>
      <c r="G246" s="42"/>
      <c r="H246" s="42"/>
      <c r="I246" s="138"/>
      <c r="J246" s="42"/>
      <c r="K246" s="42"/>
      <c r="L246" s="46"/>
      <c r="M246" s="235"/>
      <c r="N246" s="236"/>
      <c r="O246" s="86"/>
      <c r="P246" s="86"/>
      <c r="Q246" s="86"/>
      <c r="R246" s="86"/>
      <c r="S246" s="86"/>
      <c r="T246" s="87"/>
      <c r="U246" s="40"/>
      <c r="V246" s="40"/>
      <c r="W246" s="40"/>
      <c r="X246" s="40"/>
      <c r="Y246" s="40"/>
      <c r="Z246" s="40"/>
      <c r="AA246" s="40"/>
      <c r="AB246" s="40"/>
      <c r="AC246" s="40"/>
      <c r="AD246" s="40"/>
      <c r="AE246" s="40"/>
      <c r="AT246" s="19" t="s">
        <v>178</v>
      </c>
      <c r="AU246" s="19" t="s">
        <v>82</v>
      </c>
    </row>
    <row r="247" spans="1:51" s="13" customFormat="1" ht="12">
      <c r="A247" s="13"/>
      <c r="B247" s="237"/>
      <c r="C247" s="238"/>
      <c r="D247" s="233" t="s">
        <v>180</v>
      </c>
      <c r="E247" s="239" t="s">
        <v>19</v>
      </c>
      <c r="F247" s="240" t="s">
        <v>744</v>
      </c>
      <c r="G247" s="238"/>
      <c r="H247" s="241">
        <v>18.65</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180</v>
      </c>
      <c r="AU247" s="247" t="s">
        <v>82</v>
      </c>
      <c r="AV247" s="13" t="s">
        <v>82</v>
      </c>
      <c r="AW247" s="13" t="s">
        <v>33</v>
      </c>
      <c r="AX247" s="13" t="s">
        <v>80</v>
      </c>
      <c r="AY247" s="247" t="s">
        <v>169</v>
      </c>
    </row>
    <row r="248" spans="1:65" s="2" customFormat="1" ht="16.5" customHeight="1">
      <c r="A248" s="40"/>
      <c r="B248" s="41"/>
      <c r="C248" s="220" t="s">
        <v>431</v>
      </c>
      <c r="D248" s="220" t="s">
        <v>171</v>
      </c>
      <c r="E248" s="221" t="s">
        <v>468</v>
      </c>
      <c r="F248" s="222" t="s">
        <v>469</v>
      </c>
      <c r="G248" s="223" t="s">
        <v>339</v>
      </c>
      <c r="H248" s="224">
        <v>11.65</v>
      </c>
      <c r="I248" s="225"/>
      <c r="J248" s="226">
        <f>ROUND(I248*H248,2)</f>
        <v>0</v>
      </c>
      <c r="K248" s="222" t="s">
        <v>175</v>
      </c>
      <c r="L248" s="46"/>
      <c r="M248" s="227" t="s">
        <v>19</v>
      </c>
      <c r="N248" s="228" t="s">
        <v>43</v>
      </c>
      <c r="O248" s="86"/>
      <c r="P248" s="229">
        <f>O248*H248</f>
        <v>0</v>
      </c>
      <c r="Q248" s="229">
        <v>0</v>
      </c>
      <c r="R248" s="229">
        <f>Q248*H248</f>
        <v>0</v>
      </c>
      <c r="S248" s="229">
        <v>0</v>
      </c>
      <c r="T248" s="230">
        <f>S248*H248</f>
        <v>0</v>
      </c>
      <c r="U248" s="40"/>
      <c r="V248" s="40"/>
      <c r="W248" s="40"/>
      <c r="X248" s="40"/>
      <c r="Y248" s="40"/>
      <c r="Z248" s="40"/>
      <c r="AA248" s="40"/>
      <c r="AB248" s="40"/>
      <c r="AC248" s="40"/>
      <c r="AD248" s="40"/>
      <c r="AE248" s="40"/>
      <c r="AR248" s="231" t="s">
        <v>176</v>
      </c>
      <c r="AT248" s="231" t="s">
        <v>171</v>
      </c>
      <c r="AU248" s="231" t="s">
        <v>82</v>
      </c>
      <c r="AY248" s="19" t="s">
        <v>169</v>
      </c>
      <c r="BE248" s="232">
        <f>IF(N248="základní",J248,0)</f>
        <v>0</v>
      </c>
      <c r="BF248" s="232">
        <f>IF(N248="snížená",J248,0)</f>
        <v>0</v>
      </c>
      <c r="BG248" s="232">
        <f>IF(N248="zákl. přenesená",J248,0)</f>
        <v>0</v>
      </c>
      <c r="BH248" s="232">
        <f>IF(N248="sníž. přenesená",J248,0)</f>
        <v>0</v>
      </c>
      <c r="BI248" s="232">
        <f>IF(N248="nulová",J248,0)</f>
        <v>0</v>
      </c>
      <c r="BJ248" s="19" t="s">
        <v>80</v>
      </c>
      <c r="BK248" s="232">
        <f>ROUND(I248*H248,2)</f>
        <v>0</v>
      </c>
      <c r="BL248" s="19" t="s">
        <v>176</v>
      </c>
      <c r="BM248" s="231" t="s">
        <v>745</v>
      </c>
    </row>
    <row r="249" spans="1:47" s="2" customFormat="1" ht="12">
      <c r="A249" s="40"/>
      <c r="B249" s="41"/>
      <c r="C249" s="42"/>
      <c r="D249" s="233" t="s">
        <v>178</v>
      </c>
      <c r="E249" s="42"/>
      <c r="F249" s="234" t="s">
        <v>465</v>
      </c>
      <c r="G249" s="42"/>
      <c r="H249" s="42"/>
      <c r="I249" s="138"/>
      <c r="J249" s="42"/>
      <c r="K249" s="42"/>
      <c r="L249" s="46"/>
      <c r="M249" s="235"/>
      <c r="N249" s="236"/>
      <c r="O249" s="86"/>
      <c r="P249" s="86"/>
      <c r="Q249" s="86"/>
      <c r="R249" s="86"/>
      <c r="S249" s="86"/>
      <c r="T249" s="87"/>
      <c r="U249" s="40"/>
      <c r="V249" s="40"/>
      <c r="W249" s="40"/>
      <c r="X249" s="40"/>
      <c r="Y249" s="40"/>
      <c r="Z249" s="40"/>
      <c r="AA249" s="40"/>
      <c r="AB249" s="40"/>
      <c r="AC249" s="40"/>
      <c r="AD249" s="40"/>
      <c r="AE249" s="40"/>
      <c r="AT249" s="19" t="s">
        <v>178</v>
      </c>
      <c r="AU249" s="19" t="s">
        <v>82</v>
      </c>
    </row>
    <row r="250" spans="1:51" s="13" customFormat="1" ht="12">
      <c r="A250" s="13"/>
      <c r="B250" s="237"/>
      <c r="C250" s="238"/>
      <c r="D250" s="233" t="s">
        <v>180</v>
      </c>
      <c r="E250" s="239" t="s">
        <v>19</v>
      </c>
      <c r="F250" s="240" t="s">
        <v>746</v>
      </c>
      <c r="G250" s="238"/>
      <c r="H250" s="241">
        <v>11.65</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180</v>
      </c>
      <c r="AU250" s="247" t="s">
        <v>82</v>
      </c>
      <c r="AV250" s="13" t="s">
        <v>82</v>
      </c>
      <c r="AW250" s="13" t="s">
        <v>33</v>
      </c>
      <c r="AX250" s="13" t="s">
        <v>80</v>
      </c>
      <c r="AY250" s="247" t="s">
        <v>169</v>
      </c>
    </row>
    <row r="251" spans="1:65" s="2" customFormat="1" ht="16.5" customHeight="1">
      <c r="A251" s="40"/>
      <c r="B251" s="41"/>
      <c r="C251" s="220" t="s">
        <v>435</v>
      </c>
      <c r="D251" s="220" t="s">
        <v>171</v>
      </c>
      <c r="E251" s="221" t="s">
        <v>473</v>
      </c>
      <c r="F251" s="222" t="s">
        <v>474</v>
      </c>
      <c r="G251" s="223" t="s">
        <v>339</v>
      </c>
      <c r="H251" s="224">
        <v>523.8</v>
      </c>
      <c r="I251" s="225"/>
      <c r="J251" s="226">
        <f>ROUND(I251*H251,2)</f>
        <v>0</v>
      </c>
      <c r="K251" s="222" t="s">
        <v>175</v>
      </c>
      <c r="L251" s="46"/>
      <c r="M251" s="227" t="s">
        <v>19</v>
      </c>
      <c r="N251" s="228" t="s">
        <v>43</v>
      </c>
      <c r="O251" s="86"/>
      <c r="P251" s="229">
        <f>O251*H251</f>
        <v>0</v>
      </c>
      <c r="Q251" s="229">
        <v>0</v>
      </c>
      <c r="R251" s="229">
        <f>Q251*H251</f>
        <v>0</v>
      </c>
      <c r="S251" s="229">
        <v>0</v>
      </c>
      <c r="T251" s="230">
        <f>S251*H251</f>
        <v>0</v>
      </c>
      <c r="U251" s="40"/>
      <c r="V251" s="40"/>
      <c r="W251" s="40"/>
      <c r="X251" s="40"/>
      <c r="Y251" s="40"/>
      <c r="Z251" s="40"/>
      <c r="AA251" s="40"/>
      <c r="AB251" s="40"/>
      <c r="AC251" s="40"/>
      <c r="AD251" s="40"/>
      <c r="AE251" s="40"/>
      <c r="AR251" s="231" t="s">
        <v>176</v>
      </c>
      <c r="AT251" s="231" t="s">
        <v>171</v>
      </c>
      <c r="AU251" s="231" t="s">
        <v>82</v>
      </c>
      <c r="AY251" s="19" t="s">
        <v>169</v>
      </c>
      <c r="BE251" s="232">
        <f>IF(N251="základní",J251,0)</f>
        <v>0</v>
      </c>
      <c r="BF251" s="232">
        <f>IF(N251="snížená",J251,0)</f>
        <v>0</v>
      </c>
      <c r="BG251" s="232">
        <f>IF(N251="zákl. přenesená",J251,0)</f>
        <v>0</v>
      </c>
      <c r="BH251" s="232">
        <f>IF(N251="sníž. přenesená",J251,0)</f>
        <v>0</v>
      </c>
      <c r="BI251" s="232">
        <f>IF(N251="nulová",J251,0)</f>
        <v>0</v>
      </c>
      <c r="BJ251" s="19" t="s">
        <v>80</v>
      </c>
      <c r="BK251" s="232">
        <f>ROUND(I251*H251,2)</f>
        <v>0</v>
      </c>
      <c r="BL251" s="19" t="s">
        <v>176</v>
      </c>
      <c r="BM251" s="231" t="s">
        <v>747</v>
      </c>
    </row>
    <row r="252" spans="1:47" s="2" customFormat="1" ht="12">
      <c r="A252" s="40"/>
      <c r="B252" s="41"/>
      <c r="C252" s="42"/>
      <c r="D252" s="233" t="s">
        <v>178</v>
      </c>
      <c r="E252" s="42"/>
      <c r="F252" s="234" t="s">
        <v>465</v>
      </c>
      <c r="G252" s="42"/>
      <c r="H252" s="42"/>
      <c r="I252" s="138"/>
      <c r="J252" s="42"/>
      <c r="K252" s="42"/>
      <c r="L252" s="46"/>
      <c r="M252" s="235"/>
      <c r="N252" s="236"/>
      <c r="O252" s="86"/>
      <c r="P252" s="86"/>
      <c r="Q252" s="86"/>
      <c r="R252" s="86"/>
      <c r="S252" s="86"/>
      <c r="T252" s="87"/>
      <c r="U252" s="40"/>
      <c r="V252" s="40"/>
      <c r="W252" s="40"/>
      <c r="X252" s="40"/>
      <c r="Y252" s="40"/>
      <c r="Z252" s="40"/>
      <c r="AA252" s="40"/>
      <c r="AB252" s="40"/>
      <c r="AC252" s="40"/>
      <c r="AD252" s="40"/>
      <c r="AE252" s="40"/>
      <c r="AT252" s="19" t="s">
        <v>178</v>
      </c>
      <c r="AU252" s="19" t="s">
        <v>82</v>
      </c>
    </row>
    <row r="253" spans="1:51" s="13" customFormat="1" ht="12">
      <c r="A253" s="13"/>
      <c r="B253" s="237"/>
      <c r="C253" s="238"/>
      <c r="D253" s="233" t="s">
        <v>180</v>
      </c>
      <c r="E253" s="239" t="s">
        <v>19</v>
      </c>
      <c r="F253" s="240" t="s">
        <v>748</v>
      </c>
      <c r="G253" s="238"/>
      <c r="H253" s="241">
        <v>20.8</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180</v>
      </c>
      <c r="AU253" s="247" t="s">
        <v>82</v>
      </c>
      <c r="AV253" s="13" t="s">
        <v>82</v>
      </c>
      <c r="AW253" s="13" t="s">
        <v>33</v>
      </c>
      <c r="AX253" s="13" t="s">
        <v>72</v>
      </c>
      <c r="AY253" s="247" t="s">
        <v>169</v>
      </c>
    </row>
    <row r="254" spans="1:51" s="13" customFormat="1" ht="12">
      <c r="A254" s="13"/>
      <c r="B254" s="237"/>
      <c r="C254" s="238"/>
      <c r="D254" s="233" t="s">
        <v>180</v>
      </c>
      <c r="E254" s="239" t="s">
        <v>19</v>
      </c>
      <c r="F254" s="240" t="s">
        <v>749</v>
      </c>
      <c r="G254" s="238"/>
      <c r="H254" s="241">
        <v>503</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72</v>
      </c>
      <c r="AY254" s="247" t="s">
        <v>169</v>
      </c>
    </row>
    <row r="255" spans="1:51" s="15" customFormat="1" ht="12">
      <c r="A255" s="15"/>
      <c r="B255" s="258"/>
      <c r="C255" s="259"/>
      <c r="D255" s="233" t="s">
        <v>180</v>
      </c>
      <c r="E255" s="260" t="s">
        <v>19</v>
      </c>
      <c r="F255" s="261" t="s">
        <v>191</v>
      </c>
      <c r="G255" s="259"/>
      <c r="H255" s="262">
        <v>523.8</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180</v>
      </c>
      <c r="AU255" s="268" t="s">
        <v>82</v>
      </c>
      <c r="AV255" s="15" t="s">
        <v>176</v>
      </c>
      <c r="AW255" s="15" t="s">
        <v>33</v>
      </c>
      <c r="AX255" s="15" t="s">
        <v>80</v>
      </c>
      <c r="AY255" s="268" t="s">
        <v>169</v>
      </c>
    </row>
    <row r="256" spans="1:63" s="12" customFormat="1" ht="22.8" customHeight="1">
      <c r="A256" s="12"/>
      <c r="B256" s="204"/>
      <c r="C256" s="205"/>
      <c r="D256" s="206" t="s">
        <v>71</v>
      </c>
      <c r="E256" s="218" t="s">
        <v>526</v>
      </c>
      <c r="F256" s="218" t="s">
        <v>527</v>
      </c>
      <c r="G256" s="205"/>
      <c r="H256" s="205"/>
      <c r="I256" s="208"/>
      <c r="J256" s="219">
        <f>BK256</f>
        <v>0</v>
      </c>
      <c r="K256" s="205"/>
      <c r="L256" s="210"/>
      <c r="M256" s="211"/>
      <c r="N256" s="212"/>
      <c r="O256" s="212"/>
      <c r="P256" s="213">
        <f>SUM(P257:P281)</f>
        <v>0</v>
      </c>
      <c r="Q256" s="212"/>
      <c r="R256" s="213">
        <f>SUM(R257:R281)</f>
        <v>0</v>
      </c>
      <c r="S256" s="212"/>
      <c r="T256" s="214">
        <f>SUM(T257:T281)</f>
        <v>0</v>
      </c>
      <c r="U256" s="12"/>
      <c r="V256" s="12"/>
      <c r="W256" s="12"/>
      <c r="X256" s="12"/>
      <c r="Y256" s="12"/>
      <c r="Z256" s="12"/>
      <c r="AA256" s="12"/>
      <c r="AB256" s="12"/>
      <c r="AC256" s="12"/>
      <c r="AD256" s="12"/>
      <c r="AE256" s="12"/>
      <c r="AR256" s="215" t="s">
        <v>80</v>
      </c>
      <c r="AT256" s="216" t="s">
        <v>71</v>
      </c>
      <c r="AU256" s="216" t="s">
        <v>80</v>
      </c>
      <c r="AY256" s="215" t="s">
        <v>169</v>
      </c>
      <c r="BK256" s="217">
        <f>SUM(BK257:BK281)</f>
        <v>0</v>
      </c>
    </row>
    <row r="257" spans="1:65" s="2" customFormat="1" ht="21.75" customHeight="1">
      <c r="A257" s="40"/>
      <c r="B257" s="41"/>
      <c r="C257" s="220" t="s">
        <v>440</v>
      </c>
      <c r="D257" s="220" t="s">
        <v>171</v>
      </c>
      <c r="E257" s="221" t="s">
        <v>529</v>
      </c>
      <c r="F257" s="222" t="s">
        <v>530</v>
      </c>
      <c r="G257" s="223" t="s">
        <v>297</v>
      </c>
      <c r="H257" s="224">
        <v>1252.606</v>
      </c>
      <c r="I257" s="225"/>
      <c r="J257" s="226">
        <f>ROUND(I257*H257,2)</f>
        <v>0</v>
      </c>
      <c r="K257" s="222" t="s">
        <v>175</v>
      </c>
      <c r="L257" s="46"/>
      <c r="M257" s="227" t="s">
        <v>19</v>
      </c>
      <c r="N257" s="228" t="s">
        <v>43</v>
      </c>
      <c r="O257" s="86"/>
      <c r="P257" s="229">
        <f>O257*H257</f>
        <v>0</v>
      </c>
      <c r="Q257" s="229">
        <v>0</v>
      </c>
      <c r="R257" s="229">
        <f>Q257*H257</f>
        <v>0</v>
      </c>
      <c r="S257" s="229">
        <v>0</v>
      </c>
      <c r="T257" s="230">
        <f>S257*H257</f>
        <v>0</v>
      </c>
      <c r="U257" s="40"/>
      <c r="V257" s="40"/>
      <c r="W257" s="40"/>
      <c r="X257" s="40"/>
      <c r="Y257" s="40"/>
      <c r="Z257" s="40"/>
      <c r="AA257" s="40"/>
      <c r="AB257" s="40"/>
      <c r="AC257" s="40"/>
      <c r="AD257" s="40"/>
      <c r="AE257" s="40"/>
      <c r="AR257" s="231" t="s">
        <v>176</v>
      </c>
      <c r="AT257" s="231" t="s">
        <v>171</v>
      </c>
      <c r="AU257" s="231" t="s">
        <v>82</v>
      </c>
      <c r="AY257" s="19" t="s">
        <v>169</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176</v>
      </c>
      <c r="BM257" s="231" t="s">
        <v>750</v>
      </c>
    </row>
    <row r="258" spans="1:47" s="2" customFormat="1" ht="12">
      <c r="A258" s="40"/>
      <c r="B258" s="41"/>
      <c r="C258" s="42"/>
      <c r="D258" s="233" t="s">
        <v>178</v>
      </c>
      <c r="E258" s="42"/>
      <c r="F258" s="234" t="s">
        <v>532</v>
      </c>
      <c r="G258" s="42"/>
      <c r="H258" s="42"/>
      <c r="I258" s="138"/>
      <c r="J258" s="42"/>
      <c r="K258" s="42"/>
      <c r="L258" s="46"/>
      <c r="M258" s="235"/>
      <c r="N258" s="236"/>
      <c r="O258" s="86"/>
      <c r="P258" s="86"/>
      <c r="Q258" s="86"/>
      <c r="R258" s="86"/>
      <c r="S258" s="86"/>
      <c r="T258" s="87"/>
      <c r="U258" s="40"/>
      <c r="V258" s="40"/>
      <c r="W258" s="40"/>
      <c r="X258" s="40"/>
      <c r="Y258" s="40"/>
      <c r="Z258" s="40"/>
      <c r="AA258" s="40"/>
      <c r="AB258" s="40"/>
      <c r="AC258" s="40"/>
      <c r="AD258" s="40"/>
      <c r="AE258" s="40"/>
      <c r="AT258" s="19" t="s">
        <v>178</v>
      </c>
      <c r="AU258" s="19" t="s">
        <v>82</v>
      </c>
    </row>
    <row r="259" spans="1:51" s="13" customFormat="1" ht="12">
      <c r="A259" s="13"/>
      <c r="B259" s="237"/>
      <c r="C259" s="238"/>
      <c r="D259" s="233" t="s">
        <v>180</v>
      </c>
      <c r="E259" s="239" t="s">
        <v>19</v>
      </c>
      <c r="F259" s="240" t="s">
        <v>751</v>
      </c>
      <c r="G259" s="238"/>
      <c r="H259" s="241">
        <v>1067.231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180</v>
      </c>
      <c r="AU259" s="247" t="s">
        <v>82</v>
      </c>
      <c r="AV259" s="13" t="s">
        <v>82</v>
      </c>
      <c r="AW259" s="13" t="s">
        <v>33</v>
      </c>
      <c r="AX259" s="13" t="s">
        <v>72</v>
      </c>
      <c r="AY259" s="247" t="s">
        <v>169</v>
      </c>
    </row>
    <row r="260" spans="1:51" s="13" customFormat="1" ht="12">
      <c r="A260" s="13"/>
      <c r="B260" s="237"/>
      <c r="C260" s="238"/>
      <c r="D260" s="233" t="s">
        <v>180</v>
      </c>
      <c r="E260" s="239" t="s">
        <v>19</v>
      </c>
      <c r="F260" s="240" t="s">
        <v>752</v>
      </c>
      <c r="G260" s="238"/>
      <c r="H260" s="241">
        <v>185.375</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33</v>
      </c>
      <c r="AX260" s="13" t="s">
        <v>72</v>
      </c>
      <c r="AY260" s="247" t="s">
        <v>169</v>
      </c>
    </row>
    <row r="261" spans="1:51" s="15" customFormat="1" ht="12">
      <c r="A261" s="15"/>
      <c r="B261" s="258"/>
      <c r="C261" s="259"/>
      <c r="D261" s="233" t="s">
        <v>180</v>
      </c>
      <c r="E261" s="260" t="s">
        <v>19</v>
      </c>
      <c r="F261" s="261" t="s">
        <v>191</v>
      </c>
      <c r="G261" s="259"/>
      <c r="H261" s="262">
        <v>1252.606</v>
      </c>
      <c r="I261" s="263"/>
      <c r="J261" s="259"/>
      <c r="K261" s="259"/>
      <c r="L261" s="264"/>
      <c r="M261" s="265"/>
      <c r="N261" s="266"/>
      <c r="O261" s="266"/>
      <c r="P261" s="266"/>
      <c r="Q261" s="266"/>
      <c r="R261" s="266"/>
      <c r="S261" s="266"/>
      <c r="T261" s="267"/>
      <c r="U261" s="15"/>
      <c r="V261" s="15"/>
      <c r="W261" s="15"/>
      <c r="X261" s="15"/>
      <c r="Y261" s="15"/>
      <c r="Z261" s="15"/>
      <c r="AA261" s="15"/>
      <c r="AB261" s="15"/>
      <c r="AC261" s="15"/>
      <c r="AD261" s="15"/>
      <c r="AE261" s="15"/>
      <c r="AT261" s="268" t="s">
        <v>180</v>
      </c>
      <c r="AU261" s="268" t="s">
        <v>82</v>
      </c>
      <c r="AV261" s="15" t="s">
        <v>176</v>
      </c>
      <c r="AW261" s="15" t="s">
        <v>33</v>
      </c>
      <c r="AX261" s="15" t="s">
        <v>80</v>
      </c>
      <c r="AY261" s="268" t="s">
        <v>169</v>
      </c>
    </row>
    <row r="262" spans="1:65" s="2" customFormat="1" ht="21.75" customHeight="1">
      <c r="A262" s="40"/>
      <c r="B262" s="41"/>
      <c r="C262" s="220" t="s">
        <v>444</v>
      </c>
      <c r="D262" s="220" t="s">
        <v>171</v>
      </c>
      <c r="E262" s="221" t="s">
        <v>536</v>
      </c>
      <c r="F262" s="222" t="s">
        <v>537</v>
      </c>
      <c r="G262" s="223" t="s">
        <v>297</v>
      </c>
      <c r="H262" s="224">
        <v>15031.272</v>
      </c>
      <c r="I262" s="225"/>
      <c r="J262" s="226">
        <f>ROUND(I262*H262,2)</f>
        <v>0</v>
      </c>
      <c r="K262" s="222" t="s">
        <v>175</v>
      </c>
      <c r="L262" s="46"/>
      <c r="M262" s="227" t="s">
        <v>19</v>
      </c>
      <c r="N262" s="228" t="s">
        <v>43</v>
      </c>
      <c r="O262" s="86"/>
      <c r="P262" s="229">
        <f>O262*H262</f>
        <v>0</v>
      </c>
      <c r="Q262" s="229">
        <v>0</v>
      </c>
      <c r="R262" s="229">
        <f>Q262*H262</f>
        <v>0</v>
      </c>
      <c r="S262" s="229">
        <v>0</v>
      </c>
      <c r="T262" s="230">
        <f>S262*H262</f>
        <v>0</v>
      </c>
      <c r="U262" s="40"/>
      <c r="V262" s="40"/>
      <c r="W262" s="40"/>
      <c r="X262" s="40"/>
      <c r="Y262" s="40"/>
      <c r="Z262" s="40"/>
      <c r="AA262" s="40"/>
      <c r="AB262" s="40"/>
      <c r="AC262" s="40"/>
      <c r="AD262" s="40"/>
      <c r="AE262" s="40"/>
      <c r="AR262" s="231" t="s">
        <v>176</v>
      </c>
      <c r="AT262" s="231" t="s">
        <v>171</v>
      </c>
      <c r="AU262" s="231" t="s">
        <v>82</v>
      </c>
      <c r="AY262" s="19" t="s">
        <v>169</v>
      </c>
      <c r="BE262" s="232">
        <f>IF(N262="základní",J262,0)</f>
        <v>0</v>
      </c>
      <c r="BF262" s="232">
        <f>IF(N262="snížená",J262,0)</f>
        <v>0</v>
      </c>
      <c r="BG262" s="232">
        <f>IF(N262="zákl. přenesená",J262,0)</f>
        <v>0</v>
      </c>
      <c r="BH262" s="232">
        <f>IF(N262="sníž. přenesená",J262,0)</f>
        <v>0</v>
      </c>
      <c r="BI262" s="232">
        <f>IF(N262="nulová",J262,0)</f>
        <v>0</v>
      </c>
      <c r="BJ262" s="19" t="s">
        <v>80</v>
      </c>
      <c r="BK262" s="232">
        <f>ROUND(I262*H262,2)</f>
        <v>0</v>
      </c>
      <c r="BL262" s="19" t="s">
        <v>176</v>
      </c>
      <c r="BM262" s="231" t="s">
        <v>753</v>
      </c>
    </row>
    <row r="263" spans="1:47" s="2" customFormat="1" ht="12">
      <c r="A263" s="40"/>
      <c r="B263" s="41"/>
      <c r="C263" s="42"/>
      <c r="D263" s="233" t="s">
        <v>178</v>
      </c>
      <c r="E263" s="42"/>
      <c r="F263" s="234" t="s">
        <v>532</v>
      </c>
      <c r="G263" s="42"/>
      <c r="H263" s="42"/>
      <c r="I263" s="138"/>
      <c r="J263" s="42"/>
      <c r="K263" s="42"/>
      <c r="L263" s="46"/>
      <c r="M263" s="235"/>
      <c r="N263" s="236"/>
      <c r="O263" s="86"/>
      <c r="P263" s="86"/>
      <c r="Q263" s="86"/>
      <c r="R263" s="86"/>
      <c r="S263" s="86"/>
      <c r="T263" s="87"/>
      <c r="U263" s="40"/>
      <c r="V263" s="40"/>
      <c r="W263" s="40"/>
      <c r="X263" s="40"/>
      <c r="Y263" s="40"/>
      <c r="Z263" s="40"/>
      <c r="AA263" s="40"/>
      <c r="AB263" s="40"/>
      <c r="AC263" s="40"/>
      <c r="AD263" s="40"/>
      <c r="AE263" s="40"/>
      <c r="AT263" s="19" t="s">
        <v>178</v>
      </c>
      <c r="AU263" s="19" t="s">
        <v>82</v>
      </c>
    </row>
    <row r="264" spans="1:51" s="13" customFormat="1" ht="12">
      <c r="A264" s="13"/>
      <c r="B264" s="237"/>
      <c r="C264" s="238"/>
      <c r="D264" s="233" t="s">
        <v>180</v>
      </c>
      <c r="E264" s="238"/>
      <c r="F264" s="240" t="s">
        <v>754</v>
      </c>
      <c r="G264" s="238"/>
      <c r="H264" s="241">
        <v>15031.272</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180</v>
      </c>
      <c r="AU264" s="247" t="s">
        <v>82</v>
      </c>
      <c r="AV264" s="13" t="s">
        <v>82</v>
      </c>
      <c r="AW264" s="13" t="s">
        <v>4</v>
      </c>
      <c r="AX264" s="13" t="s">
        <v>80</v>
      </c>
      <c r="AY264" s="247" t="s">
        <v>169</v>
      </c>
    </row>
    <row r="265" spans="1:65" s="2" customFormat="1" ht="21.75" customHeight="1">
      <c r="A265" s="40"/>
      <c r="B265" s="41"/>
      <c r="C265" s="220" t="s">
        <v>450</v>
      </c>
      <c r="D265" s="220" t="s">
        <v>171</v>
      </c>
      <c r="E265" s="221" t="s">
        <v>541</v>
      </c>
      <c r="F265" s="222" t="s">
        <v>542</v>
      </c>
      <c r="G265" s="223" t="s">
        <v>297</v>
      </c>
      <c r="H265" s="224">
        <v>765.234</v>
      </c>
      <c r="I265" s="225"/>
      <c r="J265" s="226">
        <f>ROUND(I265*H265,2)</f>
        <v>0</v>
      </c>
      <c r="K265" s="222" t="s">
        <v>175</v>
      </c>
      <c r="L265" s="46"/>
      <c r="M265" s="227" t="s">
        <v>19</v>
      </c>
      <c r="N265" s="228" t="s">
        <v>43</v>
      </c>
      <c r="O265" s="86"/>
      <c r="P265" s="229">
        <f>O265*H265</f>
        <v>0</v>
      </c>
      <c r="Q265" s="229">
        <v>0</v>
      </c>
      <c r="R265" s="229">
        <f>Q265*H265</f>
        <v>0</v>
      </c>
      <c r="S265" s="229">
        <v>0</v>
      </c>
      <c r="T265" s="230">
        <f>S265*H265</f>
        <v>0</v>
      </c>
      <c r="U265" s="40"/>
      <c r="V265" s="40"/>
      <c r="W265" s="40"/>
      <c r="X265" s="40"/>
      <c r="Y265" s="40"/>
      <c r="Z265" s="40"/>
      <c r="AA265" s="40"/>
      <c r="AB265" s="40"/>
      <c r="AC265" s="40"/>
      <c r="AD265" s="40"/>
      <c r="AE265" s="40"/>
      <c r="AR265" s="231" t="s">
        <v>176</v>
      </c>
      <c r="AT265" s="231" t="s">
        <v>171</v>
      </c>
      <c r="AU265" s="231" t="s">
        <v>82</v>
      </c>
      <c r="AY265" s="19" t="s">
        <v>169</v>
      </c>
      <c r="BE265" s="232">
        <f>IF(N265="základní",J265,0)</f>
        <v>0</v>
      </c>
      <c r="BF265" s="232">
        <f>IF(N265="snížená",J265,0)</f>
        <v>0</v>
      </c>
      <c r="BG265" s="232">
        <f>IF(N265="zákl. přenesená",J265,0)</f>
        <v>0</v>
      </c>
      <c r="BH265" s="232">
        <f>IF(N265="sníž. přenesená",J265,0)</f>
        <v>0</v>
      </c>
      <c r="BI265" s="232">
        <f>IF(N265="nulová",J265,0)</f>
        <v>0</v>
      </c>
      <c r="BJ265" s="19" t="s">
        <v>80</v>
      </c>
      <c r="BK265" s="232">
        <f>ROUND(I265*H265,2)</f>
        <v>0</v>
      </c>
      <c r="BL265" s="19" t="s">
        <v>176</v>
      </c>
      <c r="BM265" s="231" t="s">
        <v>755</v>
      </c>
    </row>
    <row r="266" spans="1:47" s="2" customFormat="1" ht="12">
      <c r="A266" s="40"/>
      <c r="B266" s="41"/>
      <c r="C266" s="42"/>
      <c r="D266" s="233" t="s">
        <v>178</v>
      </c>
      <c r="E266" s="42"/>
      <c r="F266" s="234" t="s">
        <v>532</v>
      </c>
      <c r="G266" s="42"/>
      <c r="H266" s="42"/>
      <c r="I266" s="138"/>
      <c r="J266" s="42"/>
      <c r="K266" s="42"/>
      <c r="L266" s="46"/>
      <c r="M266" s="235"/>
      <c r="N266" s="236"/>
      <c r="O266" s="86"/>
      <c r="P266" s="86"/>
      <c r="Q266" s="86"/>
      <c r="R266" s="86"/>
      <c r="S266" s="86"/>
      <c r="T266" s="87"/>
      <c r="U266" s="40"/>
      <c r="V266" s="40"/>
      <c r="W266" s="40"/>
      <c r="X266" s="40"/>
      <c r="Y266" s="40"/>
      <c r="Z266" s="40"/>
      <c r="AA266" s="40"/>
      <c r="AB266" s="40"/>
      <c r="AC266" s="40"/>
      <c r="AD266" s="40"/>
      <c r="AE266" s="40"/>
      <c r="AT266" s="19" t="s">
        <v>178</v>
      </c>
      <c r="AU266" s="19" t="s">
        <v>82</v>
      </c>
    </row>
    <row r="267" spans="1:51" s="13" customFormat="1" ht="12">
      <c r="A267" s="13"/>
      <c r="B267" s="237"/>
      <c r="C267" s="238"/>
      <c r="D267" s="233" t="s">
        <v>180</v>
      </c>
      <c r="E267" s="239" t="s">
        <v>19</v>
      </c>
      <c r="F267" s="240" t="s">
        <v>756</v>
      </c>
      <c r="G267" s="238"/>
      <c r="H267" s="241">
        <v>398.415</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180</v>
      </c>
      <c r="AU267" s="247" t="s">
        <v>82</v>
      </c>
      <c r="AV267" s="13" t="s">
        <v>82</v>
      </c>
      <c r="AW267" s="13" t="s">
        <v>33</v>
      </c>
      <c r="AX267" s="13" t="s">
        <v>72</v>
      </c>
      <c r="AY267" s="247" t="s">
        <v>169</v>
      </c>
    </row>
    <row r="268" spans="1:51" s="13" customFormat="1" ht="12">
      <c r="A268" s="13"/>
      <c r="B268" s="237"/>
      <c r="C268" s="238"/>
      <c r="D268" s="233" t="s">
        <v>180</v>
      </c>
      <c r="E268" s="239" t="s">
        <v>19</v>
      </c>
      <c r="F268" s="240" t="s">
        <v>757</v>
      </c>
      <c r="G268" s="238"/>
      <c r="H268" s="241">
        <v>366.819</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180</v>
      </c>
      <c r="AU268" s="247" t="s">
        <v>82</v>
      </c>
      <c r="AV268" s="13" t="s">
        <v>82</v>
      </c>
      <c r="AW268" s="13" t="s">
        <v>33</v>
      </c>
      <c r="AX268" s="13" t="s">
        <v>72</v>
      </c>
      <c r="AY268" s="247" t="s">
        <v>169</v>
      </c>
    </row>
    <row r="269" spans="1:51" s="15" customFormat="1" ht="12">
      <c r="A269" s="15"/>
      <c r="B269" s="258"/>
      <c r="C269" s="259"/>
      <c r="D269" s="233" t="s">
        <v>180</v>
      </c>
      <c r="E269" s="260" t="s">
        <v>19</v>
      </c>
      <c r="F269" s="261" t="s">
        <v>191</v>
      </c>
      <c r="G269" s="259"/>
      <c r="H269" s="262">
        <v>765.234</v>
      </c>
      <c r="I269" s="263"/>
      <c r="J269" s="259"/>
      <c r="K269" s="259"/>
      <c r="L269" s="264"/>
      <c r="M269" s="265"/>
      <c r="N269" s="266"/>
      <c r="O269" s="266"/>
      <c r="P269" s="266"/>
      <c r="Q269" s="266"/>
      <c r="R269" s="266"/>
      <c r="S269" s="266"/>
      <c r="T269" s="267"/>
      <c r="U269" s="15"/>
      <c r="V269" s="15"/>
      <c r="W269" s="15"/>
      <c r="X269" s="15"/>
      <c r="Y269" s="15"/>
      <c r="Z269" s="15"/>
      <c r="AA269" s="15"/>
      <c r="AB269" s="15"/>
      <c r="AC269" s="15"/>
      <c r="AD269" s="15"/>
      <c r="AE269" s="15"/>
      <c r="AT269" s="268" t="s">
        <v>180</v>
      </c>
      <c r="AU269" s="268" t="s">
        <v>82</v>
      </c>
      <c r="AV269" s="15" t="s">
        <v>176</v>
      </c>
      <c r="AW269" s="15" t="s">
        <v>33</v>
      </c>
      <c r="AX269" s="15" t="s">
        <v>80</v>
      </c>
      <c r="AY269" s="268" t="s">
        <v>169</v>
      </c>
    </row>
    <row r="270" spans="1:65" s="2" customFormat="1" ht="21.75" customHeight="1">
      <c r="A270" s="40"/>
      <c r="B270" s="41"/>
      <c r="C270" s="220" t="s">
        <v>455</v>
      </c>
      <c r="D270" s="220" t="s">
        <v>171</v>
      </c>
      <c r="E270" s="221" t="s">
        <v>548</v>
      </c>
      <c r="F270" s="222" t="s">
        <v>537</v>
      </c>
      <c r="G270" s="223" t="s">
        <v>297</v>
      </c>
      <c r="H270" s="224">
        <v>9182.808</v>
      </c>
      <c r="I270" s="225"/>
      <c r="J270" s="226">
        <f>ROUND(I270*H270,2)</f>
        <v>0</v>
      </c>
      <c r="K270" s="222" t="s">
        <v>175</v>
      </c>
      <c r="L270" s="46"/>
      <c r="M270" s="227" t="s">
        <v>19</v>
      </c>
      <c r="N270" s="228" t="s">
        <v>43</v>
      </c>
      <c r="O270" s="86"/>
      <c r="P270" s="229">
        <f>O270*H270</f>
        <v>0</v>
      </c>
      <c r="Q270" s="229">
        <v>0</v>
      </c>
      <c r="R270" s="229">
        <f>Q270*H270</f>
        <v>0</v>
      </c>
      <c r="S270" s="229">
        <v>0</v>
      </c>
      <c r="T270" s="230">
        <f>S270*H270</f>
        <v>0</v>
      </c>
      <c r="U270" s="40"/>
      <c r="V270" s="40"/>
      <c r="W270" s="40"/>
      <c r="X270" s="40"/>
      <c r="Y270" s="40"/>
      <c r="Z270" s="40"/>
      <c r="AA270" s="40"/>
      <c r="AB270" s="40"/>
      <c r="AC270" s="40"/>
      <c r="AD270" s="40"/>
      <c r="AE270" s="40"/>
      <c r="AR270" s="231" t="s">
        <v>176</v>
      </c>
      <c r="AT270" s="231" t="s">
        <v>171</v>
      </c>
      <c r="AU270" s="231" t="s">
        <v>82</v>
      </c>
      <c r="AY270" s="19" t="s">
        <v>169</v>
      </c>
      <c r="BE270" s="232">
        <f>IF(N270="základní",J270,0)</f>
        <v>0</v>
      </c>
      <c r="BF270" s="232">
        <f>IF(N270="snížená",J270,0)</f>
        <v>0</v>
      </c>
      <c r="BG270" s="232">
        <f>IF(N270="zákl. přenesená",J270,0)</f>
        <v>0</v>
      </c>
      <c r="BH270" s="232">
        <f>IF(N270="sníž. přenesená",J270,0)</f>
        <v>0</v>
      </c>
      <c r="BI270" s="232">
        <f>IF(N270="nulová",J270,0)</f>
        <v>0</v>
      </c>
      <c r="BJ270" s="19" t="s">
        <v>80</v>
      </c>
      <c r="BK270" s="232">
        <f>ROUND(I270*H270,2)</f>
        <v>0</v>
      </c>
      <c r="BL270" s="19" t="s">
        <v>176</v>
      </c>
      <c r="BM270" s="231" t="s">
        <v>758</v>
      </c>
    </row>
    <row r="271" spans="1:47" s="2" customFormat="1" ht="12">
      <c r="A271" s="40"/>
      <c r="B271" s="41"/>
      <c r="C271" s="42"/>
      <c r="D271" s="233" t="s">
        <v>178</v>
      </c>
      <c r="E271" s="42"/>
      <c r="F271" s="234" t="s">
        <v>532</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9" t="s">
        <v>178</v>
      </c>
      <c r="AU271" s="19" t="s">
        <v>82</v>
      </c>
    </row>
    <row r="272" spans="1:51" s="13" customFormat="1" ht="12">
      <c r="A272" s="13"/>
      <c r="B272" s="237"/>
      <c r="C272" s="238"/>
      <c r="D272" s="233" t="s">
        <v>180</v>
      </c>
      <c r="E272" s="238"/>
      <c r="F272" s="240" t="s">
        <v>759</v>
      </c>
      <c r="G272" s="238"/>
      <c r="H272" s="241">
        <v>9182.808</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4</v>
      </c>
      <c r="AX272" s="13" t="s">
        <v>80</v>
      </c>
      <c r="AY272" s="247" t="s">
        <v>169</v>
      </c>
    </row>
    <row r="273" spans="1:65" s="2" customFormat="1" ht="21.75" customHeight="1">
      <c r="A273" s="40"/>
      <c r="B273" s="41"/>
      <c r="C273" s="220" t="s">
        <v>461</v>
      </c>
      <c r="D273" s="220" t="s">
        <v>171</v>
      </c>
      <c r="E273" s="221" t="s">
        <v>557</v>
      </c>
      <c r="F273" s="222" t="s">
        <v>558</v>
      </c>
      <c r="G273" s="223" t="s">
        <v>297</v>
      </c>
      <c r="H273" s="224">
        <v>950.609</v>
      </c>
      <c r="I273" s="225"/>
      <c r="J273" s="226">
        <f>ROUND(I273*H273,2)</f>
        <v>0</v>
      </c>
      <c r="K273" s="222" t="s">
        <v>19</v>
      </c>
      <c r="L273" s="46"/>
      <c r="M273" s="227" t="s">
        <v>19</v>
      </c>
      <c r="N273" s="228" t="s">
        <v>43</v>
      </c>
      <c r="O273" s="86"/>
      <c r="P273" s="229">
        <f>O273*H273</f>
        <v>0</v>
      </c>
      <c r="Q273" s="229">
        <v>0</v>
      </c>
      <c r="R273" s="229">
        <f>Q273*H273</f>
        <v>0</v>
      </c>
      <c r="S273" s="229">
        <v>0</v>
      </c>
      <c r="T273" s="230">
        <f>S273*H273</f>
        <v>0</v>
      </c>
      <c r="U273" s="40"/>
      <c r="V273" s="40"/>
      <c r="W273" s="40"/>
      <c r="X273" s="40"/>
      <c r="Y273" s="40"/>
      <c r="Z273" s="40"/>
      <c r="AA273" s="40"/>
      <c r="AB273" s="40"/>
      <c r="AC273" s="40"/>
      <c r="AD273" s="40"/>
      <c r="AE273" s="40"/>
      <c r="AR273" s="231" t="s">
        <v>176</v>
      </c>
      <c r="AT273" s="231" t="s">
        <v>171</v>
      </c>
      <c r="AU273" s="231" t="s">
        <v>82</v>
      </c>
      <c r="AY273" s="19" t="s">
        <v>169</v>
      </c>
      <c r="BE273" s="232">
        <f>IF(N273="základní",J273,0)</f>
        <v>0</v>
      </c>
      <c r="BF273" s="232">
        <f>IF(N273="snížená",J273,0)</f>
        <v>0</v>
      </c>
      <c r="BG273" s="232">
        <f>IF(N273="zákl. přenesená",J273,0)</f>
        <v>0</v>
      </c>
      <c r="BH273" s="232">
        <f>IF(N273="sníž. přenesená",J273,0)</f>
        <v>0</v>
      </c>
      <c r="BI273" s="232">
        <f>IF(N273="nulová",J273,0)</f>
        <v>0</v>
      </c>
      <c r="BJ273" s="19" t="s">
        <v>80</v>
      </c>
      <c r="BK273" s="232">
        <f>ROUND(I273*H273,2)</f>
        <v>0</v>
      </c>
      <c r="BL273" s="19" t="s">
        <v>176</v>
      </c>
      <c r="BM273" s="231" t="s">
        <v>760</v>
      </c>
    </row>
    <row r="274" spans="1:47" s="2" customFormat="1" ht="12">
      <c r="A274" s="40"/>
      <c r="B274" s="41"/>
      <c r="C274" s="42"/>
      <c r="D274" s="233" t="s">
        <v>178</v>
      </c>
      <c r="E274" s="42"/>
      <c r="F274" s="234" t="s">
        <v>555</v>
      </c>
      <c r="G274" s="42"/>
      <c r="H274" s="42"/>
      <c r="I274" s="138"/>
      <c r="J274" s="42"/>
      <c r="K274" s="42"/>
      <c r="L274" s="46"/>
      <c r="M274" s="235"/>
      <c r="N274" s="236"/>
      <c r="O274" s="86"/>
      <c r="P274" s="86"/>
      <c r="Q274" s="86"/>
      <c r="R274" s="86"/>
      <c r="S274" s="86"/>
      <c r="T274" s="87"/>
      <c r="U274" s="40"/>
      <c r="V274" s="40"/>
      <c r="W274" s="40"/>
      <c r="X274" s="40"/>
      <c r="Y274" s="40"/>
      <c r="Z274" s="40"/>
      <c r="AA274" s="40"/>
      <c r="AB274" s="40"/>
      <c r="AC274" s="40"/>
      <c r="AD274" s="40"/>
      <c r="AE274" s="40"/>
      <c r="AT274" s="19" t="s">
        <v>178</v>
      </c>
      <c r="AU274" s="19" t="s">
        <v>82</v>
      </c>
    </row>
    <row r="275" spans="1:51" s="13" customFormat="1" ht="12">
      <c r="A275" s="13"/>
      <c r="B275" s="237"/>
      <c r="C275" s="238"/>
      <c r="D275" s="233" t="s">
        <v>180</v>
      </c>
      <c r="E275" s="239" t="s">
        <v>19</v>
      </c>
      <c r="F275" s="240" t="s">
        <v>752</v>
      </c>
      <c r="G275" s="238"/>
      <c r="H275" s="241">
        <v>185.375</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180</v>
      </c>
      <c r="AU275" s="247" t="s">
        <v>82</v>
      </c>
      <c r="AV275" s="13" t="s">
        <v>82</v>
      </c>
      <c r="AW275" s="13" t="s">
        <v>33</v>
      </c>
      <c r="AX275" s="13" t="s">
        <v>72</v>
      </c>
      <c r="AY275" s="247" t="s">
        <v>169</v>
      </c>
    </row>
    <row r="276" spans="1:51" s="13" customFormat="1" ht="12">
      <c r="A276" s="13"/>
      <c r="B276" s="237"/>
      <c r="C276" s="238"/>
      <c r="D276" s="233" t="s">
        <v>180</v>
      </c>
      <c r="E276" s="239" t="s">
        <v>19</v>
      </c>
      <c r="F276" s="240" t="s">
        <v>756</v>
      </c>
      <c r="G276" s="238"/>
      <c r="H276" s="241">
        <v>398.415</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33</v>
      </c>
      <c r="AX276" s="13" t="s">
        <v>72</v>
      </c>
      <c r="AY276" s="247" t="s">
        <v>169</v>
      </c>
    </row>
    <row r="277" spans="1:51" s="13" customFormat="1" ht="12">
      <c r="A277" s="13"/>
      <c r="B277" s="237"/>
      <c r="C277" s="238"/>
      <c r="D277" s="233" t="s">
        <v>180</v>
      </c>
      <c r="E277" s="239" t="s">
        <v>19</v>
      </c>
      <c r="F277" s="240" t="s">
        <v>757</v>
      </c>
      <c r="G277" s="238"/>
      <c r="H277" s="241">
        <v>366.819</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180</v>
      </c>
      <c r="AU277" s="247" t="s">
        <v>82</v>
      </c>
      <c r="AV277" s="13" t="s">
        <v>82</v>
      </c>
      <c r="AW277" s="13" t="s">
        <v>33</v>
      </c>
      <c r="AX277" s="13" t="s">
        <v>72</v>
      </c>
      <c r="AY277" s="247" t="s">
        <v>169</v>
      </c>
    </row>
    <row r="278" spans="1:51" s="15" customFormat="1" ht="12">
      <c r="A278" s="15"/>
      <c r="B278" s="258"/>
      <c r="C278" s="259"/>
      <c r="D278" s="233" t="s">
        <v>180</v>
      </c>
      <c r="E278" s="260" t="s">
        <v>19</v>
      </c>
      <c r="F278" s="261" t="s">
        <v>191</v>
      </c>
      <c r="G278" s="259"/>
      <c r="H278" s="262">
        <v>950.609</v>
      </c>
      <c r="I278" s="263"/>
      <c r="J278" s="259"/>
      <c r="K278" s="259"/>
      <c r="L278" s="264"/>
      <c r="M278" s="265"/>
      <c r="N278" s="266"/>
      <c r="O278" s="266"/>
      <c r="P278" s="266"/>
      <c r="Q278" s="266"/>
      <c r="R278" s="266"/>
      <c r="S278" s="266"/>
      <c r="T278" s="267"/>
      <c r="U278" s="15"/>
      <c r="V278" s="15"/>
      <c r="W278" s="15"/>
      <c r="X278" s="15"/>
      <c r="Y278" s="15"/>
      <c r="Z278" s="15"/>
      <c r="AA278" s="15"/>
      <c r="AB278" s="15"/>
      <c r="AC278" s="15"/>
      <c r="AD278" s="15"/>
      <c r="AE278" s="15"/>
      <c r="AT278" s="268" t="s">
        <v>180</v>
      </c>
      <c r="AU278" s="268" t="s">
        <v>82</v>
      </c>
      <c r="AV278" s="15" t="s">
        <v>176</v>
      </c>
      <c r="AW278" s="15" t="s">
        <v>33</v>
      </c>
      <c r="AX278" s="15" t="s">
        <v>80</v>
      </c>
      <c r="AY278" s="268" t="s">
        <v>169</v>
      </c>
    </row>
    <row r="279" spans="1:65" s="2" customFormat="1" ht="21.75" customHeight="1">
      <c r="A279" s="40"/>
      <c r="B279" s="41"/>
      <c r="C279" s="220" t="s">
        <v>467</v>
      </c>
      <c r="D279" s="220" t="s">
        <v>171</v>
      </c>
      <c r="E279" s="221" t="s">
        <v>561</v>
      </c>
      <c r="F279" s="222" t="s">
        <v>308</v>
      </c>
      <c r="G279" s="223" t="s">
        <v>297</v>
      </c>
      <c r="H279" s="224">
        <v>1067.231</v>
      </c>
      <c r="I279" s="225"/>
      <c r="J279" s="226">
        <f>ROUND(I279*H279,2)</f>
        <v>0</v>
      </c>
      <c r="K279" s="222" t="s">
        <v>19</v>
      </c>
      <c r="L279" s="46"/>
      <c r="M279" s="227" t="s">
        <v>19</v>
      </c>
      <c r="N279" s="228" t="s">
        <v>43</v>
      </c>
      <c r="O279" s="86"/>
      <c r="P279" s="229">
        <f>O279*H279</f>
        <v>0</v>
      </c>
      <c r="Q279" s="229">
        <v>0</v>
      </c>
      <c r="R279" s="229">
        <f>Q279*H279</f>
        <v>0</v>
      </c>
      <c r="S279" s="229">
        <v>0</v>
      </c>
      <c r="T279" s="230">
        <f>S279*H279</f>
        <v>0</v>
      </c>
      <c r="U279" s="40"/>
      <c r="V279" s="40"/>
      <c r="W279" s="40"/>
      <c r="X279" s="40"/>
      <c r="Y279" s="40"/>
      <c r="Z279" s="40"/>
      <c r="AA279" s="40"/>
      <c r="AB279" s="40"/>
      <c r="AC279" s="40"/>
      <c r="AD279" s="40"/>
      <c r="AE279" s="40"/>
      <c r="AR279" s="231" t="s">
        <v>176</v>
      </c>
      <c r="AT279" s="231" t="s">
        <v>171</v>
      </c>
      <c r="AU279" s="231" t="s">
        <v>82</v>
      </c>
      <c r="AY279" s="19" t="s">
        <v>169</v>
      </c>
      <c r="BE279" s="232">
        <f>IF(N279="základní",J279,0)</f>
        <v>0</v>
      </c>
      <c r="BF279" s="232">
        <f>IF(N279="snížená",J279,0)</f>
        <v>0</v>
      </c>
      <c r="BG279" s="232">
        <f>IF(N279="zákl. přenesená",J279,0)</f>
        <v>0</v>
      </c>
      <c r="BH279" s="232">
        <f>IF(N279="sníž. přenesená",J279,0)</f>
        <v>0</v>
      </c>
      <c r="BI279" s="232">
        <f>IF(N279="nulová",J279,0)</f>
        <v>0</v>
      </c>
      <c r="BJ279" s="19" t="s">
        <v>80</v>
      </c>
      <c r="BK279" s="232">
        <f>ROUND(I279*H279,2)</f>
        <v>0</v>
      </c>
      <c r="BL279" s="19" t="s">
        <v>176</v>
      </c>
      <c r="BM279" s="231" t="s">
        <v>761</v>
      </c>
    </row>
    <row r="280" spans="1:47" s="2" customFormat="1" ht="12">
      <c r="A280" s="40"/>
      <c r="B280" s="41"/>
      <c r="C280" s="42"/>
      <c r="D280" s="233" t="s">
        <v>178</v>
      </c>
      <c r="E280" s="42"/>
      <c r="F280" s="234" t="s">
        <v>555</v>
      </c>
      <c r="G280" s="42"/>
      <c r="H280" s="42"/>
      <c r="I280" s="138"/>
      <c r="J280" s="42"/>
      <c r="K280" s="42"/>
      <c r="L280" s="46"/>
      <c r="M280" s="235"/>
      <c r="N280" s="236"/>
      <c r="O280" s="86"/>
      <c r="P280" s="86"/>
      <c r="Q280" s="86"/>
      <c r="R280" s="86"/>
      <c r="S280" s="86"/>
      <c r="T280" s="87"/>
      <c r="U280" s="40"/>
      <c r="V280" s="40"/>
      <c r="W280" s="40"/>
      <c r="X280" s="40"/>
      <c r="Y280" s="40"/>
      <c r="Z280" s="40"/>
      <c r="AA280" s="40"/>
      <c r="AB280" s="40"/>
      <c r="AC280" s="40"/>
      <c r="AD280" s="40"/>
      <c r="AE280" s="40"/>
      <c r="AT280" s="19" t="s">
        <v>178</v>
      </c>
      <c r="AU280" s="19" t="s">
        <v>82</v>
      </c>
    </row>
    <row r="281" spans="1:51" s="13" customFormat="1" ht="12">
      <c r="A281" s="13"/>
      <c r="B281" s="237"/>
      <c r="C281" s="238"/>
      <c r="D281" s="233" t="s">
        <v>180</v>
      </c>
      <c r="E281" s="239" t="s">
        <v>19</v>
      </c>
      <c r="F281" s="240" t="s">
        <v>751</v>
      </c>
      <c r="G281" s="238"/>
      <c r="H281" s="241">
        <v>1067.231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180</v>
      </c>
      <c r="AU281" s="247" t="s">
        <v>82</v>
      </c>
      <c r="AV281" s="13" t="s">
        <v>82</v>
      </c>
      <c r="AW281" s="13" t="s">
        <v>33</v>
      </c>
      <c r="AX281" s="13" t="s">
        <v>80</v>
      </c>
      <c r="AY281" s="247" t="s">
        <v>169</v>
      </c>
    </row>
    <row r="282" spans="1:63" s="12" customFormat="1" ht="22.8" customHeight="1">
      <c r="A282" s="12"/>
      <c r="B282" s="204"/>
      <c r="C282" s="205"/>
      <c r="D282" s="206" t="s">
        <v>71</v>
      </c>
      <c r="E282" s="218" t="s">
        <v>563</v>
      </c>
      <c r="F282" s="218" t="s">
        <v>564</v>
      </c>
      <c r="G282" s="205"/>
      <c r="H282" s="205"/>
      <c r="I282" s="208"/>
      <c r="J282" s="219">
        <f>BK282</f>
        <v>0</v>
      </c>
      <c r="K282" s="205"/>
      <c r="L282" s="210"/>
      <c r="M282" s="211"/>
      <c r="N282" s="212"/>
      <c r="O282" s="212"/>
      <c r="P282" s="213">
        <f>SUM(P283:P284)</f>
        <v>0</v>
      </c>
      <c r="Q282" s="212"/>
      <c r="R282" s="213">
        <f>SUM(R283:R284)</f>
        <v>0</v>
      </c>
      <c r="S282" s="212"/>
      <c r="T282" s="214">
        <f>SUM(T283:T284)</f>
        <v>0</v>
      </c>
      <c r="U282" s="12"/>
      <c r="V282" s="12"/>
      <c r="W282" s="12"/>
      <c r="X282" s="12"/>
      <c r="Y282" s="12"/>
      <c r="Z282" s="12"/>
      <c r="AA282" s="12"/>
      <c r="AB282" s="12"/>
      <c r="AC282" s="12"/>
      <c r="AD282" s="12"/>
      <c r="AE282" s="12"/>
      <c r="AR282" s="215" t="s">
        <v>80</v>
      </c>
      <c r="AT282" s="216" t="s">
        <v>71</v>
      </c>
      <c r="AU282" s="216" t="s">
        <v>80</v>
      </c>
      <c r="AY282" s="215" t="s">
        <v>169</v>
      </c>
      <c r="BK282" s="217">
        <f>SUM(BK283:BK284)</f>
        <v>0</v>
      </c>
    </row>
    <row r="283" spans="1:65" s="2" customFormat="1" ht="21.75" customHeight="1">
      <c r="A283" s="40"/>
      <c r="B283" s="41"/>
      <c r="C283" s="220" t="s">
        <v>472</v>
      </c>
      <c r="D283" s="220" t="s">
        <v>171</v>
      </c>
      <c r="E283" s="221" t="s">
        <v>565</v>
      </c>
      <c r="F283" s="222" t="s">
        <v>566</v>
      </c>
      <c r="G283" s="223" t="s">
        <v>297</v>
      </c>
      <c r="H283" s="224">
        <v>1626.072</v>
      </c>
      <c r="I283" s="225"/>
      <c r="J283" s="226">
        <f>ROUND(I283*H283,2)</f>
        <v>0</v>
      </c>
      <c r="K283" s="222" t="s">
        <v>175</v>
      </c>
      <c r="L283" s="46"/>
      <c r="M283" s="227" t="s">
        <v>19</v>
      </c>
      <c r="N283" s="228" t="s">
        <v>43</v>
      </c>
      <c r="O283" s="86"/>
      <c r="P283" s="229">
        <f>O283*H283</f>
        <v>0</v>
      </c>
      <c r="Q283" s="229">
        <v>0</v>
      </c>
      <c r="R283" s="229">
        <f>Q283*H283</f>
        <v>0</v>
      </c>
      <c r="S283" s="229">
        <v>0</v>
      </c>
      <c r="T283" s="230">
        <f>S283*H283</f>
        <v>0</v>
      </c>
      <c r="U283" s="40"/>
      <c r="V283" s="40"/>
      <c r="W283" s="40"/>
      <c r="X283" s="40"/>
      <c r="Y283" s="40"/>
      <c r="Z283" s="40"/>
      <c r="AA283" s="40"/>
      <c r="AB283" s="40"/>
      <c r="AC283" s="40"/>
      <c r="AD283" s="40"/>
      <c r="AE283" s="40"/>
      <c r="AR283" s="231" t="s">
        <v>176</v>
      </c>
      <c r="AT283" s="231" t="s">
        <v>171</v>
      </c>
      <c r="AU283" s="231" t="s">
        <v>82</v>
      </c>
      <c r="AY283" s="19" t="s">
        <v>169</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176</v>
      </c>
      <c r="BM283" s="231" t="s">
        <v>762</v>
      </c>
    </row>
    <row r="284" spans="1:47" s="2" customFormat="1" ht="12">
      <c r="A284" s="40"/>
      <c r="B284" s="41"/>
      <c r="C284" s="42"/>
      <c r="D284" s="233" t="s">
        <v>178</v>
      </c>
      <c r="E284" s="42"/>
      <c r="F284" s="234" t="s">
        <v>568</v>
      </c>
      <c r="G284" s="42"/>
      <c r="H284" s="42"/>
      <c r="I284" s="138"/>
      <c r="J284" s="42"/>
      <c r="K284" s="42"/>
      <c r="L284" s="46"/>
      <c r="M284" s="279"/>
      <c r="N284" s="280"/>
      <c r="O284" s="281"/>
      <c r="P284" s="281"/>
      <c r="Q284" s="281"/>
      <c r="R284" s="281"/>
      <c r="S284" s="281"/>
      <c r="T284" s="282"/>
      <c r="U284" s="40"/>
      <c r="V284" s="40"/>
      <c r="W284" s="40"/>
      <c r="X284" s="40"/>
      <c r="Y284" s="40"/>
      <c r="Z284" s="40"/>
      <c r="AA284" s="40"/>
      <c r="AB284" s="40"/>
      <c r="AC284" s="40"/>
      <c r="AD284" s="40"/>
      <c r="AE284" s="40"/>
      <c r="AT284" s="19" t="s">
        <v>178</v>
      </c>
      <c r="AU284" s="19" t="s">
        <v>82</v>
      </c>
    </row>
    <row r="285" spans="1:31" s="2" customFormat="1" ht="6.95" customHeight="1">
      <c r="A285" s="40"/>
      <c r="B285" s="61"/>
      <c r="C285" s="62"/>
      <c r="D285" s="62"/>
      <c r="E285" s="62"/>
      <c r="F285" s="62"/>
      <c r="G285" s="62"/>
      <c r="H285" s="62"/>
      <c r="I285" s="168"/>
      <c r="J285" s="62"/>
      <c r="K285" s="62"/>
      <c r="L285" s="46"/>
      <c r="M285" s="40"/>
      <c r="O285" s="40"/>
      <c r="P285" s="40"/>
      <c r="Q285" s="40"/>
      <c r="R285" s="40"/>
      <c r="S285" s="40"/>
      <c r="T285" s="40"/>
      <c r="U285" s="40"/>
      <c r="V285" s="40"/>
      <c r="W285" s="40"/>
      <c r="X285" s="40"/>
      <c r="Y285" s="40"/>
      <c r="Z285" s="40"/>
      <c r="AA285" s="40"/>
      <c r="AB285" s="40"/>
      <c r="AC285" s="40"/>
      <c r="AD285" s="40"/>
      <c r="AE285" s="40"/>
    </row>
  </sheetData>
  <sheetProtection password="CC35" sheet="1" objects="1" scenarios="1" formatColumns="0" formatRows="0" autoFilter="0"/>
  <autoFilter ref="C85:K28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91</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763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ROUND((SUM(BE86:BE321)),2)</f>
        <v>0</v>
      </c>
      <c r="G33" s="40"/>
      <c r="H33" s="40"/>
      <c r="I33" s="157">
        <v>0.21</v>
      </c>
      <c r="J33" s="156">
        <f>ROUND(((SUM(BE86:BE321))*I33),2)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ROUND((SUM(BF86:BF321)),2)</f>
        <v>0</v>
      </c>
      <c r="G34" s="40"/>
      <c r="H34" s="40"/>
      <c r="I34" s="157">
        <v>0.15</v>
      </c>
      <c r="J34" s="156">
        <f>ROUND(((SUM(BF86:BF321))*I34),2)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ROUND((SUM(BG86:BG321)),2)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ROUND((SUM(BH86:BH321)),2)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ROUND((SUM(BI86:BI321)),2)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102.2 - Rekonstrukce komunikace 02 - odbočka Bezejmenné ulice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J86</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J194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J200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151</v>
      </c>
      <c r="E64" s="188"/>
      <c r="F64" s="188"/>
      <c r="G64" s="188"/>
      <c r="H64" s="188"/>
      <c r="I64" s="189"/>
      <c r="J64" s="190">
        <f>J231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152</v>
      </c>
      <c r="E65" s="188"/>
      <c r="F65" s="188"/>
      <c r="G65" s="188"/>
      <c r="H65" s="188"/>
      <c r="I65" s="189"/>
      <c r="J65" s="190">
        <f>J288</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153</v>
      </c>
      <c r="E66" s="188"/>
      <c r="F66" s="188"/>
      <c r="G66" s="188"/>
      <c r="H66" s="188"/>
      <c r="I66" s="189"/>
      <c r="J66" s="190">
        <f>J319</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5" t="s">
        <v>154</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Revitalizace veřejného prostranství panelového sídliště Březiny IV. etapa</v>
      </c>
      <c r="F76" s="34"/>
      <c r="G76" s="34"/>
      <c r="H76" s="34"/>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141</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SO 102.2 - Rekonstrukce komunikace 02 - odbočka Bezejmenné ulice</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Březiny</v>
      </c>
      <c r="G80" s="42"/>
      <c r="H80" s="42"/>
      <c r="I80" s="142" t="s">
        <v>23</v>
      </c>
      <c r="J80" s="74" t="str">
        <f>IF(J12="","",J12)</f>
        <v>15. 4. 2019</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Statutární město Děčín</v>
      </c>
      <c r="G82" s="42"/>
      <c r="H82" s="42"/>
      <c r="I82" s="142" t="s">
        <v>31</v>
      </c>
      <c r="J82" s="38" t="str">
        <f>E21</f>
        <v>AZ Consult spol. s r.o.</v>
      </c>
      <c r="K82" s="42"/>
      <c r="L82" s="139"/>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142" t="s">
        <v>34</v>
      </c>
      <c r="J83" s="38" t="str">
        <f>E24</f>
        <v>Lucie Wojčiková</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155</v>
      </c>
      <c r="D85" s="195" t="s">
        <v>57</v>
      </c>
      <c r="E85" s="195" t="s">
        <v>53</v>
      </c>
      <c r="F85" s="195" t="s">
        <v>54</v>
      </c>
      <c r="G85" s="195" t="s">
        <v>156</v>
      </c>
      <c r="H85" s="195" t="s">
        <v>157</v>
      </c>
      <c r="I85" s="196" t="s">
        <v>158</v>
      </c>
      <c r="J85" s="195" t="s">
        <v>145</v>
      </c>
      <c r="K85" s="197" t="s">
        <v>159</v>
      </c>
      <c r="L85" s="198"/>
      <c r="M85" s="94" t="s">
        <v>19</v>
      </c>
      <c r="N85" s="95" t="s">
        <v>42</v>
      </c>
      <c r="O85" s="95" t="s">
        <v>160</v>
      </c>
      <c r="P85" s="95" t="s">
        <v>161</v>
      </c>
      <c r="Q85" s="95" t="s">
        <v>162</v>
      </c>
      <c r="R85" s="95" t="s">
        <v>163</v>
      </c>
      <c r="S85" s="95" t="s">
        <v>164</v>
      </c>
      <c r="T85" s="96" t="s">
        <v>165</v>
      </c>
      <c r="U85" s="192"/>
      <c r="V85" s="192"/>
      <c r="W85" s="192"/>
      <c r="X85" s="192"/>
      <c r="Y85" s="192"/>
      <c r="Z85" s="192"/>
      <c r="AA85" s="192"/>
      <c r="AB85" s="192"/>
      <c r="AC85" s="192"/>
      <c r="AD85" s="192"/>
      <c r="AE85" s="192"/>
    </row>
    <row r="86" spans="1:63" s="2" customFormat="1" ht="22.8" customHeight="1">
      <c r="A86" s="40"/>
      <c r="B86" s="41"/>
      <c r="C86" s="101" t="s">
        <v>166</v>
      </c>
      <c r="D86" s="42"/>
      <c r="E86" s="42"/>
      <c r="F86" s="42"/>
      <c r="G86" s="42"/>
      <c r="H86" s="42"/>
      <c r="I86" s="138"/>
      <c r="J86" s="199">
        <f>BK86</f>
        <v>0</v>
      </c>
      <c r="K86" s="42"/>
      <c r="L86" s="46"/>
      <c r="M86" s="97"/>
      <c r="N86" s="200"/>
      <c r="O86" s="98"/>
      <c r="P86" s="201">
        <f>P87</f>
        <v>0</v>
      </c>
      <c r="Q86" s="98"/>
      <c r="R86" s="201">
        <f>R87</f>
        <v>925.9864740119999</v>
      </c>
      <c r="S86" s="98"/>
      <c r="T86" s="202">
        <f>T87</f>
        <v>865.07723</v>
      </c>
      <c r="U86" s="40"/>
      <c r="V86" s="40"/>
      <c r="W86" s="40"/>
      <c r="X86" s="40"/>
      <c r="Y86" s="40"/>
      <c r="Z86" s="40"/>
      <c r="AA86" s="40"/>
      <c r="AB86" s="40"/>
      <c r="AC86" s="40"/>
      <c r="AD86" s="40"/>
      <c r="AE86" s="40"/>
      <c r="AT86" s="19" t="s">
        <v>71</v>
      </c>
      <c r="AU86" s="19" t="s">
        <v>146</v>
      </c>
      <c r="BK86" s="203">
        <f>BK87</f>
        <v>0</v>
      </c>
    </row>
    <row r="87" spans="1:63" s="12" customFormat="1" ht="25.9" customHeight="1">
      <c r="A87" s="12"/>
      <c r="B87" s="204"/>
      <c r="C87" s="205"/>
      <c r="D87" s="206" t="s">
        <v>71</v>
      </c>
      <c r="E87" s="207" t="s">
        <v>167</v>
      </c>
      <c r="F87" s="207" t="s">
        <v>168</v>
      </c>
      <c r="G87" s="205"/>
      <c r="H87" s="205"/>
      <c r="I87" s="208"/>
      <c r="J87" s="209">
        <f>BK87</f>
        <v>0</v>
      </c>
      <c r="K87" s="205"/>
      <c r="L87" s="210"/>
      <c r="M87" s="211"/>
      <c r="N87" s="212"/>
      <c r="O87" s="212"/>
      <c r="P87" s="213">
        <f>P88+P194+P200+P231+P288+P319</f>
        <v>0</v>
      </c>
      <c r="Q87" s="212"/>
      <c r="R87" s="213">
        <f>R88+R194+R200+R231+R288+R319</f>
        <v>925.9864740119999</v>
      </c>
      <c r="S87" s="212"/>
      <c r="T87" s="214">
        <f>T88+T194+T200+T231+T288+T319</f>
        <v>865.07723</v>
      </c>
      <c r="U87" s="12"/>
      <c r="V87" s="12"/>
      <c r="W87" s="12"/>
      <c r="X87" s="12"/>
      <c r="Y87" s="12"/>
      <c r="Z87" s="12"/>
      <c r="AA87" s="12"/>
      <c r="AB87" s="12"/>
      <c r="AC87" s="12"/>
      <c r="AD87" s="12"/>
      <c r="AE87" s="12"/>
      <c r="AR87" s="215" t="s">
        <v>80</v>
      </c>
      <c r="AT87" s="216" t="s">
        <v>71</v>
      </c>
      <c r="AU87" s="216" t="s">
        <v>72</v>
      </c>
      <c r="AY87" s="215" t="s">
        <v>169</v>
      </c>
      <c r="BK87" s="217">
        <f>BK88+BK194+BK200+BK231+BK288+BK319</f>
        <v>0</v>
      </c>
    </row>
    <row r="88" spans="1:63" s="12" customFormat="1" ht="22.8" customHeight="1">
      <c r="A88" s="12"/>
      <c r="B88" s="204"/>
      <c r="C88" s="205"/>
      <c r="D88" s="206" t="s">
        <v>71</v>
      </c>
      <c r="E88" s="218" t="s">
        <v>80</v>
      </c>
      <c r="F88" s="218" t="s">
        <v>170</v>
      </c>
      <c r="G88" s="205"/>
      <c r="H88" s="205"/>
      <c r="I88" s="208"/>
      <c r="J88" s="219">
        <f>BK88</f>
        <v>0</v>
      </c>
      <c r="K88" s="205"/>
      <c r="L88" s="210"/>
      <c r="M88" s="211"/>
      <c r="N88" s="212"/>
      <c r="O88" s="212"/>
      <c r="P88" s="213">
        <f>SUM(P89:P193)</f>
        <v>0</v>
      </c>
      <c r="Q88" s="212"/>
      <c r="R88" s="213">
        <f>SUM(R89:R193)</f>
        <v>823.2726001999999</v>
      </c>
      <c r="S88" s="212"/>
      <c r="T88" s="214">
        <f>SUM(T89:T193)</f>
        <v>846.64923</v>
      </c>
      <c r="U88" s="12"/>
      <c r="V88" s="12"/>
      <c r="W88" s="12"/>
      <c r="X88" s="12"/>
      <c r="Y88" s="12"/>
      <c r="Z88" s="12"/>
      <c r="AA88" s="12"/>
      <c r="AB88" s="12"/>
      <c r="AC88" s="12"/>
      <c r="AD88" s="12"/>
      <c r="AE88" s="12"/>
      <c r="AR88" s="215" t="s">
        <v>80</v>
      </c>
      <c r="AT88" s="216" t="s">
        <v>71</v>
      </c>
      <c r="AU88" s="216" t="s">
        <v>80</v>
      </c>
      <c r="AY88" s="215" t="s">
        <v>169</v>
      </c>
      <c r="BK88" s="217">
        <f>SUM(BK89:BK193)</f>
        <v>0</v>
      </c>
    </row>
    <row r="89" spans="1:65" s="2" customFormat="1" ht="33" customHeight="1">
      <c r="A89" s="40"/>
      <c r="B89" s="41"/>
      <c r="C89" s="220" t="s">
        <v>80</v>
      </c>
      <c r="D89" s="220" t="s">
        <v>171</v>
      </c>
      <c r="E89" s="221" t="s">
        <v>765</v>
      </c>
      <c r="F89" s="222" t="s">
        <v>766</v>
      </c>
      <c r="G89" s="223" t="s">
        <v>174</v>
      </c>
      <c r="H89" s="224">
        <v>91.71</v>
      </c>
      <c r="I89" s="225"/>
      <c r="J89" s="226">
        <f>ROUND(I89*H89,2)</f>
        <v>0</v>
      </c>
      <c r="K89" s="222" t="s">
        <v>175</v>
      </c>
      <c r="L89" s="46"/>
      <c r="M89" s="227" t="s">
        <v>19</v>
      </c>
      <c r="N89" s="228" t="s">
        <v>43</v>
      </c>
      <c r="O89" s="86"/>
      <c r="P89" s="229">
        <f>O89*H89</f>
        <v>0</v>
      </c>
      <c r="Q89" s="229">
        <v>0</v>
      </c>
      <c r="R89" s="229">
        <f>Q89*H89</f>
        <v>0</v>
      </c>
      <c r="S89" s="229">
        <v>0.26</v>
      </c>
      <c r="T89" s="230">
        <f>S89*H89</f>
        <v>23.8446</v>
      </c>
      <c r="U89" s="40"/>
      <c r="V89" s="40"/>
      <c r="W89" s="40"/>
      <c r="X89" s="40"/>
      <c r="Y89" s="40"/>
      <c r="Z89" s="40"/>
      <c r="AA89" s="40"/>
      <c r="AB89" s="40"/>
      <c r="AC89" s="40"/>
      <c r="AD89" s="40"/>
      <c r="AE89" s="40"/>
      <c r="AR89" s="231" t="s">
        <v>176</v>
      </c>
      <c r="AT89" s="231" t="s">
        <v>171</v>
      </c>
      <c r="AU89" s="231" t="s">
        <v>82</v>
      </c>
      <c r="AY89" s="19" t="s">
        <v>169</v>
      </c>
      <c r="BE89" s="232">
        <f>IF(N89="základní",J89,0)</f>
        <v>0</v>
      </c>
      <c r="BF89" s="232">
        <f>IF(N89="snížená",J89,0)</f>
        <v>0</v>
      </c>
      <c r="BG89" s="232">
        <f>IF(N89="zákl. přenesená",J89,0)</f>
        <v>0</v>
      </c>
      <c r="BH89" s="232">
        <f>IF(N89="sníž. přenesená",J89,0)</f>
        <v>0</v>
      </c>
      <c r="BI89" s="232">
        <f>IF(N89="nulová",J89,0)</f>
        <v>0</v>
      </c>
      <c r="BJ89" s="19" t="s">
        <v>80</v>
      </c>
      <c r="BK89" s="232">
        <f>ROUND(I89*H89,2)</f>
        <v>0</v>
      </c>
      <c r="BL89" s="19" t="s">
        <v>176</v>
      </c>
      <c r="BM89" s="231" t="s">
        <v>767</v>
      </c>
    </row>
    <row r="90" spans="1:47" s="2" customFormat="1" ht="12">
      <c r="A90" s="40"/>
      <c r="B90" s="41"/>
      <c r="C90" s="42"/>
      <c r="D90" s="233" t="s">
        <v>178</v>
      </c>
      <c r="E90" s="42"/>
      <c r="F90" s="234" t="s">
        <v>768</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9" t="s">
        <v>178</v>
      </c>
      <c r="AU90" s="19" t="s">
        <v>82</v>
      </c>
    </row>
    <row r="91" spans="1:51" s="13" customFormat="1" ht="12">
      <c r="A91" s="13"/>
      <c r="B91" s="237"/>
      <c r="C91" s="238"/>
      <c r="D91" s="233" t="s">
        <v>180</v>
      </c>
      <c r="E91" s="239" t="s">
        <v>19</v>
      </c>
      <c r="F91" s="240" t="s">
        <v>769</v>
      </c>
      <c r="G91" s="238"/>
      <c r="H91" s="241">
        <v>91.71</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80</v>
      </c>
      <c r="AY91" s="247" t="s">
        <v>169</v>
      </c>
    </row>
    <row r="92" spans="1:65" s="2" customFormat="1" ht="33" customHeight="1">
      <c r="A92" s="40"/>
      <c r="B92" s="41"/>
      <c r="C92" s="220" t="s">
        <v>82</v>
      </c>
      <c r="D92" s="220" t="s">
        <v>171</v>
      </c>
      <c r="E92" s="221" t="s">
        <v>570</v>
      </c>
      <c r="F92" s="222" t="s">
        <v>571</v>
      </c>
      <c r="G92" s="223" t="s">
        <v>174</v>
      </c>
      <c r="H92" s="224">
        <v>183.42</v>
      </c>
      <c r="I92" s="225"/>
      <c r="J92" s="226">
        <f>ROUND(I92*H92,2)</f>
        <v>0</v>
      </c>
      <c r="K92" s="222" t="s">
        <v>175</v>
      </c>
      <c r="L92" s="46"/>
      <c r="M92" s="227" t="s">
        <v>19</v>
      </c>
      <c r="N92" s="228" t="s">
        <v>43</v>
      </c>
      <c r="O92" s="86"/>
      <c r="P92" s="229">
        <f>O92*H92</f>
        <v>0</v>
      </c>
      <c r="Q92" s="229">
        <v>0</v>
      </c>
      <c r="R92" s="229">
        <f>Q92*H92</f>
        <v>0</v>
      </c>
      <c r="S92" s="229">
        <v>0.29</v>
      </c>
      <c r="T92" s="230">
        <f>S92*H92</f>
        <v>53.19179999999999</v>
      </c>
      <c r="U92" s="40"/>
      <c r="V92" s="40"/>
      <c r="W92" s="40"/>
      <c r="X92" s="40"/>
      <c r="Y92" s="40"/>
      <c r="Z92" s="40"/>
      <c r="AA92" s="40"/>
      <c r="AB92" s="40"/>
      <c r="AC92" s="40"/>
      <c r="AD92" s="40"/>
      <c r="AE92" s="40"/>
      <c r="AR92" s="231" t="s">
        <v>176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176</v>
      </c>
      <c r="BM92" s="231" t="s">
        <v>770</v>
      </c>
    </row>
    <row r="93" spans="1:47" s="2" customFormat="1" ht="12">
      <c r="A93" s="40"/>
      <c r="B93" s="41"/>
      <c r="C93" s="42"/>
      <c r="D93" s="233" t="s">
        <v>178</v>
      </c>
      <c r="E93" s="42"/>
      <c r="F93" s="234" t="s">
        <v>185</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178</v>
      </c>
      <c r="AU93" s="19" t="s">
        <v>82</v>
      </c>
    </row>
    <row r="94" spans="1:51" s="14" customFormat="1" ht="12">
      <c r="A94" s="14"/>
      <c r="B94" s="248"/>
      <c r="C94" s="249"/>
      <c r="D94" s="233" t="s">
        <v>180</v>
      </c>
      <c r="E94" s="250" t="s">
        <v>19</v>
      </c>
      <c r="F94" s="251" t="s">
        <v>771</v>
      </c>
      <c r="G94" s="249"/>
      <c r="H94" s="250" t="s">
        <v>19</v>
      </c>
      <c r="I94" s="252"/>
      <c r="J94" s="249"/>
      <c r="K94" s="249"/>
      <c r="L94" s="253"/>
      <c r="M94" s="254"/>
      <c r="N94" s="255"/>
      <c r="O94" s="255"/>
      <c r="P94" s="255"/>
      <c r="Q94" s="255"/>
      <c r="R94" s="255"/>
      <c r="S94" s="255"/>
      <c r="T94" s="256"/>
      <c r="U94" s="14"/>
      <c r="V94" s="14"/>
      <c r="W94" s="14"/>
      <c r="X94" s="14"/>
      <c r="Y94" s="14"/>
      <c r="Z94" s="14"/>
      <c r="AA94" s="14"/>
      <c r="AB94" s="14"/>
      <c r="AC94" s="14"/>
      <c r="AD94" s="14"/>
      <c r="AE94" s="14"/>
      <c r="AT94" s="257" t="s">
        <v>180</v>
      </c>
      <c r="AU94" s="257" t="s">
        <v>82</v>
      </c>
      <c r="AV94" s="14" t="s">
        <v>80</v>
      </c>
      <c r="AW94" s="14" t="s">
        <v>33</v>
      </c>
      <c r="AX94" s="14" t="s">
        <v>72</v>
      </c>
      <c r="AY94" s="257" t="s">
        <v>169</v>
      </c>
    </row>
    <row r="95" spans="1:51" s="13" customFormat="1" ht="12">
      <c r="A95" s="13"/>
      <c r="B95" s="237"/>
      <c r="C95" s="238"/>
      <c r="D95" s="233" t="s">
        <v>180</v>
      </c>
      <c r="E95" s="239" t="s">
        <v>19</v>
      </c>
      <c r="F95" s="240" t="s">
        <v>772</v>
      </c>
      <c r="G95" s="238"/>
      <c r="H95" s="241">
        <v>91.71</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72</v>
      </c>
      <c r="AY95" s="247" t="s">
        <v>169</v>
      </c>
    </row>
    <row r="96" spans="1:51" s="13" customFormat="1" ht="12">
      <c r="A96" s="13"/>
      <c r="B96" s="237"/>
      <c r="C96" s="238"/>
      <c r="D96" s="233" t="s">
        <v>180</v>
      </c>
      <c r="E96" s="239" t="s">
        <v>19</v>
      </c>
      <c r="F96" s="240" t="s">
        <v>773</v>
      </c>
      <c r="G96" s="238"/>
      <c r="H96" s="241">
        <v>91.71</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5" customFormat="1" ht="12">
      <c r="A97" s="15"/>
      <c r="B97" s="258"/>
      <c r="C97" s="259"/>
      <c r="D97" s="233" t="s">
        <v>180</v>
      </c>
      <c r="E97" s="260" t="s">
        <v>19</v>
      </c>
      <c r="F97" s="261" t="s">
        <v>191</v>
      </c>
      <c r="G97" s="259"/>
      <c r="H97" s="262">
        <v>183.42</v>
      </c>
      <c r="I97" s="263"/>
      <c r="J97" s="259"/>
      <c r="K97" s="259"/>
      <c r="L97" s="264"/>
      <c r="M97" s="265"/>
      <c r="N97" s="266"/>
      <c r="O97" s="266"/>
      <c r="P97" s="266"/>
      <c r="Q97" s="266"/>
      <c r="R97" s="266"/>
      <c r="S97" s="266"/>
      <c r="T97" s="267"/>
      <c r="U97" s="15"/>
      <c r="V97" s="15"/>
      <c r="W97" s="15"/>
      <c r="X97" s="15"/>
      <c r="Y97" s="15"/>
      <c r="Z97" s="15"/>
      <c r="AA97" s="15"/>
      <c r="AB97" s="15"/>
      <c r="AC97" s="15"/>
      <c r="AD97" s="15"/>
      <c r="AE97" s="15"/>
      <c r="AT97" s="268" t="s">
        <v>180</v>
      </c>
      <c r="AU97" s="268" t="s">
        <v>82</v>
      </c>
      <c r="AV97" s="15" t="s">
        <v>176</v>
      </c>
      <c r="AW97" s="15" t="s">
        <v>33</v>
      </c>
      <c r="AX97" s="15" t="s">
        <v>80</v>
      </c>
      <c r="AY97" s="268" t="s">
        <v>169</v>
      </c>
    </row>
    <row r="98" spans="1:65" s="2" customFormat="1" ht="33" customHeight="1">
      <c r="A98" s="40"/>
      <c r="B98" s="41"/>
      <c r="C98" s="220" t="s">
        <v>192</v>
      </c>
      <c r="D98" s="220" t="s">
        <v>171</v>
      </c>
      <c r="E98" s="221" t="s">
        <v>182</v>
      </c>
      <c r="F98" s="222" t="s">
        <v>183</v>
      </c>
      <c r="G98" s="223" t="s">
        <v>174</v>
      </c>
      <c r="H98" s="224">
        <v>1720.028</v>
      </c>
      <c r="I98" s="225"/>
      <c r="J98" s="226">
        <f>ROUND(I98*H98,2)</f>
        <v>0</v>
      </c>
      <c r="K98" s="222" t="s">
        <v>175</v>
      </c>
      <c r="L98" s="46"/>
      <c r="M98" s="227" t="s">
        <v>19</v>
      </c>
      <c r="N98" s="228" t="s">
        <v>43</v>
      </c>
      <c r="O98" s="86"/>
      <c r="P98" s="229">
        <f>O98*H98</f>
        <v>0</v>
      </c>
      <c r="Q98" s="229">
        <v>0</v>
      </c>
      <c r="R98" s="229">
        <f>Q98*H98</f>
        <v>0</v>
      </c>
      <c r="S98" s="229">
        <v>0.29</v>
      </c>
      <c r="T98" s="230">
        <f>S98*H98</f>
        <v>498.80812</v>
      </c>
      <c r="U98" s="40"/>
      <c r="V98" s="40"/>
      <c r="W98" s="40"/>
      <c r="X98" s="40"/>
      <c r="Y98" s="40"/>
      <c r="Z98" s="40"/>
      <c r="AA98" s="40"/>
      <c r="AB98" s="40"/>
      <c r="AC98" s="40"/>
      <c r="AD98" s="40"/>
      <c r="AE98" s="40"/>
      <c r="AR98" s="231" t="s">
        <v>176</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176</v>
      </c>
      <c r="BM98" s="231" t="s">
        <v>774</v>
      </c>
    </row>
    <row r="99" spans="1:47" s="2" customFormat="1" ht="12">
      <c r="A99" s="40"/>
      <c r="B99" s="41"/>
      <c r="C99" s="42"/>
      <c r="D99" s="233" t="s">
        <v>178</v>
      </c>
      <c r="E99" s="42"/>
      <c r="F99" s="234" t="s">
        <v>185</v>
      </c>
      <c r="G99" s="42"/>
      <c r="H99" s="42"/>
      <c r="I99" s="138"/>
      <c r="J99" s="42"/>
      <c r="K99" s="42"/>
      <c r="L99" s="46"/>
      <c r="M99" s="235"/>
      <c r="N99" s="236"/>
      <c r="O99" s="86"/>
      <c r="P99" s="86"/>
      <c r="Q99" s="86"/>
      <c r="R99" s="86"/>
      <c r="S99" s="86"/>
      <c r="T99" s="87"/>
      <c r="U99" s="40"/>
      <c r="V99" s="40"/>
      <c r="W99" s="40"/>
      <c r="X99" s="40"/>
      <c r="Y99" s="40"/>
      <c r="Z99" s="40"/>
      <c r="AA99" s="40"/>
      <c r="AB99" s="40"/>
      <c r="AC99" s="40"/>
      <c r="AD99" s="40"/>
      <c r="AE99" s="40"/>
      <c r="AT99" s="19" t="s">
        <v>178</v>
      </c>
      <c r="AU99" s="19" t="s">
        <v>82</v>
      </c>
    </row>
    <row r="100" spans="1:51" s="14" customFormat="1" ht="12">
      <c r="A100" s="14"/>
      <c r="B100" s="248"/>
      <c r="C100" s="249"/>
      <c r="D100" s="233" t="s">
        <v>180</v>
      </c>
      <c r="E100" s="250" t="s">
        <v>19</v>
      </c>
      <c r="F100" s="251" t="s">
        <v>775</v>
      </c>
      <c r="G100" s="249"/>
      <c r="H100" s="250" t="s">
        <v>19</v>
      </c>
      <c r="I100" s="252"/>
      <c r="J100" s="249"/>
      <c r="K100" s="249"/>
      <c r="L100" s="253"/>
      <c r="M100" s="254"/>
      <c r="N100" s="255"/>
      <c r="O100" s="255"/>
      <c r="P100" s="255"/>
      <c r="Q100" s="255"/>
      <c r="R100" s="255"/>
      <c r="S100" s="255"/>
      <c r="T100" s="256"/>
      <c r="U100" s="14"/>
      <c r="V100" s="14"/>
      <c r="W100" s="14"/>
      <c r="X100" s="14"/>
      <c r="Y100" s="14"/>
      <c r="Z100" s="14"/>
      <c r="AA100" s="14"/>
      <c r="AB100" s="14"/>
      <c r="AC100" s="14"/>
      <c r="AD100" s="14"/>
      <c r="AE100" s="14"/>
      <c r="AT100" s="257" t="s">
        <v>180</v>
      </c>
      <c r="AU100" s="257" t="s">
        <v>82</v>
      </c>
      <c r="AV100" s="14" t="s">
        <v>80</v>
      </c>
      <c r="AW100" s="14" t="s">
        <v>33</v>
      </c>
      <c r="AX100" s="14" t="s">
        <v>72</v>
      </c>
      <c r="AY100" s="257" t="s">
        <v>169</v>
      </c>
    </row>
    <row r="101" spans="1:51" s="13" customFormat="1" ht="12">
      <c r="A101" s="13"/>
      <c r="B101" s="237"/>
      <c r="C101" s="238"/>
      <c r="D101" s="233" t="s">
        <v>180</v>
      </c>
      <c r="E101" s="239" t="s">
        <v>19</v>
      </c>
      <c r="F101" s="240" t="s">
        <v>776</v>
      </c>
      <c r="G101" s="238"/>
      <c r="H101" s="241">
        <v>864.129</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180</v>
      </c>
      <c r="AU101" s="247" t="s">
        <v>82</v>
      </c>
      <c r="AV101" s="13" t="s">
        <v>82</v>
      </c>
      <c r="AW101" s="13" t="s">
        <v>33</v>
      </c>
      <c r="AX101" s="13" t="s">
        <v>72</v>
      </c>
      <c r="AY101" s="247" t="s">
        <v>169</v>
      </c>
    </row>
    <row r="102" spans="1:51" s="13" customFormat="1" ht="12">
      <c r="A102" s="13"/>
      <c r="B102" s="237"/>
      <c r="C102" s="238"/>
      <c r="D102" s="233" t="s">
        <v>180</v>
      </c>
      <c r="E102" s="239" t="s">
        <v>19</v>
      </c>
      <c r="F102" s="240" t="s">
        <v>777</v>
      </c>
      <c r="G102" s="238"/>
      <c r="H102" s="241">
        <v>855.899</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180</v>
      </c>
      <c r="AU102" s="247" t="s">
        <v>82</v>
      </c>
      <c r="AV102" s="13" t="s">
        <v>82</v>
      </c>
      <c r="AW102" s="13" t="s">
        <v>33</v>
      </c>
      <c r="AX102" s="13" t="s">
        <v>72</v>
      </c>
      <c r="AY102" s="247" t="s">
        <v>169</v>
      </c>
    </row>
    <row r="103" spans="1:51" s="15" customFormat="1" ht="12">
      <c r="A103" s="15"/>
      <c r="B103" s="258"/>
      <c r="C103" s="259"/>
      <c r="D103" s="233" t="s">
        <v>180</v>
      </c>
      <c r="E103" s="260" t="s">
        <v>19</v>
      </c>
      <c r="F103" s="261" t="s">
        <v>191</v>
      </c>
      <c r="G103" s="259"/>
      <c r="H103" s="262">
        <v>1720.028</v>
      </c>
      <c r="I103" s="263"/>
      <c r="J103" s="259"/>
      <c r="K103" s="259"/>
      <c r="L103" s="264"/>
      <c r="M103" s="265"/>
      <c r="N103" s="266"/>
      <c r="O103" s="266"/>
      <c r="P103" s="266"/>
      <c r="Q103" s="266"/>
      <c r="R103" s="266"/>
      <c r="S103" s="266"/>
      <c r="T103" s="267"/>
      <c r="U103" s="15"/>
      <c r="V103" s="15"/>
      <c r="W103" s="15"/>
      <c r="X103" s="15"/>
      <c r="Y103" s="15"/>
      <c r="Z103" s="15"/>
      <c r="AA103" s="15"/>
      <c r="AB103" s="15"/>
      <c r="AC103" s="15"/>
      <c r="AD103" s="15"/>
      <c r="AE103" s="15"/>
      <c r="AT103" s="268" t="s">
        <v>180</v>
      </c>
      <c r="AU103" s="268" t="s">
        <v>82</v>
      </c>
      <c r="AV103" s="15" t="s">
        <v>176</v>
      </c>
      <c r="AW103" s="15" t="s">
        <v>33</v>
      </c>
      <c r="AX103" s="15" t="s">
        <v>80</v>
      </c>
      <c r="AY103" s="268" t="s">
        <v>169</v>
      </c>
    </row>
    <row r="104" spans="1:65" s="2" customFormat="1" ht="21.75" customHeight="1">
      <c r="A104" s="40"/>
      <c r="B104" s="41"/>
      <c r="C104" s="220" t="s">
        <v>176</v>
      </c>
      <c r="D104" s="220" t="s">
        <v>171</v>
      </c>
      <c r="E104" s="221" t="s">
        <v>193</v>
      </c>
      <c r="F104" s="222" t="s">
        <v>194</v>
      </c>
      <c r="G104" s="223" t="s">
        <v>174</v>
      </c>
      <c r="H104" s="224">
        <v>838.655</v>
      </c>
      <c r="I104" s="225"/>
      <c r="J104" s="226">
        <f>ROUND(I104*H104,2)</f>
        <v>0</v>
      </c>
      <c r="K104" s="222" t="s">
        <v>175</v>
      </c>
      <c r="L104" s="46"/>
      <c r="M104" s="227" t="s">
        <v>19</v>
      </c>
      <c r="N104" s="228" t="s">
        <v>43</v>
      </c>
      <c r="O104" s="86"/>
      <c r="P104" s="229">
        <f>O104*H104</f>
        <v>0</v>
      </c>
      <c r="Q104" s="229">
        <v>0</v>
      </c>
      <c r="R104" s="229">
        <f>Q104*H104</f>
        <v>0</v>
      </c>
      <c r="S104" s="229">
        <v>0.22</v>
      </c>
      <c r="T104" s="230">
        <f>S104*H104</f>
        <v>184.5041</v>
      </c>
      <c r="U104" s="40"/>
      <c r="V104" s="40"/>
      <c r="W104" s="40"/>
      <c r="X104" s="40"/>
      <c r="Y104" s="40"/>
      <c r="Z104" s="40"/>
      <c r="AA104" s="40"/>
      <c r="AB104" s="40"/>
      <c r="AC104" s="40"/>
      <c r="AD104" s="40"/>
      <c r="AE104" s="40"/>
      <c r="AR104" s="231" t="s">
        <v>176</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176</v>
      </c>
      <c r="BM104" s="231" t="s">
        <v>778</v>
      </c>
    </row>
    <row r="105" spans="1:47" s="2" customFormat="1" ht="12">
      <c r="A105" s="40"/>
      <c r="B105" s="41"/>
      <c r="C105" s="42"/>
      <c r="D105" s="233" t="s">
        <v>178</v>
      </c>
      <c r="E105" s="42"/>
      <c r="F105" s="234" t="s">
        <v>185</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9" t="s">
        <v>178</v>
      </c>
      <c r="AU105" s="19" t="s">
        <v>82</v>
      </c>
    </row>
    <row r="106" spans="1:51" s="13" customFormat="1" ht="12">
      <c r="A106" s="13"/>
      <c r="B106" s="237"/>
      <c r="C106" s="238"/>
      <c r="D106" s="233" t="s">
        <v>180</v>
      </c>
      <c r="E106" s="239" t="s">
        <v>19</v>
      </c>
      <c r="F106" s="240" t="s">
        <v>779</v>
      </c>
      <c r="G106" s="238"/>
      <c r="H106" s="241">
        <v>831.21</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72</v>
      </c>
      <c r="AY106" s="247" t="s">
        <v>169</v>
      </c>
    </row>
    <row r="107" spans="1:51" s="13" customFormat="1" ht="12">
      <c r="A107" s="13"/>
      <c r="B107" s="237"/>
      <c r="C107" s="238"/>
      <c r="D107" s="233" t="s">
        <v>180</v>
      </c>
      <c r="E107" s="239" t="s">
        <v>19</v>
      </c>
      <c r="F107" s="240" t="s">
        <v>780</v>
      </c>
      <c r="G107" s="238"/>
      <c r="H107" s="241">
        <v>7.445</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180</v>
      </c>
      <c r="AU107" s="247" t="s">
        <v>82</v>
      </c>
      <c r="AV107" s="13" t="s">
        <v>82</v>
      </c>
      <c r="AW107" s="13" t="s">
        <v>33</v>
      </c>
      <c r="AX107" s="13" t="s">
        <v>72</v>
      </c>
      <c r="AY107" s="247" t="s">
        <v>169</v>
      </c>
    </row>
    <row r="108" spans="1:51" s="15" customFormat="1" ht="12">
      <c r="A108" s="15"/>
      <c r="B108" s="258"/>
      <c r="C108" s="259"/>
      <c r="D108" s="233" t="s">
        <v>180</v>
      </c>
      <c r="E108" s="260" t="s">
        <v>19</v>
      </c>
      <c r="F108" s="261" t="s">
        <v>191</v>
      </c>
      <c r="G108" s="259"/>
      <c r="H108" s="262">
        <v>838.655</v>
      </c>
      <c r="I108" s="263"/>
      <c r="J108" s="259"/>
      <c r="K108" s="259"/>
      <c r="L108" s="264"/>
      <c r="M108" s="265"/>
      <c r="N108" s="266"/>
      <c r="O108" s="266"/>
      <c r="P108" s="266"/>
      <c r="Q108" s="266"/>
      <c r="R108" s="266"/>
      <c r="S108" s="266"/>
      <c r="T108" s="267"/>
      <c r="U108" s="15"/>
      <c r="V108" s="15"/>
      <c r="W108" s="15"/>
      <c r="X108" s="15"/>
      <c r="Y108" s="15"/>
      <c r="Z108" s="15"/>
      <c r="AA108" s="15"/>
      <c r="AB108" s="15"/>
      <c r="AC108" s="15"/>
      <c r="AD108" s="15"/>
      <c r="AE108" s="15"/>
      <c r="AT108" s="268" t="s">
        <v>180</v>
      </c>
      <c r="AU108" s="268" t="s">
        <v>82</v>
      </c>
      <c r="AV108" s="15" t="s">
        <v>176</v>
      </c>
      <c r="AW108" s="15" t="s">
        <v>33</v>
      </c>
      <c r="AX108" s="15" t="s">
        <v>80</v>
      </c>
      <c r="AY108" s="268" t="s">
        <v>169</v>
      </c>
    </row>
    <row r="109" spans="1:65" s="2" customFormat="1" ht="21.75" customHeight="1">
      <c r="A109" s="40"/>
      <c r="B109" s="41"/>
      <c r="C109" s="220" t="s">
        <v>206</v>
      </c>
      <c r="D109" s="220" t="s">
        <v>171</v>
      </c>
      <c r="E109" s="221" t="s">
        <v>781</v>
      </c>
      <c r="F109" s="222" t="s">
        <v>782</v>
      </c>
      <c r="G109" s="223" t="s">
        <v>174</v>
      </c>
      <c r="H109" s="224">
        <v>837.87</v>
      </c>
      <c r="I109" s="225"/>
      <c r="J109" s="226">
        <f>ROUND(I109*H109,2)</f>
        <v>0</v>
      </c>
      <c r="K109" s="222" t="s">
        <v>175</v>
      </c>
      <c r="L109" s="46"/>
      <c r="M109" s="227" t="s">
        <v>19</v>
      </c>
      <c r="N109" s="228" t="s">
        <v>43</v>
      </c>
      <c r="O109" s="86"/>
      <c r="P109" s="229">
        <f>O109*H109</f>
        <v>0</v>
      </c>
      <c r="Q109" s="229">
        <v>6E-05</v>
      </c>
      <c r="R109" s="229">
        <f>Q109*H109</f>
        <v>0.0502722</v>
      </c>
      <c r="S109" s="229">
        <v>0.103</v>
      </c>
      <c r="T109" s="230">
        <f>S109*H109</f>
        <v>86.30060999999999</v>
      </c>
      <c r="U109" s="40"/>
      <c r="V109" s="40"/>
      <c r="W109" s="40"/>
      <c r="X109" s="40"/>
      <c r="Y109" s="40"/>
      <c r="Z109" s="40"/>
      <c r="AA109" s="40"/>
      <c r="AB109" s="40"/>
      <c r="AC109" s="40"/>
      <c r="AD109" s="40"/>
      <c r="AE109" s="40"/>
      <c r="AR109" s="231" t="s">
        <v>176</v>
      </c>
      <c r="AT109" s="231" t="s">
        <v>171</v>
      </c>
      <c r="AU109" s="231" t="s">
        <v>82</v>
      </c>
      <c r="AY109" s="19" t="s">
        <v>169</v>
      </c>
      <c r="BE109" s="232">
        <f>IF(N109="základní",J109,0)</f>
        <v>0</v>
      </c>
      <c r="BF109" s="232">
        <f>IF(N109="snížená",J109,0)</f>
        <v>0</v>
      </c>
      <c r="BG109" s="232">
        <f>IF(N109="zákl. přenesená",J109,0)</f>
        <v>0</v>
      </c>
      <c r="BH109" s="232">
        <f>IF(N109="sníž. přenesená",J109,0)</f>
        <v>0</v>
      </c>
      <c r="BI109" s="232">
        <f>IF(N109="nulová",J109,0)</f>
        <v>0</v>
      </c>
      <c r="BJ109" s="19" t="s">
        <v>80</v>
      </c>
      <c r="BK109" s="232">
        <f>ROUND(I109*H109,2)</f>
        <v>0</v>
      </c>
      <c r="BL109" s="19" t="s">
        <v>176</v>
      </c>
      <c r="BM109" s="231" t="s">
        <v>783</v>
      </c>
    </row>
    <row r="110" spans="1:47" s="2" customFormat="1" ht="12">
      <c r="A110" s="40"/>
      <c r="B110" s="41"/>
      <c r="C110" s="42"/>
      <c r="D110" s="233" t="s">
        <v>178</v>
      </c>
      <c r="E110" s="42"/>
      <c r="F110" s="234" t="s">
        <v>214</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9" t="s">
        <v>178</v>
      </c>
      <c r="AU110" s="19" t="s">
        <v>82</v>
      </c>
    </row>
    <row r="111" spans="1:51" s="13" customFormat="1" ht="12">
      <c r="A111" s="13"/>
      <c r="B111" s="237"/>
      <c r="C111" s="238"/>
      <c r="D111" s="233" t="s">
        <v>180</v>
      </c>
      <c r="E111" s="239" t="s">
        <v>19</v>
      </c>
      <c r="F111" s="240" t="s">
        <v>784</v>
      </c>
      <c r="G111" s="238"/>
      <c r="H111" s="241">
        <v>822.98</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180</v>
      </c>
      <c r="AU111" s="247" t="s">
        <v>82</v>
      </c>
      <c r="AV111" s="13" t="s">
        <v>82</v>
      </c>
      <c r="AW111" s="13" t="s">
        <v>33</v>
      </c>
      <c r="AX111" s="13" t="s">
        <v>72</v>
      </c>
      <c r="AY111" s="247" t="s">
        <v>169</v>
      </c>
    </row>
    <row r="112" spans="1:51" s="13" customFormat="1" ht="12">
      <c r="A112" s="13"/>
      <c r="B112" s="237"/>
      <c r="C112" s="238"/>
      <c r="D112" s="233" t="s">
        <v>180</v>
      </c>
      <c r="E112" s="239" t="s">
        <v>19</v>
      </c>
      <c r="F112" s="240" t="s">
        <v>785</v>
      </c>
      <c r="G112" s="238"/>
      <c r="H112" s="241">
        <v>14.89</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72</v>
      </c>
      <c r="AY112" s="247" t="s">
        <v>169</v>
      </c>
    </row>
    <row r="113" spans="1:51" s="15" customFormat="1" ht="12">
      <c r="A113" s="15"/>
      <c r="B113" s="258"/>
      <c r="C113" s="259"/>
      <c r="D113" s="233" t="s">
        <v>180</v>
      </c>
      <c r="E113" s="260" t="s">
        <v>19</v>
      </c>
      <c r="F113" s="261" t="s">
        <v>191</v>
      </c>
      <c r="G113" s="259"/>
      <c r="H113" s="262">
        <v>837.87</v>
      </c>
      <c r="I113" s="263"/>
      <c r="J113" s="259"/>
      <c r="K113" s="259"/>
      <c r="L113" s="264"/>
      <c r="M113" s="265"/>
      <c r="N113" s="266"/>
      <c r="O113" s="266"/>
      <c r="P113" s="266"/>
      <c r="Q113" s="266"/>
      <c r="R113" s="266"/>
      <c r="S113" s="266"/>
      <c r="T113" s="267"/>
      <c r="U113" s="15"/>
      <c r="V113" s="15"/>
      <c r="W113" s="15"/>
      <c r="X113" s="15"/>
      <c r="Y113" s="15"/>
      <c r="Z113" s="15"/>
      <c r="AA113" s="15"/>
      <c r="AB113" s="15"/>
      <c r="AC113" s="15"/>
      <c r="AD113" s="15"/>
      <c r="AE113" s="15"/>
      <c r="AT113" s="268" t="s">
        <v>180</v>
      </c>
      <c r="AU113" s="268" t="s">
        <v>82</v>
      </c>
      <c r="AV113" s="15" t="s">
        <v>176</v>
      </c>
      <c r="AW113" s="15" t="s">
        <v>33</v>
      </c>
      <c r="AX113" s="15" t="s">
        <v>80</v>
      </c>
      <c r="AY113" s="268" t="s">
        <v>169</v>
      </c>
    </row>
    <row r="114" spans="1:65" s="2" customFormat="1" ht="21.75" customHeight="1">
      <c r="A114" s="40"/>
      <c r="B114" s="41"/>
      <c r="C114" s="220" t="s">
        <v>210</v>
      </c>
      <c r="D114" s="220" t="s">
        <v>171</v>
      </c>
      <c r="E114" s="221" t="s">
        <v>220</v>
      </c>
      <c r="F114" s="222" t="s">
        <v>221</v>
      </c>
      <c r="G114" s="223" t="s">
        <v>222</v>
      </c>
      <c r="H114" s="224">
        <v>9.735</v>
      </c>
      <c r="I114" s="225"/>
      <c r="J114" s="226">
        <f>ROUND(I114*H114,2)</f>
        <v>0</v>
      </c>
      <c r="K114" s="222" t="s">
        <v>175</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786</v>
      </c>
    </row>
    <row r="115" spans="1:47" s="2" customFormat="1" ht="12">
      <c r="A115" s="40"/>
      <c r="B115" s="41"/>
      <c r="C115" s="42"/>
      <c r="D115" s="233" t="s">
        <v>178</v>
      </c>
      <c r="E115" s="42"/>
      <c r="F115" s="234" t="s">
        <v>224</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51" s="13" customFormat="1" ht="12">
      <c r="A116" s="13"/>
      <c r="B116" s="237"/>
      <c r="C116" s="238"/>
      <c r="D116" s="233" t="s">
        <v>180</v>
      </c>
      <c r="E116" s="239" t="s">
        <v>19</v>
      </c>
      <c r="F116" s="240" t="s">
        <v>787</v>
      </c>
      <c r="G116" s="238"/>
      <c r="H116" s="241">
        <v>9.735</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180</v>
      </c>
      <c r="AU116" s="247" t="s">
        <v>82</v>
      </c>
      <c r="AV116" s="13" t="s">
        <v>82</v>
      </c>
      <c r="AW116" s="13" t="s">
        <v>33</v>
      </c>
      <c r="AX116" s="13" t="s">
        <v>80</v>
      </c>
      <c r="AY116" s="247" t="s">
        <v>169</v>
      </c>
    </row>
    <row r="117" spans="1:65" s="2" customFormat="1" ht="21.75" customHeight="1">
      <c r="A117" s="40"/>
      <c r="B117" s="41"/>
      <c r="C117" s="220" t="s">
        <v>219</v>
      </c>
      <c r="D117" s="220" t="s">
        <v>171</v>
      </c>
      <c r="E117" s="221" t="s">
        <v>665</v>
      </c>
      <c r="F117" s="222" t="s">
        <v>666</v>
      </c>
      <c r="G117" s="223" t="s">
        <v>222</v>
      </c>
      <c r="H117" s="224">
        <v>143.204</v>
      </c>
      <c r="I117" s="225"/>
      <c r="J117" s="226">
        <f>ROUND(I117*H117,2)</f>
        <v>0</v>
      </c>
      <c r="K117" s="222" t="s">
        <v>175</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176</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176</v>
      </c>
      <c r="BM117" s="231" t="s">
        <v>788</v>
      </c>
    </row>
    <row r="118" spans="1:47" s="2" customFormat="1" ht="12">
      <c r="A118" s="40"/>
      <c r="B118" s="41"/>
      <c r="C118" s="42"/>
      <c r="D118" s="233" t="s">
        <v>178</v>
      </c>
      <c r="E118" s="42"/>
      <c r="F118" s="234" t="s">
        <v>231</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178</v>
      </c>
      <c r="AU118" s="19" t="s">
        <v>82</v>
      </c>
    </row>
    <row r="119" spans="1:51" s="14" customFormat="1" ht="12">
      <c r="A119" s="14"/>
      <c r="B119" s="248"/>
      <c r="C119" s="249"/>
      <c r="D119" s="233" t="s">
        <v>180</v>
      </c>
      <c r="E119" s="250" t="s">
        <v>19</v>
      </c>
      <c r="F119" s="251" t="s">
        <v>232</v>
      </c>
      <c r="G119" s="249"/>
      <c r="H119" s="250" t="s">
        <v>19</v>
      </c>
      <c r="I119" s="252"/>
      <c r="J119" s="249"/>
      <c r="K119" s="249"/>
      <c r="L119" s="253"/>
      <c r="M119" s="254"/>
      <c r="N119" s="255"/>
      <c r="O119" s="255"/>
      <c r="P119" s="255"/>
      <c r="Q119" s="255"/>
      <c r="R119" s="255"/>
      <c r="S119" s="255"/>
      <c r="T119" s="256"/>
      <c r="U119" s="14"/>
      <c r="V119" s="14"/>
      <c r="W119" s="14"/>
      <c r="X119" s="14"/>
      <c r="Y119" s="14"/>
      <c r="Z119" s="14"/>
      <c r="AA119" s="14"/>
      <c r="AB119" s="14"/>
      <c r="AC119" s="14"/>
      <c r="AD119" s="14"/>
      <c r="AE119" s="14"/>
      <c r="AT119" s="257" t="s">
        <v>180</v>
      </c>
      <c r="AU119" s="257" t="s">
        <v>82</v>
      </c>
      <c r="AV119" s="14" t="s">
        <v>80</v>
      </c>
      <c r="AW119" s="14" t="s">
        <v>33</v>
      </c>
      <c r="AX119" s="14" t="s">
        <v>72</v>
      </c>
      <c r="AY119" s="257" t="s">
        <v>169</v>
      </c>
    </row>
    <row r="120" spans="1:51" s="13" customFormat="1" ht="12">
      <c r="A120" s="13"/>
      <c r="B120" s="237"/>
      <c r="C120" s="238"/>
      <c r="D120" s="233" t="s">
        <v>180</v>
      </c>
      <c r="E120" s="239" t="s">
        <v>19</v>
      </c>
      <c r="F120" s="240" t="s">
        <v>789</v>
      </c>
      <c r="G120" s="238"/>
      <c r="H120" s="241">
        <v>123.447</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72</v>
      </c>
      <c r="AY120" s="247" t="s">
        <v>169</v>
      </c>
    </row>
    <row r="121" spans="1:51" s="13" customFormat="1" ht="12">
      <c r="A121" s="13"/>
      <c r="B121" s="237"/>
      <c r="C121" s="238"/>
      <c r="D121" s="233" t="s">
        <v>180</v>
      </c>
      <c r="E121" s="239" t="s">
        <v>19</v>
      </c>
      <c r="F121" s="240" t="s">
        <v>790</v>
      </c>
      <c r="G121" s="238"/>
      <c r="H121" s="241">
        <v>13.757</v>
      </c>
      <c r="I121" s="242"/>
      <c r="J121" s="238"/>
      <c r="K121" s="238"/>
      <c r="L121" s="243"/>
      <c r="M121" s="244"/>
      <c r="N121" s="245"/>
      <c r="O121" s="245"/>
      <c r="P121" s="245"/>
      <c r="Q121" s="245"/>
      <c r="R121" s="245"/>
      <c r="S121" s="245"/>
      <c r="T121" s="246"/>
      <c r="U121" s="13"/>
      <c r="V121" s="13"/>
      <c r="W121" s="13"/>
      <c r="X121" s="13"/>
      <c r="Y121" s="13"/>
      <c r="Z121" s="13"/>
      <c r="AA121" s="13"/>
      <c r="AB121" s="13"/>
      <c r="AC121" s="13"/>
      <c r="AD121" s="13"/>
      <c r="AE121" s="13"/>
      <c r="AT121" s="247" t="s">
        <v>180</v>
      </c>
      <c r="AU121" s="247" t="s">
        <v>82</v>
      </c>
      <c r="AV121" s="13" t="s">
        <v>82</v>
      </c>
      <c r="AW121" s="13" t="s">
        <v>33</v>
      </c>
      <c r="AX121" s="13" t="s">
        <v>72</v>
      </c>
      <c r="AY121" s="247" t="s">
        <v>169</v>
      </c>
    </row>
    <row r="122" spans="1:51" s="13" customFormat="1" ht="12">
      <c r="A122" s="13"/>
      <c r="B122" s="237"/>
      <c r="C122" s="238"/>
      <c r="D122" s="233" t="s">
        <v>180</v>
      </c>
      <c r="E122" s="239" t="s">
        <v>19</v>
      </c>
      <c r="F122" s="240" t="s">
        <v>791</v>
      </c>
      <c r="G122" s="238"/>
      <c r="H122" s="241">
        <v>6</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180</v>
      </c>
      <c r="AU122" s="247" t="s">
        <v>82</v>
      </c>
      <c r="AV122" s="13" t="s">
        <v>82</v>
      </c>
      <c r="AW122" s="13" t="s">
        <v>33</v>
      </c>
      <c r="AX122" s="13" t="s">
        <v>72</v>
      </c>
      <c r="AY122" s="247" t="s">
        <v>169</v>
      </c>
    </row>
    <row r="123" spans="1:51" s="15" customFormat="1" ht="12">
      <c r="A123" s="15"/>
      <c r="B123" s="258"/>
      <c r="C123" s="259"/>
      <c r="D123" s="233" t="s">
        <v>180</v>
      </c>
      <c r="E123" s="260" t="s">
        <v>19</v>
      </c>
      <c r="F123" s="261" t="s">
        <v>191</v>
      </c>
      <c r="G123" s="259"/>
      <c r="H123" s="262">
        <v>143.204</v>
      </c>
      <c r="I123" s="263"/>
      <c r="J123" s="259"/>
      <c r="K123" s="259"/>
      <c r="L123" s="264"/>
      <c r="M123" s="265"/>
      <c r="N123" s="266"/>
      <c r="O123" s="266"/>
      <c r="P123" s="266"/>
      <c r="Q123" s="266"/>
      <c r="R123" s="266"/>
      <c r="S123" s="266"/>
      <c r="T123" s="267"/>
      <c r="U123" s="15"/>
      <c r="V123" s="15"/>
      <c r="W123" s="15"/>
      <c r="X123" s="15"/>
      <c r="Y123" s="15"/>
      <c r="Z123" s="15"/>
      <c r="AA123" s="15"/>
      <c r="AB123" s="15"/>
      <c r="AC123" s="15"/>
      <c r="AD123" s="15"/>
      <c r="AE123" s="15"/>
      <c r="AT123" s="268" t="s">
        <v>180</v>
      </c>
      <c r="AU123" s="268" t="s">
        <v>82</v>
      </c>
      <c r="AV123" s="15" t="s">
        <v>176</v>
      </c>
      <c r="AW123" s="15" t="s">
        <v>33</v>
      </c>
      <c r="AX123" s="15" t="s">
        <v>80</v>
      </c>
      <c r="AY123" s="268" t="s">
        <v>169</v>
      </c>
    </row>
    <row r="124" spans="1:65" s="2" customFormat="1" ht="21.75" customHeight="1">
      <c r="A124" s="40"/>
      <c r="B124" s="41"/>
      <c r="C124" s="220" t="s">
        <v>227</v>
      </c>
      <c r="D124" s="220" t="s">
        <v>171</v>
      </c>
      <c r="E124" s="221" t="s">
        <v>670</v>
      </c>
      <c r="F124" s="222" t="s">
        <v>671</v>
      </c>
      <c r="G124" s="223" t="s">
        <v>222</v>
      </c>
      <c r="H124" s="224">
        <v>186.353</v>
      </c>
      <c r="I124" s="225"/>
      <c r="J124" s="226">
        <f>ROUND(I124*H124,2)</f>
        <v>0</v>
      </c>
      <c r="K124" s="222" t="s">
        <v>175</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176</v>
      </c>
      <c r="AT124" s="231" t="s">
        <v>171</v>
      </c>
      <c r="AU124" s="231" t="s">
        <v>82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176</v>
      </c>
      <c r="BM124" s="231" t="s">
        <v>792</v>
      </c>
    </row>
    <row r="125" spans="1:47" s="2" customFormat="1" ht="12">
      <c r="A125" s="40"/>
      <c r="B125" s="41"/>
      <c r="C125" s="42"/>
      <c r="D125" s="233" t="s">
        <v>178</v>
      </c>
      <c r="E125" s="42"/>
      <c r="F125" s="234" t="s">
        <v>231</v>
      </c>
      <c r="G125" s="42"/>
      <c r="H125" s="42"/>
      <c r="I125" s="138"/>
      <c r="J125" s="42"/>
      <c r="K125" s="42"/>
      <c r="L125" s="46"/>
      <c r="M125" s="235"/>
      <c r="N125" s="236"/>
      <c r="O125" s="86"/>
      <c r="P125" s="86"/>
      <c r="Q125" s="86"/>
      <c r="R125" s="86"/>
      <c r="S125" s="86"/>
      <c r="T125" s="87"/>
      <c r="U125" s="40"/>
      <c r="V125" s="40"/>
      <c r="W125" s="40"/>
      <c r="X125" s="40"/>
      <c r="Y125" s="40"/>
      <c r="Z125" s="40"/>
      <c r="AA125" s="40"/>
      <c r="AB125" s="40"/>
      <c r="AC125" s="40"/>
      <c r="AD125" s="40"/>
      <c r="AE125" s="40"/>
      <c r="AT125" s="19" t="s">
        <v>178</v>
      </c>
      <c r="AU125" s="19" t="s">
        <v>82</v>
      </c>
    </row>
    <row r="126" spans="1:51" s="14" customFormat="1" ht="12">
      <c r="A126" s="14"/>
      <c r="B126" s="248"/>
      <c r="C126" s="249"/>
      <c r="D126" s="233" t="s">
        <v>180</v>
      </c>
      <c r="E126" s="250" t="s">
        <v>19</v>
      </c>
      <c r="F126" s="251" t="s">
        <v>240</v>
      </c>
      <c r="G126" s="249"/>
      <c r="H126" s="250" t="s">
        <v>19</v>
      </c>
      <c r="I126" s="252"/>
      <c r="J126" s="249"/>
      <c r="K126" s="249"/>
      <c r="L126" s="253"/>
      <c r="M126" s="254"/>
      <c r="N126" s="255"/>
      <c r="O126" s="255"/>
      <c r="P126" s="255"/>
      <c r="Q126" s="255"/>
      <c r="R126" s="255"/>
      <c r="S126" s="255"/>
      <c r="T126" s="256"/>
      <c r="U126" s="14"/>
      <c r="V126" s="14"/>
      <c r="W126" s="14"/>
      <c r="X126" s="14"/>
      <c r="Y126" s="14"/>
      <c r="Z126" s="14"/>
      <c r="AA126" s="14"/>
      <c r="AB126" s="14"/>
      <c r="AC126" s="14"/>
      <c r="AD126" s="14"/>
      <c r="AE126" s="14"/>
      <c r="AT126" s="257" t="s">
        <v>180</v>
      </c>
      <c r="AU126" s="257" t="s">
        <v>82</v>
      </c>
      <c r="AV126" s="14" t="s">
        <v>80</v>
      </c>
      <c r="AW126" s="14" t="s">
        <v>33</v>
      </c>
      <c r="AX126" s="14" t="s">
        <v>72</v>
      </c>
      <c r="AY126" s="257" t="s">
        <v>169</v>
      </c>
    </row>
    <row r="127" spans="1:51" s="13" customFormat="1" ht="12">
      <c r="A127" s="13"/>
      <c r="B127" s="237"/>
      <c r="C127" s="238"/>
      <c r="D127" s="233" t="s">
        <v>180</v>
      </c>
      <c r="E127" s="239" t="s">
        <v>19</v>
      </c>
      <c r="F127" s="240" t="s">
        <v>793</v>
      </c>
      <c r="G127" s="238"/>
      <c r="H127" s="241">
        <v>164.596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180</v>
      </c>
      <c r="AU127" s="247" t="s">
        <v>82</v>
      </c>
      <c r="AV127" s="13" t="s">
        <v>82</v>
      </c>
      <c r="AW127" s="13" t="s">
        <v>33</v>
      </c>
      <c r="AX127" s="13" t="s">
        <v>72</v>
      </c>
      <c r="AY127" s="247" t="s">
        <v>169</v>
      </c>
    </row>
    <row r="128" spans="1:51" s="13" customFormat="1" ht="12">
      <c r="A128" s="13"/>
      <c r="B128" s="237"/>
      <c r="C128" s="238"/>
      <c r="D128" s="233" t="s">
        <v>180</v>
      </c>
      <c r="E128" s="239" t="s">
        <v>19</v>
      </c>
      <c r="F128" s="240" t="s">
        <v>790</v>
      </c>
      <c r="G128" s="238"/>
      <c r="H128" s="241">
        <v>13.757</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3" customFormat="1" ht="12">
      <c r="A129" s="13"/>
      <c r="B129" s="237"/>
      <c r="C129" s="238"/>
      <c r="D129" s="233" t="s">
        <v>180</v>
      </c>
      <c r="E129" s="239" t="s">
        <v>19</v>
      </c>
      <c r="F129" s="240" t="s">
        <v>794</v>
      </c>
      <c r="G129" s="238"/>
      <c r="H129" s="241">
        <v>8</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180</v>
      </c>
      <c r="AU129" s="247" t="s">
        <v>82</v>
      </c>
      <c r="AV129" s="13" t="s">
        <v>82</v>
      </c>
      <c r="AW129" s="13" t="s">
        <v>33</v>
      </c>
      <c r="AX129" s="13" t="s">
        <v>72</v>
      </c>
      <c r="AY129" s="247" t="s">
        <v>169</v>
      </c>
    </row>
    <row r="130" spans="1:51" s="15" customFormat="1" ht="12">
      <c r="A130" s="15"/>
      <c r="B130" s="258"/>
      <c r="C130" s="259"/>
      <c r="D130" s="233" t="s">
        <v>180</v>
      </c>
      <c r="E130" s="260" t="s">
        <v>19</v>
      </c>
      <c r="F130" s="261" t="s">
        <v>191</v>
      </c>
      <c r="G130" s="259"/>
      <c r="H130" s="262">
        <v>186.353</v>
      </c>
      <c r="I130" s="263"/>
      <c r="J130" s="259"/>
      <c r="K130" s="259"/>
      <c r="L130" s="264"/>
      <c r="M130" s="265"/>
      <c r="N130" s="266"/>
      <c r="O130" s="266"/>
      <c r="P130" s="266"/>
      <c r="Q130" s="266"/>
      <c r="R130" s="266"/>
      <c r="S130" s="266"/>
      <c r="T130" s="267"/>
      <c r="U130" s="15"/>
      <c r="V130" s="15"/>
      <c r="W130" s="15"/>
      <c r="X130" s="15"/>
      <c r="Y130" s="15"/>
      <c r="Z130" s="15"/>
      <c r="AA130" s="15"/>
      <c r="AB130" s="15"/>
      <c r="AC130" s="15"/>
      <c r="AD130" s="15"/>
      <c r="AE130" s="15"/>
      <c r="AT130" s="268" t="s">
        <v>180</v>
      </c>
      <c r="AU130" s="268" t="s">
        <v>82</v>
      </c>
      <c r="AV130" s="15" t="s">
        <v>176</v>
      </c>
      <c r="AW130" s="15" t="s">
        <v>33</v>
      </c>
      <c r="AX130" s="15" t="s">
        <v>80</v>
      </c>
      <c r="AY130" s="268" t="s">
        <v>169</v>
      </c>
    </row>
    <row r="131" spans="1:65" s="2" customFormat="1" ht="21.75" customHeight="1">
      <c r="A131" s="40"/>
      <c r="B131" s="41"/>
      <c r="C131" s="220" t="s">
        <v>236</v>
      </c>
      <c r="D131" s="220" t="s">
        <v>171</v>
      </c>
      <c r="E131" s="221" t="s">
        <v>245</v>
      </c>
      <c r="F131" s="222" t="s">
        <v>246</v>
      </c>
      <c r="G131" s="223" t="s">
        <v>222</v>
      </c>
      <c r="H131" s="224">
        <v>37.271</v>
      </c>
      <c r="I131" s="225"/>
      <c r="J131" s="226">
        <f>ROUND(I131*H131,2)</f>
        <v>0</v>
      </c>
      <c r="K131" s="222" t="s">
        <v>175</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176</v>
      </c>
      <c r="AT131" s="231" t="s">
        <v>171</v>
      </c>
      <c r="AU131" s="231" t="s">
        <v>82</v>
      </c>
      <c r="AY131" s="19" t="s">
        <v>169</v>
      </c>
      <c r="BE131" s="232">
        <f>IF(N131="základní",J131,0)</f>
        <v>0</v>
      </c>
      <c r="BF131" s="232">
        <f>IF(N131="snížená",J131,0)</f>
        <v>0</v>
      </c>
      <c r="BG131" s="232">
        <f>IF(N131="zákl. přenesená",J131,0)</f>
        <v>0</v>
      </c>
      <c r="BH131" s="232">
        <f>IF(N131="sníž. přenesená",J131,0)</f>
        <v>0</v>
      </c>
      <c r="BI131" s="232">
        <f>IF(N131="nulová",J131,0)</f>
        <v>0</v>
      </c>
      <c r="BJ131" s="19" t="s">
        <v>80</v>
      </c>
      <c r="BK131" s="232">
        <f>ROUND(I131*H131,2)</f>
        <v>0</v>
      </c>
      <c r="BL131" s="19" t="s">
        <v>176</v>
      </c>
      <c r="BM131" s="231" t="s">
        <v>795</v>
      </c>
    </row>
    <row r="132" spans="1:47" s="2" customFormat="1" ht="12">
      <c r="A132" s="40"/>
      <c r="B132" s="41"/>
      <c r="C132" s="42"/>
      <c r="D132" s="233" t="s">
        <v>178</v>
      </c>
      <c r="E132" s="42"/>
      <c r="F132" s="234" t="s">
        <v>231</v>
      </c>
      <c r="G132" s="42"/>
      <c r="H132" s="42"/>
      <c r="I132" s="138"/>
      <c r="J132" s="42"/>
      <c r="K132" s="42"/>
      <c r="L132" s="46"/>
      <c r="M132" s="235"/>
      <c r="N132" s="236"/>
      <c r="O132" s="86"/>
      <c r="P132" s="86"/>
      <c r="Q132" s="86"/>
      <c r="R132" s="86"/>
      <c r="S132" s="86"/>
      <c r="T132" s="87"/>
      <c r="U132" s="40"/>
      <c r="V132" s="40"/>
      <c r="W132" s="40"/>
      <c r="X132" s="40"/>
      <c r="Y132" s="40"/>
      <c r="Z132" s="40"/>
      <c r="AA132" s="40"/>
      <c r="AB132" s="40"/>
      <c r="AC132" s="40"/>
      <c r="AD132" s="40"/>
      <c r="AE132" s="40"/>
      <c r="AT132" s="19" t="s">
        <v>178</v>
      </c>
      <c r="AU132" s="19" t="s">
        <v>82</v>
      </c>
    </row>
    <row r="133" spans="1:51" s="13" customFormat="1" ht="12">
      <c r="A133" s="13"/>
      <c r="B133" s="237"/>
      <c r="C133" s="238"/>
      <c r="D133" s="233" t="s">
        <v>180</v>
      </c>
      <c r="E133" s="238"/>
      <c r="F133" s="240" t="s">
        <v>796</v>
      </c>
      <c r="G133" s="238"/>
      <c r="H133" s="241">
        <v>37.271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180</v>
      </c>
      <c r="AU133" s="247" t="s">
        <v>82</v>
      </c>
      <c r="AV133" s="13" t="s">
        <v>82</v>
      </c>
      <c r="AW133" s="13" t="s">
        <v>4</v>
      </c>
      <c r="AX133" s="13" t="s">
        <v>80</v>
      </c>
      <c r="AY133" s="247" t="s">
        <v>169</v>
      </c>
    </row>
    <row r="134" spans="1:65" s="2" customFormat="1" ht="21.75" customHeight="1">
      <c r="A134" s="40"/>
      <c r="B134" s="41"/>
      <c r="C134" s="220" t="s">
        <v>244</v>
      </c>
      <c r="D134" s="220" t="s">
        <v>171</v>
      </c>
      <c r="E134" s="221" t="s">
        <v>250</v>
      </c>
      <c r="F134" s="222" t="s">
        <v>251</v>
      </c>
      <c r="G134" s="223" t="s">
        <v>222</v>
      </c>
      <c r="H134" s="224">
        <v>143.204</v>
      </c>
      <c r="I134" s="225"/>
      <c r="J134" s="226">
        <f>ROUND(I134*H134,2)</f>
        <v>0</v>
      </c>
      <c r="K134" s="222" t="s">
        <v>175</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176</v>
      </c>
      <c r="AT134" s="231" t="s">
        <v>171</v>
      </c>
      <c r="AU134" s="231" t="s">
        <v>82</v>
      </c>
      <c r="AY134" s="19" t="s">
        <v>169</v>
      </c>
      <c r="BE134" s="232">
        <f>IF(N134="základní",J134,0)</f>
        <v>0</v>
      </c>
      <c r="BF134" s="232">
        <f>IF(N134="snížená",J134,0)</f>
        <v>0</v>
      </c>
      <c r="BG134" s="232">
        <f>IF(N134="zákl. přenesená",J134,0)</f>
        <v>0</v>
      </c>
      <c r="BH134" s="232">
        <f>IF(N134="sníž. přenesená",J134,0)</f>
        <v>0</v>
      </c>
      <c r="BI134" s="232">
        <f>IF(N134="nulová",J134,0)</f>
        <v>0</v>
      </c>
      <c r="BJ134" s="19" t="s">
        <v>80</v>
      </c>
      <c r="BK134" s="232">
        <f>ROUND(I134*H134,2)</f>
        <v>0</v>
      </c>
      <c r="BL134" s="19" t="s">
        <v>176</v>
      </c>
      <c r="BM134" s="231" t="s">
        <v>797</v>
      </c>
    </row>
    <row r="135" spans="1:47" s="2" customFormat="1" ht="12">
      <c r="A135" s="40"/>
      <c r="B135" s="41"/>
      <c r="C135" s="42"/>
      <c r="D135" s="233" t="s">
        <v>178</v>
      </c>
      <c r="E135" s="42"/>
      <c r="F135" s="234" t="s">
        <v>231</v>
      </c>
      <c r="G135" s="42"/>
      <c r="H135" s="42"/>
      <c r="I135" s="138"/>
      <c r="J135" s="42"/>
      <c r="K135" s="42"/>
      <c r="L135" s="46"/>
      <c r="M135" s="235"/>
      <c r="N135" s="236"/>
      <c r="O135" s="86"/>
      <c r="P135" s="86"/>
      <c r="Q135" s="86"/>
      <c r="R135" s="86"/>
      <c r="S135" s="86"/>
      <c r="T135" s="87"/>
      <c r="U135" s="40"/>
      <c r="V135" s="40"/>
      <c r="W135" s="40"/>
      <c r="X135" s="40"/>
      <c r="Y135" s="40"/>
      <c r="Z135" s="40"/>
      <c r="AA135" s="40"/>
      <c r="AB135" s="40"/>
      <c r="AC135" s="40"/>
      <c r="AD135" s="40"/>
      <c r="AE135" s="40"/>
      <c r="AT135" s="19" t="s">
        <v>178</v>
      </c>
      <c r="AU135" s="19" t="s">
        <v>82</v>
      </c>
    </row>
    <row r="136" spans="1:51" s="14" customFormat="1" ht="12">
      <c r="A136" s="14"/>
      <c r="B136" s="248"/>
      <c r="C136" s="249"/>
      <c r="D136" s="233" t="s">
        <v>180</v>
      </c>
      <c r="E136" s="250" t="s">
        <v>19</v>
      </c>
      <c r="F136" s="251" t="s">
        <v>253</v>
      </c>
      <c r="G136" s="249"/>
      <c r="H136" s="250" t="s">
        <v>19</v>
      </c>
      <c r="I136" s="252"/>
      <c r="J136" s="249"/>
      <c r="K136" s="249"/>
      <c r="L136" s="253"/>
      <c r="M136" s="254"/>
      <c r="N136" s="255"/>
      <c r="O136" s="255"/>
      <c r="P136" s="255"/>
      <c r="Q136" s="255"/>
      <c r="R136" s="255"/>
      <c r="S136" s="255"/>
      <c r="T136" s="256"/>
      <c r="U136" s="14"/>
      <c r="V136" s="14"/>
      <c r="W136" s="14"/>
      <c r="X136" s="14"/>
      <c r="Y136" s="14"/>
      <c r="Z136" s="14"/>
      <c r="AA136" s="14"/>
      <c r="AB136" s="14"/>
      <c r="AC136" s="14"/>
      <c r="AD136" s="14"/>
      <c r="AE136" s="14"/>
      <c r="AT136" s="257" t="s">
        <v>180</v>
      </c>
      <c r="AU136" s="257" t="s">
        <v>82</v>
      </c>
      <c r="AV136" s="14" t="s">
        <v>80</v>
      </c>
      <c r="AW136" s="14" t="s">
        <v>33</v>
      </c>
      <c r="AX136" s="14" t="s">
        <v>72</v>
      </c>
      <c r="AY136" s="257" t="s">
        <v>169</v>
      </c>
    </row>
    <row r="137" spans="1:51" s="13" customFormat="1" ht="12">
      <c r="A137" s="13"/>
      <c r="B137" s="237"/>
      <c r="C137" s="238"/>
      <c r="D137" s="233" t="s">
        <v>180</v>
      </c>
      <c r="E137" s="239" t="s">
        <v>19</v>
      </c>
      <c r="F137" s="240" t="s">
        <v>789</v>
      </c>
      <c r="G137" s="238"/>
      <c r="H137" s="241">
        <v>123.447</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72</v>
      </c>
      <c r="AY137" s="247" t="s">
        <v>169</v>
      </c>
    </row>
    <row r="138" spans="1:51" s="13" customFormat="1" ht="12">
      <c r="A138" s="13"/>
      <c r="B138" s="237"/>
      <c r="C138" s="238"/>
      <c r="D138" s="233" t="s">
        <v>180</v>
      </c>
      <c r="E138" s="239" t="s">
        <v>19</v>
      </c>
      <c r="F138" s="240" t="s">
        <v>790</v>
      </c>
      <c r="G138" s="238"/>
      <c r="H138" s="241">
        <v>13.757</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180</v>
      </c>
      <c r="AU138" s="247" t="s">
        <v>82</v>
      </c>
      <c r="AV138" s="13" t="s">
        <v>82</v>
      </c>
      <c r="AW138" s="13" t="s">
        <v>33</v>
      </c>
      <c r="AX138" s="13" t="s">
        <v>72</v>
      </c>
      <c r="AY138" s="247" t="s">
        <v>169</v>
      </c>
    </row>
    <row r="139" spans="1:51" s="13" customFormat="1" ht="12">
      <c r="A139" s="13"/>
      <c r="B139" s="237"/>
      <c r="C139" s="238"/>
      <c r="D139" s="233" t="s">
        <v>180</v>
      </c>
      <c r="E139" s="239" t="s">
        <v>19</v>
      </c>
      <c r="F139" s="240" t="s">
        <v>791</v>
      </c>
      <c r="G139" s="238"/>
      <c r="H139" s="241">
        <v>6</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180</v>
      </c>
      <c r="AU139" s="247" t="s">
        <v>82</v>
      </c>
      <c r="AV139" s="13" t="s">
        <v>82</v>
      </c>
      <c r="AW139" s="13" t="s">
        <v>33</v>
      </c>
      <c r="AX139" s="13" t="s">
        <v>72</v>
      </c>
      <c r="AY139" s="247" t="s">
        <v>169</v>
      </c>
    </row>
    <row r="140" spans="1:51" s="15" customFormat="1" ht="12">
      <c r="A140" s="15"/>
      <c r="B140" s="258"/>
      <c r="C140" s="259"/>
      <c r="D140" s="233" t="s">
        <v>180</v>
      </c>
      <c r="E140" s="260" t="s">
        <v>19</v>
      </c>
      <c r="F140" s="261" t="s">
        <v>191</v>
      </c>
      <c r="G140" s="259"/>
      <c r="H140" s="262">
        <v>143.204</v>
      </c>
      <c r="I140" s="263"/>
      <c r="J140" s="259"/>
      <c r="K140" s="259"/>
      <c r="L140" s="264"/>
      <c r="M140" s="265"/>
      <c r="N140" s="266"/>
      <c r="O140" s="266"/>
      <c r="P140" s="266"/>
      <c r="Q140" s="266"/>
      <c r="R140" s="266"/>
      <c r="S140" s="266"/>
      <c r="T140" s="267"/>
      <c r="U140" s="15"/>
      <c r="V140" s="15"/>
      <c r="W140" s="15"/>
      <c r="X140" s="15"/>
      <c r="Y140" s="15"/>
      <c r="Z140" s="15"/>
      <c r="AA140" s="15"/>
      <c r="AB140" s="15"/>
      <c r="AC140" s="15"/>
      <c r="AD140" s="15"/>
      <c r="AE140" s="15"/>
      <c r="AT140" s="268" t="s">
        <v>180</v>
      </c>
      <c r="AU140" s="268" t="s">
        <v>82</v>
      </c>
      <c r="AV140" s="15" t="s">
        <v>176</v>
      </c>
      <c r="AW140" s="15" t="s">
        <v>33</v>
      </c>
      <c r="AX140" s="15" t="s">
        <v>80</v>
      </c>
      <c r="AY140" s="268" t="s">
        <v>169</v>
      </c>
    </row>
    <row r="141" spans="1:65" s="2" customFormat="1" ht="21.75" customHeight="1">
      <c r="A141" s="40"/>
      <c r="B141" s="41"/>
      <c r="C141" s="220" t="s">
        <v>249</v>
      </c>
      <c r="D141" s="220" t="s">
        <v>171</v>
      </c>
      <c r="E141" s="221" t="s">
        <v>255</v>
      </c>
      <c r="F141" s="222" t="s">
        <v>256</v>
      </c>
      <c r="G141" s="223" t="s">
        <v>222</v>
      </c>
      <c r="H141" s="224">
        <v>28.641</v>
      </c>
      <c r="I141" s="225"/>
      <c r="J141" s="226">
        <f>ROUND(I141*H141,2)</f>
        <v>0</v>
      </c>
      <c r="K141" s="222" t="s">
        <v>175</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176</v>
      </c>
      <c r="AT141" s="231" t="s">
        <v>171</v>
      </c>
      <c r="AU141" s="231" t="s">
        <v>82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176</v>
      </c>
      <c r="BM141" s="231" t="s">
        <v>798</v>
      </c>
    </row>
    <row r="142" spans="1:47" s="2" customFormat="1" ht="12">
      <c r="A142" s="40"/>
      <c r="B142" s="41"/>
      <c r="C142" s="42"/>
      <c r="D142" s="233" t="s">
        <v>178</v>
      </c>
      <c r="E142" s="42"/>
      <c r="F142" s="234" t="s">
        <v>231</v>
      </c>
      <c r="G142" s="42"/>
      <c r="H142" s="42"/>
      <c r="I142" s="138"/>
      <c r="J142" s="42"/>
      <c r="K142" s="42"/>
      <c r="L142" s="46"/>
      <c r="M142" s="235"/>
      <c r="N142" s="236"/>
      <c r="O142" s="86"/>
      <c r="P142" s="86"/>
      <c r="Q142" s="86"/>
      <c r="R142" s="86"/>
      <c r="S142" s="86"/>
      <c r="T142" s="87"/>
      <c r="U142" s="40"/>
      <c r="V142" s="40"/>
      <c r="W142" s="40"/>
      <c r="X142" s="40"/>
      <c r="Y142" s="40"/>
      <c r="Z142" s="40"/>
      <c r="AA142" s="40"/>
      <c r="AB142" s="40"/>
      <c r="AC142" s="40"/>
      <c r="AD142" s="40"/>
      <c r="AE142" s="40"/>
      <c r="AT142" s="19" t="s">
        <v>178</v>
      </c>
      <c r="AU142" s="19" t="s">
        <v>82</v>
      </c>
    </row>
    <row r="143" spans="1:51" s="13" customFormat="1" ht="12">
      <c r="A143" s="13"/>
      <c r="B143" s="237"/>
      <c r="C143" s="238"/>
      <c r="D143" s="233" t="s">
        <v>180</v>
      </c>
      <c r="E143" s="238"/>
      <c r="F143" s="240" t="s">
        <v>799</v>
      </c>
      <c r="G143" s="238"/>
      <c r="H143" s="241">
        <v>28.641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180</v>
      </c>
      <c r="AU143" s="247" t="s">
        <v>82</v>
      </c>
      <c r="AV143" s="13" t="s">
        <v>82</v>
      </c>
      <c r="AW143" s="13" t="s">
        <v>4</v>
      </c>
      <c r="AX143" s="13" t="s">
        <v>80</v>
      </c>
      <c r="AY143" s="247" t="s">
        <v>169</v>
      </c>
    </row>
    <row r="144" spans="1:65" s="2" customFormat="1" ht="21.75" customHeight="1">
      <c r="A144" s="40"/>
      <c r="B144" s="41"/>
      <c r="C144" s="220" t="s">
        <v>254</v>
      </c>
      <c r="D144" s="220" t="s">
        <v>171</v>
      </c>
      <c r="E144" s="221" t="s">
        <v>260</v>
      </c>
      <c r="F144" s="222" t="s">
        <v>261</v>
      </c>
      <c r="G144" s="223" t="s">
        <v>222</v>
      </c>
      <c r="H144" s="224">
        <v>27.47</v>
      </c>
      <c r="I144" s="225"/>
      <c r="J144" s="226">
        <f>ROUND(I144*H144,2)</f>
        <v>0</v>
      </c>
      <c r="K144" s="222" t="s">
        <v>175</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176</v>
      </c>
      <c r="AT144" s="231" t="s">
        <v>171</v>
      </c>
      <c r="AU144" s="231" t="s">
        <v>82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176</v>
      </c>
      <c r="BM144" s="231" t="s">
        <v>800</v>
      </c>
    </row>
    <row r="145" spans="1:47" s="2" customFormat="1" ht="12">
      <c r="A145" s="40"/>
      <c r="B145" s="41"/>
      <c r="C145" s="42"/>
      <c r="D145" s="233" t="s">
        <v>178</v>
      </c>
      <c r="E145" s="42"/>
      <c r="F145" s="234" t="s">
        <v>263</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9" t="s">
        <v>178</v>
      </c>
      <c r="AU145" s="19" t="s">
        <v>82</v>
      </c>
    </row>
    <row r="146" spans="1:51" s="14" customFormat="1" ht="12">
      <c r="A146" s="14"/>
      <c r="B146" s="248"/>
      <c r="C146" s="249"/>
      <c r="D146" s="233" t="s">
        <v>180</v>
      </c>
      <c r="E146" s="250" t="s">
        <v>19</v>
      </c>
      <c r="F146" s="251" t="s">
        <v>264</v>
      </c>
      <c r="G146" s="249"/>
      <c r="H146" s="250" t="s">
        <v>19</v>
      </c>
      <c r="I146" s="252"/>
      <c r="J146" s="249"/>
      <c r="K146" s="249"/>
      <c r="L146" s="253"/>
      <c r="M146" s="254"/>
      <c r="N146" s="255"/>
      <c r="O146" s="255"/>
      <c r="P146" s="255"/>
      <c r="Q146" s="255"/>
      <c r="R146" s="255"/>
      <c r="S146" s="255"/>
      <c r="T146" s="256"/>
      <c r="U146" s="14"/>
      <c r="V146" s="14"/>
      <c r="W146" s="14"/>
      <c r="X146" s="14"/>
      <c r="Y146" s="14"/>
      <c r="Z146" s="14"/>
      <c r="AA146" s="14"/>
      <c r="AB146" s="14"/>
      <c r="AC146" s="14"/>
      <c r="AD146" s="14"/>
      <c r="AE146" s="14"/>
      <c r="AT146" s="257" t="s">
        <v>180</v>
      </c>
      <c r="AU146" s="257" t="s">
        <v>82</v>
      </c>
      <c r="AV146" s="14" t="s">
        <v>80</v>
      </c>
      <c r="AW146" s="14" t="s">
        <v>33</v>
      </c>
      <c r="AX146" s="14" t="s">
        <v>72</v>
      </c>
      <c r="AY146" s="257" t="s">
        <v>169</v>
      </c>
    </row>
    <row r="147" spans="1:51" s="13" customFormat="1" ht="12">
      <c r="A147" s="13"/>
      <c r="B147" s="237"/>
      <c r="C147" s="238"/>
      <c r="D147" s="233" t="s">
        <v>180</v>
      </c>
      <c r="E147" s="239" t="s">
        <v>19</v>
      </c>
      <c r="F147" s="240" t="s">
        <v>801</v>
      </c>
      <c r="G147" s="238"/>
      <c r="H147" s="241">
        <v>19.47</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180</v>
      </c>
      <c r="AU147" s="247" t="s">
        <v>82</v>
      </c>
      <c r="AV147" s="13" t="s">
        <v>82</v>
      </c>
      <c r="AW147" s="13" t="s">
        <v>33</v>
      </c>
      <c r="AX147" s="13" t="s">
        <v>72</v>
      </c>
      <c r="AY147" s="247" t="s">
        <v>169</v>
      </c>
    </row>
    <row r="148" spans="1:51" s="13" customFormat="1" ht="12">
      <c r="A148" s="13"/>
      <c r="B148" s="237"/>
      <c r="C148" s="238"/>
      <c r="D148" s="233" t="s">
        <v>180</v>
      </c>
      <c r="E148" s="239" t="s">
        <v>19</v>
      </c>
      <c r="F148" s="240" t="s">
        <v>802</v>
      </c>
      <c r="G148" s="238"/>
      <c r="H148" s="241">
        <v>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72</v>
      </c>
      <c r="AY148" s="247" t="s">
        <v>169</v>
      </c>
    </row>
    <row r="149" spans="1:51" s="15" customFormat="1" ht="12">
      <c r="A149" s="15"/>
      <c r="B149" s="258"/>
      <c r="C149" s="259"/>
      <c r="D149" s="233" t="s">
        <v>180</v>
      </c>
      <c r="E149" s="260" t="s">
        <v>19</v>
      </c>
      <c r="F149" s="261" t="s">
        <v>191</v>
      </c>
      <c r="G149" s="259"/>
      <c r="H149" s="262">
        <v>27.47</v>
      </c>
      <c r="I149" s="263"/>
      <c r="J149" s="259"/>
      <c r="K149" s="259"/>
      <c r="L149" s="264"/>
      <c r="M149" s="265"/>
      <c r="N149" s="266"/>
      <c r="O149" s="266"/>
      <c r="P149" s="266"/>
      <c r="Q149" s="266"/>
      <c r="R149" s="266"/>
      <c r="S149" s="266"/>
      <c r="T149" s="267"/>
      <c r="U149" s="15"/>
      <c r="V149" s="15"/>
      <c r="W149" s="15"/>
      <c r="X149" s="15"/>
      <c r="Y149" s="15"/>
      <c r="Z149" s="15"/>
      <c r="AA149" s="15"/>
      <c r="AB149" s="15"/>
      <c r="AC149" s="15"/>
      <c r="AD149" s="15"/>
      <c r="AE149" s="15"/>
      <c r="AT149" s="268" t="s">
        <v>180</v>
      </c>
      <c r="AU149" s="268" t="s">
        <v>82</v>
      </c>
      <c r="AV149" s="15" t="s">
        <v>176</v>
      </c>
      <c r="AW149" s="15" t="s">
        <v>33</v>
      </c>
      <c r="AX149" s="15" t="s">
        <v>80</v>
      </c>
      <c r="AY149" s="268" t="s">
        <v>169</v>
      </c>
    </row>
    <row r="150" spans="1:65" s="2" customFormat="1" ht="21.75" customHeight="1">
      <c r="A150" s="40"/>
      <c r="B150" s="41"/>
      <c r="C150" s="220" t="s">
        <v>259</v>
      </c>
      <c r="D150" s="220" t="s">
        <v>171</v>
      </c>
      <c r="E150" s="221" t="s">
        <v>268</v>
      </c>
      <c r="F150" s="222" t="s">
        <v>269</v>
      </c>
      <c r="G150" s="223" t="s">
        <v>222</v>
      </c>
      <c r="H150" s="224">
        <v>455.003</v>
      </c>
      <c r="I150" s="225"/>
      <c r="J150" s="226">
        <f>ROUND(I150*H150,2)</f>
        <v>0</v>
      </c>
      <c r="K150" s="222" t="s">
        <v>175</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176</v>
      </c>
      <c r="AT150" s="231" t="s">
        <v>171</v>
      </c>
      <c r="AU150" s="231" t="s">
        <v>82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176</v>
      </c>
      <c r="BM150" s="231" t="s">
        <v>803</v>
      </c>
    </row>
    <row r="151" spans="1:47" s="2" customFormat="1" ht="12">
      <c r="A151" s="40"/>
      <c r="B151" s="41"/>
      <c r="C151" s="42"/>
      <c r="D151" s="233" t="s">
        <v>178</v>
      </c>
      <c r="E151" s="42"/>
      <c r="F151" s="234" t="s">
        <v>263</v>
      </c>
      <c r="G151" s="42"/>
      <c r="H151" s="42"/>
      <c r="I151" s="138"/>
      <c r="J151" s="42"/>
      <c r="K151" s="42"/>
      <c r="L151" s="46"/>
      <c r="M151" s="235"/>
      <c r="N151" s="236"/>
      <c r="O151" s="86"/>
      <c r="P151" s="86"/>
      <c r="Q151" s="86"/>
      <c r="R151" s="86"/>
      <c r="S151" s="86"/>
      <c r="T151" s="87"/>
      <c r="U151" s="40"/>
      <c r="V151" s="40"/>
      <c r="W151" s="40"/>
      <c r="X151" s="40"/>
      <c r="Y151" s="40"/>
      <c r="Z151" s="40"/>
      <c r="AA151" s="40"/>
      <c r="AB151" s="40"/>
      <c r="AC151" s="40"/>
      <c r="AD151" s="40"/>
      <c r="AE151" s="40"/>
      <c r="AT151" s="19" t="s">
        <v>178</v>
      </c>
      <c r="AU151" s="19" t="s">
        <v>82</v>
      </c>
    </row>
    <row r="152" spans="1:51" s="14" customFormat="1" ht="12">
      <c r="A152" s="14"/>
      <c r="B152" s="248"/>
      <c r="C152" s="249"/>
      <c r="D152" s="233" t="s">
        <v>180</v>
      </c>
      <c r="E152" s="250" t="s">
        <v>19</v>
      </c>
      <c r="F152" s="251" t="s">
        <v>804</v>
      </c>
      <c r="G152" s="249"/>
      <c r="H152" s="250" t="s">
        <v>19</v>
      </c>
      <c r="I152" s="252"/>
      <c r="J152" s="249"/>
      <c r="K152" s="249"/>
      <c r="L152" s="253"/>
      <c r="M152" s="254"/>
      <c r="N152" s="255"/>
      <c r="O152" s="255"/>
      <c r="P152" s="255"/>
      <c r="Q152" s="255"/>
      <c r="R152" s="255"/>
      <c r="S152" s="255"/>
      <c r="T152" s="256"/>
      <c r="U152" s="14"/>
      <c r="V152" s="14"/>
      <c r="W152" s="14"/>
      <c r="X152" s="14"/>
      <c r="Y152" s="14"/>
      <c r="Z152" s="14"/>
      <c r="AA152" s="14"/>
      <c r="AB152" s="14"/>
      <c r="AC152" s="14"/>
      <c r="AD152" s="14"/>
      <c r="AE152" s="14"/>
      <c r="AT152" s="257" t="s">
        <v>180</v>
      </c>
      <c r="AU152" s="257" t="s">
        <v>82</v>
      </c>
      <c r="AV152" s="14" t="s">
        <v>80</v>
      </c>
      <c r="AW152" s="14" t="s">
        <v>33</v>
      </c>
      <c r="AX152" s="14" t="s">
        <v>72</v>
      </c>
      <c r="AY152" s="257" t="s">
        <v>169</v>
      </c>
    </row>
    <row r="153" spans="1:51" s="13" customFormat="1" ht="12">
      <c r="A153" s="13"/>
      <c r="B153" s="237"/>
      <c r="C153" s="238"/>
      <c r="D153" s="233" t="s">
        <v>180</v>
      </c>
      <c r="E153" s="239" t="s">
        <v>19</v>
      </c>
      <c r="F153" s="240" t="s">
        <v>805</v>
      </c>
      <c r="G153" s="238"/>
      <c r="H153" s="241">
        <v>439.003</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72</v>
      </c>
      <c r="AY153" s="247" t="s">
        <v>169</v>
      </c>
    </row>
    <row r="154" spans="1:51" s="13" customFormat="1" ht="12">
      <c r="A154" s="13"/>
      <c r="B154" s="237"/>
      <c r="C154" s="238"/>
      <c r="D154" s="233" t="s">
        <v>180</v>
      </c>
      <c r="E154" s="239" t="s">
        <v>19</v>
      </c>
      <c r="F154" s="240" t="s">
        <v>806</v>
      </c>
      <c r="G154" s="238"/>
      <c r="H154" s="241">
        <v>16</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33</v>
      </c>
      <c r="AX154" s="13" t="s">
        <v>72</v>
      </c>
      <c r="AY154" s="247" t="s">
        <v>169</v>
      </c>
    </row>
    <row r="155" spans="1:51" s="15" customFormat="1" ht="12">
      <c r="A155" s="15"/>
      <c r="B155" s="258"/>
      <c r="C155" s="259"/>
      <c r="D155" s="233" t="s">
        <v>180</v>
      </c>
      <c r="E155" s="260" t="s">
        <v>19</v>
      </c>
      <c r="F155" s="261" t="s">
        <v>191</v>
      </c>
      <c r="G155" s="259"/>
      <c r="H155" s="262">
        <v>455.003</v>
      </c>
      <c r="I155" s="263"/>
      <c r="J155" s="259"/>
      <c r="K155" s="259"/>
      <c r="L155" s="264"/>
      <c r="M155" s="265"/>
      <c r="N155" s="266"/>
      <c r="O155" s="266"/>
      <c r="P155" s="266"/>
      <c r="Q155" s="266"/>
      <c r="R155" s="266"/>
      <c r="S155" s="266"/>
      <c r="T155" s="267"/>
      <c r="U155" s="15"/>
      <c r="V155" s="15"/>
      <c r="W155" s="15"/>
      <c r="X155" s="15"/>
      <c r="Y155" s="15"/>
      <c r="Z155" s="15"/>
      <c r="AA155" s="15"/>
      <c r="AB155" s="15"/>
      <c r="AC155" s="15"/>
      <c r="AD155" s="15"/>
      <c r="AE155" s="15"/>
      <c r="AT155" s="268" t="s">
        <v>180</v>
      </c>
      <c r="AU155" s="268" t="s">
        <v>82</v>
      </c>
      <c r="AV155" s="15" t="s">
        <v>176</v>
      </c>
      <c r="AW155" s="15" t="s">
        <v>33</v>
      </c>
      <c r="AX155" s="15" t="s">
        <v>80</v>
      </c>
      <c r="AY155" s="268" t="s">
        <v>169</v>
      </c>
    </row>
    <row r="156" spans="1:65" s="2" customFormat="1" ht="33" customHeight="1">
      <c r="A156" s="40"/>
      <c r="B156" s="41"/>
      <c r="C156" s="220" t="s">
        <v>267</v>
      </c>
      <c r="D156" s="220" t="s">
        <v>171</v>
      </c>
      <c r="E156" s="221" t="s">
        <v>275</v>
      </c>
      <c r="F156" s="222" t="s">
        <v>276</v>
      </c>
      <c r="G156" s="223" t="s">
        <v>222</v>
      </c>
      <c r="H156" s="224">
        <v>1365.009</v>
      </c>
      <c r="I156" s="225"/>
      <c r="J156" s="226">
        <f>ROUND(I156*H156,2)</f>
        <v>0</v>
      </c>
      <c r="K156" s="222" t="s">
        <v>175</v>
      </c>
      <c r="L156" s="46"/>
      <c r="M156" s="227" t="s">
        <v>19</v>
      </c>
      <c r="N156" s="228" t="s">
        <v>43</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176</v>
      </c>
      <c r="AT156" s="231" t="s">
        <v>171</v>
      </c>
      <c r="AU156" s="231" t="s">
        <v>82</v>
      </c>
      <c r="AY156" s="19" t="s">
        <v>169</v>
      </c>
      <c r="BE156" s="232">
        <f>IF(N156="základní",J156,0)</f>
        <v>0</v>
      </c>
      <c r="BF156" s="232">
        <f>IF(N156="snížená",J156,0)</f>
        <v>0</v>
      </c>
      <c r="BG156" s="232">
        <f>IF(N156="zákl. přenesená",J156,0)</f>
        <v>0</v>
      </c>
      <c r="BH156" s="232">
        <f>IF(N156="sníž. přenesená",J156,0)</f>
        <v>0</v>
      </c>
      <c r="BI156" s="232">
        <f>IF(N156="nulová",J156,0)</f>
        <v>0</v>
      </c>
      <c r="BJ156" s="19" t="s">
        <v>80</v>
      </c>
      <c r="BK156" s="232">
        <f>ROUND(I156*H156,2)</f>
        <v>0</v>
      </c>
      <c r="BL156" s="19" t="s">
        <v>176</v>
      </c>
      <c r="BM156" s="231" t="s">
        <v>807</v>
      </c>
    </row>
    <row r="157" spans="1:47" s="2" customFormat="1" ht="12">
      <c r="A157" s="40"/>
      <c r="B157" s="41"/>
      <c r="C157" s="42"/>
      <c r="D157" s="233" t="s">
        <v>178</v>
      </c>
      <c r="E157" s="42"/>
      <c r="F157" s="234" t="s">
        <v>263</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9" t="s">
        <v>178</v>
      </c>
      <c r="AU157" s="19" t="s">
        <v>82</v>
      </c>
    </row>
    <row r="158" spans="1:51" s="13" customFormat="1" ht="12">
      <c r="A158" s="13"/>
      <c r="B158" s="237"/>
      <c r="C158" s="238"/>
      <c r="D158" s="233" t="s">
        <v>180</v>
      </c>
      <c r="E158" s="238"/>
      <c r="F158" s="240" t="s">
        <v>808</v>
      </c>
      <c r="G158" s="238"/>
      <c r="H158" s="241">
        <v>1365.009</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180</v>
      </c>
      <c r="AU158" s="247" t="s">
        <v>82</v>
      </c>
      <c r="AV158" s="13" t="s">
        <v>82</v>
      </c>
      <c r="AW158" s="13" t="s">
        <v>4</v>
      </c>
      <c r="AX158" s="13" t="s">
        <v>80</v>
      </c>
      <c r="AY158" s="247" t="s">
        <v>169</v>
      </c>
    </row>
    <row r="159" spans="1:65" s="2" customFormat="1" ht="21.75" customHeight="1">
      <c r="A159" s="40"/>
      <c r="B159" s="41"/>
      <c r="C159" s="220" t="s">
        <v>8</v>
      </c>
      <c r="D159" s="220" t="s">
        <v>171</v>
      </c>
      <c r="E159" s="221" t="s">
        <v>280</v>
      </c>
      <c r="F159" s="222" t="s">
        <v>281</v>
      </c>
      <c r="G159" s="223" t="s">
        <v>222</v>
      </c>
      <c r="H159" s="224">
        <v>13.735</v>
      </c>
      <c r="I159" s="225"/>
      <c r="J159" s="226">
        <f>ROUND(I159*H159,2)</f>
        <v>0</v>
      </c>
      <c r="K159" s="222" t="s">
        <v>175</v>
      </c>
      <c r="L159" s="46"/>
      <c r="M159" s="227" t="s">
        <v>19</v>
      </c>
      <c r="N159" s="228" t="s">
        <v>43</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176</v>
      </c>
      <c r="AT159" s="231" t="s">
        <v>171</v>
      </c>
      <c r="AU159" s="231" t="s">
        <v>82</v>
      </c>
      <c r="AY159" s="19" t="s">
        <v>169</v>
      </c>
      <c r="BE159" s="232">
        <f>IF(N159="základní",J159,0)</f>
        <v>0</v>
      </c>
      <c r="BF159" s="232">
        <f>IF(N159="snížená",J159,0)</f>
        <v>0</v>
      </c>
      <c r="BG159" s="232">
        <f>IF(N159="zákl. přenesená",J159,0)</f>
        <v>0</v>
      </c>
      <c r="BH159" s="232">
        <f>IF(N159="sníž. přenesená",J159,0)</f>
        <v>0</v>
      </c>
      <c r="BI159" s="232">
        <f>IF(N159="nulová",J159,0)</f>
        <v>0</v>
      </c>
      <c r="BJ159" s="19" t="s">
        <v>80</v>
      </c>
      <c r="BK159" s="232">
        <f>ROUND(I159*H159,2)</f>
        <v>0</v>
      </c>
      <c r="BL159" s="19" t="s">
        <v>176</v>
      </c>
      <c r="BM159" s="231" t="s">
        <v>809</v>
      </c>
    </row>
    <row r="160" spans="1:47" s="2" customFormat="1" ht="12">
      <c r="A160" s="40"/>
      <c r="B160" s="41"/>
      <c r="C160" s="42"/>
      <c r="D160" s="233" t="s">
        <v>178</v>
      </c>
      <c r="E160" s="42"/>
      <c r="F160" s="234" t="s">
        <v>283</v>
      </c>
      <c r="G160" s="42"/>
      <c r="H160" s="42"/>
      <c r="I160" s="138"/>
      <c r="J160" s="42"/>
      <c r="K160" s="42"/>
      <c r="L160" s="46"/>
      <c r="M160" s="235"/>
      <c r="N160" s="236"/>
      <c r="O160" s="86"/>
      <c r="P160" s="86"/>
      <c r="Q160" s="86"/>
      <c r="R160" s="86"/>
      <c r="S160" s="86"/>
      <c r="T160" s="87"/>
      <c r="U160" s="40"/>
      <c r="V160" s="40"/>
      <c r="W160" s="40"/>
      <c r="X160" s="40"/>
      <c r="Y160" s="40"/>
      <c r="Z160" s="40"/>
      <c r="AA160" s="40"/>
      <c r="AB160" s="40"/>
      <c r="AC160" s="40"/>
      <c r="AD160" s="40"/>
      <c r="AE160" s="40"/>
      <c r="AT160" s="19" t="s">
        <v>178</v>
      </c>
      <c r="AU160" s="19" t="s">
        <v>82</v>
      </c>
    </row>
    <row r="161" spans="1:51" s="14" customFormat="1" ht="12">
      <c r="A161" s="14"/>
      <c r="B161" s="248"/>
      <c r="C161" s="249"/>
      <c r="D161" s="233" t="s">
        <v>180</v>
      </c>
      <c r="E161" s="250" t="s">
        <v>19</v>
      </c>
      <c r="F161" s="251" t="s">
        <v>810</v>
      </c>
      <c r="G161" s="249"/>
      <c r="H161" s="250" t="s">
        <v>19</v>
      </c>
      <c r="I161" s="252"/>
      <c r="J161" s="249"/>
      <c r="K161" s="249"/>
      <c r="L161" s="253"/>
      <c r="M161" s="254"/>
      <c r="N161" s="255"/>
      <c r="O161" s="255"/>
      <c r="P161" s="255"/>
      <c r="Q161" s="255"/>
      <c r="R161" s="255"/>
      <c r="S161" s="255"/>
      <c r="T161" s="256"/>
      <c r="U161" s="14"/>
      <c r="V161" s="14"/>
      <c r="W161" s="14"/>
      <c r="X161" s="14"/>
      <c r="Y161" s="14"/>
      <c r="Z161" s="14"/>
      <c r="AA161" s="14"/>
      <c r="AB161" s="14"/>
      <c r="AC161" s="14"/>
      <c r="AD161" s="14"/>
      <c r="AE161" s="14"/>
      <c r="AT161" s="257" t="s">
        <v>180</v>
      </c>
      <c r="AU161" s="257" t="s">
        <v>82</v>
      </c>
      <c r="AV161" s="14" t="s">
        <v>80</v>
      </c>
      <c r="AW161" s="14" t="s">
        <v>33</v>
      </c>
      <c r="AX161" s="14" t="s">
        <v>72</v>
      </c>
      <c r="AY161" s="257" t="s">
        <v>169</v>
      </c>
    </row>
    <row r="162" spans="1:51" s="13" customFormat="1" ht="12">
      <c r="A162" s="13"/>
      <c r="B162" s="237"/>
      <c r="C162" s="238"/>
      <c r="D162" s="233" t="s">
        <v>180</v>
      </c>
      <c r="E162" s="239" t="s">
        <v>19</v>
      </c>
      <c r="F162" s="240" t="s">
        <v>811</v>
      </c>
      <c r="G162" s="238"/>
      <c r="H162" s="241">
        <v>9.735</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180</v>
      </c>
      <c r="AU162" s="247" t="s">
        <v>82</v>
      </c>
      <c r="AV162" s="13" t="s">
        <v>82</v>
      </c>
      <c r="AW162" s="13" t="s">
        <v>33</v>
      </c>
      <c r="AX162" s="13" t="s">
        <v>72</v>
      </c>
      <c r="AY162" s="247" t="s">
        <v>169</v>
      </c>
    </row>
    <row r="163" spans="1:51" s="13" customFormat="1" ht="12">
      <c r="A163" s="13"/>
      <c r="B163" s="237"/>
      <c r="C163" s="238"/>
      <c r="D163" s="233" t="s">
        <v>180</v>
      </c>
      <c r="E163" s="239" t="s">
        <v>19</v>
      </c>
      <c r="F163" s="240" t="s">
        <v>812</v>
      </c>
      <c r="G163" s="238"/>
      <c r="H163" s="241">
        <v>4</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180</v>
      </c>
      <c r="AU163" s="247" t="s">
        <v>82</v>
      </c>
      <c r="AV163" s="13" t="s">
        <v>82</v>
      </c>
      <c r="AW163" s="13" t="s">
        <v>33</v>
      </c>
      <c r="AX163" s="13" t="s">
        <v>72</v>
      </c>
      <c r="AY163" s="247" t="s">
        <v>169</v>
      </c>
    </row>
    <row r="164" spans="1:51" s="15" customFormat="1" ht="12">
      <c r="A164" s="15"/>
      <c r="B164" s="258"/>
      <c r="C164" s="259"/>
      <c r="D164" s="233" t="s">
        <v>180</v>
      </c>
      <c r="E164" s="260" t="s">
        <v>19</v>
      </c>
      <c r="F164" s="261" t="s">
        <v>191</v>
      </c>
      <c r="G164" s="259"/>
      <c r="H164" s="262">
        <v>13.735</v>
      </c>
      <c r="I164" s="263"/>
      <c r="J164" s="259"/>
      <c r="K164" s="259"/>
      <c r="L164" s="264"/>
      <c r="M164" s="265"/>
      <c r="N164" s="266"/>
      <c r="O164" s="266"/>
      <c r="P164" s="266"/>
      <c r="Q164" s="266"/>
      <c r="R164" s="266"/>
      <c r="S164" s="266"/>
      <c r="T164" s="267"/>
      <c r="U164" s="15"/>
      <c r="V164" s="15"/>
      <c r="W164" s="15"/>
      <c r="X164" s="15"/>
      <c r="Y164" s="15"/>
      <c r="Z164" s="15"/>
      <c r="AA164" s="15"/>
      <c r="AB164" s="15"/>
      <c r="AC164" s="15"/>
      <c r="AD164" s="15"/>
      <c r="AE164" s="15"/>
      <c r="AT164" s="268" t="s">
        <v>180</v>
      </c>
      <c r="AU164" s="268" t="s">
        <v>82</v>
      </c>
      <c r="AV164" s="15" t="s">
        <v>176</v>
      </c>
      <c r="AW164" s="15" t="s">
        <v>33</v>
      </c>
      <c r="AX164" s="15" t="s">
        <v>80</v>
      </c>
      <c r="AY164" s="268" t="s">
        <v>169</v>
      </c>
    </row>
    <row r="165" spans="1:65" s="2" customFormat="1" ht="21.75" customHeight="1">
      <c r="A165" s="40"/>
      <c r="B165" s="41"/>
      <c r="C165" s="220" t="s">
        <v>279</v>
      </c>
      <c r="D165" s="220" t="s">
        <v>171</v>
      </c>
      <c r="E165" s="221" t="s">
        <v>287</v>
      </c>
      <c r="F165" s="222" t="s">
        <v>288</v>
      </c>
      <c r="G165" s="223" t="s">
        <v>222</v>
      </c>
      <c r="H165" s="224">
        <v>457.345</v>
      </c>
      <c r="I165" s="225"/>
      <c r="J165" s="226">
        <f>ROUND(I165*H165,2)</f>
        <v>0</v>
      </c>
      <c r="K165" s="222" t="s">
        <v>175</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176</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813</v>
      </c>
    </row>
    <row r="166" spans="1:47" s="2" customFormat="1" ht="12">
      <c r="A166" s="40"/>
      <c r="B166" s="41"/>
      <c r="C166" s="42"/>
      <c r="D166" s="233" t="s">
        <v>178</v>
      </c>
      <c r="E166" s="42"/>
      <c r="F166" s="234" t="s">
        <v>290</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9" t="s">
        <v>178</v>
      </c>
      <c r="AU166" s="19" t="s">
        <v>82</v>
      </c>
    </row>
    <row r="167" spans="1:51" s="13" customFormat="1" ht="12">
      <c r="A167" s="13"/>
      <c r="B167" s="237"/>
      <c r="C167" s="238"/>
      <c r="D167" s="233" t="s">
        <v>180</v>
      </c>
      <c r="E167" s="239" t="s">
        <v>19</v>
      </c>
      <c r="F167" s="240" t="s">
        <v>814</v>
      </c>
      <c r="G167" s="238"/>
      <c r="H167" s="241">
        <v>411.49</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180</v>
      </c>
      <c r="AU167" s="247" t="s">
        <v>82</v>
      </c>
      <c r="AV167" s="13" t="s">
        <v>82</v>
      </c>
      <c r="AW167" s="13" t="s">
        <v>33</v>
      </c>
      <c r="AX167" s="13" t="s">
        <v>72</v>
      </c>
      <c r="AY167" s="247" t="s">
        <v>169</v>
      </c>
    </row>
    <row r="168" spans="1:51" s="13" customFormat="1" ht="12">
      <c r="A168" s="13"/>
      <c r="B168" s="237"/>
      <c r="C168" s="238"/>
      <c r="D168" s="233" t="s">
        <v>180</v>
      </c>
      <c r="E168" s="239" t="s">
        <v>19</v>
      </c>
      <c r="F168" s="240" t="s">
        <v>815</v>
      </c>
      <c r="G168" s="238"/>
      <c r="H168" s="241">
        <v>45.855</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180</v>
      </c>
      <c r="AU168" s="247" t="s">
        <v>82</v>
      </c>
      <c r="AV168" s="13" t="s">
        <v>82</v>
      </c>
      <c r="AW168" s="13" t="s">
        <v>33</v>
      </c>
      <c r="AX168" s="13" t="s">
        <v>72</v>
      </c>
      <c r="AY168" s="247" t="s">
        <v>169</v>
      </c>
    </row>
    <row r="169" spans="1:51" s="15" customFormat="1" ht="12">
      <c r="A169" s="15"/>
      <c r="B169" s="258"/>
      <c r="C169" s="259"/>
      <c r="D169" s="233" t="s">
        <v>180</v>
      </c>
      <c r="E169" s="260" t="s">
        <v>19</v>
      </c>
      <c r="F169" s="261" t="s">
        <v>191</v>
      </c>
      <c r="G169" s="259"/>
      <c r="H169" s="262">
        <v>457.345</v>
      </c>
      <c r="I169" s="263"/>
      <c r="J169" s="259"/>
      <c r="K169" s="259"/>
      <c r="L169" s="264"/>
      <c r="M169" s="265"/>
      <c r="N169" s="266"/>
      <c r="O169" s="266"/>
      <c r="P169" s="266"/>
      <c r="Q169" s="266"/>
      <c r="R169" s="266"/>
      <c r="S169" s="266"/>
      <c r="T169" s="267"/>
      <c r="U169" s="15"/>
      <c r="V169" s="15"/>
      <c r="W169" s="15"/>
      <c r="X169" s="15"/>
      <c r="Y169" s="15"/>
      <c r="Z169" s="15"/>
      <c r="AA169" s="15"/>
      <c r="AB169" s="15"/>
      <c r="AC169" s="15"/>
      <c r="AD169" s="15"/>
      <c r="AE169" s="15"/>
      <c r="AT169" s="268" t="s">
        <v>180</v>
      </c>
      <c r="AU169" s="268" t="s">
        <v>82</v>
      </c>
      <c r="AV169" s="15" t="s">
        <v>176</v>
      </c>
      <c r="AW169" s="15" t="s">
        <v>33</v>
      </c>
      <c r="AX169" s="15" t="s">
        <v>80</v>
      </c>
      <c r="AY169" s="268" t="s">
        <v>169</v>
      </c>
    </row>
    <row r="170" spans="1:65" s="2" customFormat="1" ht="16.5" customHeight="1">
      <c r="A170" s="40"/>
      <c r="B170" s="41"/>
      <c r="C170" s="269" t="s">
        <v>286</v>
      </c>
      <c r="D170" s="269" t="s">
        <v>294</v>
      </c>
      <c r="E170" s="270" t="s">
        <v>295</v>
      </c>
      <c r="F170" s="271" t="s">
        <v>296</v>
      </c>
      <c r="G170" s="272" t="s">
        <v>297</v>
      </c>
      <c r="H170" s="273">
        <v>823.221</v>
      </c>
      <c r="I170" s="274"/>
      <c r="J170" s="275">
        <f>ROUND(I170*H170,2)</f>
        <v>0</v>
      </c>
      <c r="K170" s="271" t="s">
        <v>19</v>
      </c>
      <c r="L170" s="276"/>
      <c r="M170" s="277" t="s">
        <v>19</v>
      </c>
      <c r="N170" s="278" t="s">
        <v>43</v>
      </c>
      <c r="O170" s="86"/>
      <c r="P170" s="229">
        <f>O170*H170</f>
        <v>0</v>
      </c>
      <c r="Q170" s="229">
        <v>1</v>
      </c>
      <c r="R170" s="229">
        <f>Q170*H170</f>
        <v>823.221</v>
      </c>
      <c r="S170" s="229">
        <v>0</v>
      </c>
      <c r="T170" s="230">
        <f>S170*H170</f>
        <v>0</v>
      </c>
      <c r="U170" s="40"/>
      <c r="V170" s="40"/>
      <c r="W170" s="40"/>
      <c r="X170" s="40"/>
      <c r="Y170" s="40"/>
      <c r="Z170" s="40"/>
      <c r="AA170" s="40"/>
      <c r="AB170" s="40"/>
      <c r="AC170" s="40"/>
      <c r="AD170" s="40"/>
      <c r="AE170" s="40"/>
      <c r="AR170" s="231" t="s">
        <v>227</v>
      </c>
      <c r="AT170" s="231" t="s">
        <v>294</v>
      </c>
      <c r="AU170" s="231" t="s">
        <v>82</v>
      </c>
      <c r="AY170" s="19" t="s">
        <v>169</v>
      </c>
      <c r="BE170" s="232">
        <f>IF(N170="základní",J170,0)</f>
        <v>0</v>
      </c>
      <c r="BF170" s="232">
        <f>IF(N170="snížená",J170,0)</f>
        <v>0</v>
      </c>
      <c r="BG170" s="232">
        <f>IF(N170="zákl. přenesená",J170,0)</f>
        <v>0</v>
      </c>
      <c r="BH170" s="232">
        <f>IF(N170="sníž. přenesená",J170,0)</f>
        <v>0</v>
      </c>
      <c r="BI170" s="232">
        <f>IF(N170="nulová",J170,0)</f>
        <v>0</v>
      </c>
      <c r="BJ170" s="19" t="s">
        <v>80</v>
      </c>
      <c r="BK170" s="232">
        <f>ROUND(I170*H170,2)</f>
        <v>0</v>
      </c>
      <c r="BL170" s="19" t="s">
        <v>176</v>
      </c>
      <c r="BM170" s="231" t="s">
        <v>816</v>
      </c>
    </row>
    <row r="171" spans="1:51" s="13" customFormat="1" ht="12">
      <c r="A171" s="13"/>
      <c r="B171" s="237"/>
      <c r="C171" s="238"/>
      <c r="D171" s="233" t="s">
        <v>180</v>
      </c>
      <c r="E171" s="238"/>
      <c r="F171" s="240" t="s">
        <v>817</v>
      </c>
      <c r="G171" s="238"/>
      <c r="H171" s="241">
        <v>823.221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4</v>
      </c>
      <c r="AX171" s="13" t="s">
        <v>80</v>
      </c>
      <c r="AY171" s="247" t="s">
        <v>169</v>
      </c>
    </row>
    <row r="172" spans="1:65" s="2" customFormat="1" ht="16.5" customHeight="1">
      <c r="A172" s="40"/>
      <c r="B172" s="41"/>
      <c r="C172" s="220" t="s">
        <v>293</v>
      </c>
      <c r="D172" s="220" t="s">
        <v>171</v>
      </c>
      <c r="E172" s="221" t="s">
        <v>301</v>
      </c>
      <c r="F172" s="222" t="s">
        <v>302</v>
      </c>
      <c r="G172" s="223" t="s">
        <v>222</v>
      </c>
      <c r="H172" s="224">
        <v>13.735</v>
      </c>
      <c r="I172" s="225"/>
      <c r="J172" s="226">
        <f>ROUND(I172*H172,2)</f>
        <v>0</v>
      </c>
      <c r="K172" s="222" t="s">
        <v>175</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176</v>
      </c>
      <c r="AT172" s="231" t="s">
        <v>171</v>
      </c>
      <c r="AU172" s="231" t="s">
        <v>82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176</v>
      </c>
      <c r="BM172" s="231" t="s">
        <v>818</v>
      </c>
    </row>
    <row r="173" spans="1:47" s="2" customFormat="1" ht="12">
      <c r="A173" s="40"/>
      <c r="B173" s="41"/>
      <c r="C173" s="42"/>
      <c r="D173" s="233" t="s">
        <v>178</v>
      </c>
      <c r="E173" s="42"/>
      <c r="F173" s="234" t="s">
        <v>304</v>
      </c>
      <c r="G173" s="42"/>
      <c r="H173" s="42"/>
      <c r="I173" s="138"/>
      <c r="J173" s="42"/>
      <c r="K173" s="42"/>
      <c r="L173" s="46"/>
      <c r="M173" s="235"/>
      <c r="N173" s="236"/>
      <c r="O173" s="86"/>
      <c r="P173" s="86"/>
      <c r="Q173" s="86"/>
      <c r="R173" s="86"/>
      <c r="S173" s="86"/>
      <c r="T173" s="87"/>
      <c r="U173" s="40"/>
      <c r="V173" s="40"/>
      <c r="W173" s="40"/>
      <c r="X173" s="40"/>
      <c r="Y173" s="40"/>
      <c r="Z173" s="40"/>
      <c r="AA173" s="40"/>
      <c r="AB173" s="40"/>
      <c r="AC173" s="40"/>
      <c r="AD173" s="40"/>
      <c r="AE173" s="40"/>
      <c r="AT173" s="19" t="s">
        <v>178</v>
      </c>
      <c r="AU173" s="19" t="s">
        <v>82</v>
      </c>
    </row>
    <row r="174" spans="1:51" s="14" customFormat="1" ht="12">
      <c r="A174" s="14"/>
      <c r="B174" s="248"/>
      <c r="C174" s="249"/>
      <c r="D174" s="233" t="s">
        <v>180</v>
      </c>
      <c r="E174" s="250" t="s">
        <v>19</v>
      </c>
      <c r="F174" s="251" t="s">
        <v>305</v>
      </c>
      <c r="G174" s="249"/>
      <c r="H174" s="250" t="s">
        <v>19</v>
      </c>
      <c r="I174" s="252"/>
      <c r="J174" s="249"/>
      <c r="K174" s="249"/>
      <c r="L174" s="253"/>
      <c r="M174" s="254"/>
      <c r="N174" s="255"/>
      <c r="O174" s="255"/>
      <c r="P174" s="255"/>
      <c r="Q174" s="255"/>
      <c r="R174" s="255"/>
      <c r="S174" s="255"/>
      <c r="T174" s="256"/>
      <c r="U174" s="14"/>
      <c r="V174" s="14"/>
      <c r="W174" s="14"/>
      <c r="X174" s="14"/>
      <c r="Y174" s="14"/>
      <c r="Z174" s="14"/>
      <c r="AA174" s="14"/>
      <c r="AB174" s="14"/>
      <c r="AC174" s="14"/>
      <c r="AD174" s="14"/>
      <c r="AE174" s="14"/>
      <c r="AT174" s="257" t="s">
        <v>180</v>
      </c>
      <c r="AU174" s="257" t="s">
        <v>82</v>
      </c>
      <c r="AV174" s="14" t="s">
        <v>80</v>
      </c>
      <c r="AW174" s="14" t="s">
        <v>33</v>
      </c>
      <c r="AX174" s="14" t="s">
        <v>72</v>
      </c>
      <c r="AY174" s="257" t="s">
        <v>169</v>
      </c>
    </row>
    <row r="175" spans="1:51" s="13" customFormat="1" ht="12">
      <c r="A175" s="13"/>
      <c r="B175" s="237"/>
      <c r="C175" s="238"/>
      <c r="D175" s="233" t="s">
        <v>180</v>
      </c>
      <c r="E175" s="239" t="s">
        <v>19</v>
      </c>
      <c r="F175" s="240" t="s">
        <v>811</v>
      </c>
      <c r="G175" s="238"/>
      <c r="H175" s="241">
        <v>9.735</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180</v>
      </c>
      <c r="AU175" s="247" t="s">
        <v>82</v>
      </c>
      <c r="AV175" s="13" t="s">
        <v>82</v>
      </c>
      <c r="AW175" s="13" t="s">
        <v>33</v>
      </c>
      <c r="AX175" s="13" t="s">
        <v>72</v>
      </c>
      <c r="AY175" s="247" t="s">
        <v>169</v>
      </c>
    </row>
    <row r="176" spans="1:51" s="13" customFormat="1" ht="12">
      <c r="A176" s="13"/>
      <c r="B176" s="237"/>
      <c r="C176" s="238"/>
      <c r="D176" s="233" t="s">
        <v>180</v>
      </c>
      <c r="E176" s="239" t="s">
        <v>19</v>
      </c>
      <c r="F176" s="240" t="s">
        <v>812</v>
      </c>
      <c r="G176" s="238"/>
      <c r="H176" s="241">
        <v>4</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33</v>
      </c>
      <c r="AX176" s="13" t="s">
        <v>72</v>
      </c>
      <c r="AY176" s="247" t="s">
        <v>169</v>
      </c>
    </row>
    <row r="177" spans="1:51" s="15" customFormat="1" ht="12">
      <c r="A177" s="15"/>
      <c r="B177" s="258"/>
      <c r="C177" s="259"/>
      <c r="D177" s="233" t="s">
        <v>180</v>
      </c>
      <c r="E177" s="260" t="s">
        <v>19</v>
      </c>
      <c r="F177" s="261" t="s">
        <v>191</v>
      </c>
      <c r="G177" s="259"/>
      <c r="H177" s="262">
        <v>13.735</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180</v>
      </c>
      <c r="AU177" s="268" t="s">
        <v>82</v>
      </c>
      <c r="AV177" s="15" t="s">
        <v>176</v>
      </c>
      <c r="AW177" s="15" t="s">
        <v>33</v>
      </c>
      <c r="AX177" s="15" t="s">
        <v>80</v>
      </c>
      <c r="AY177" s="268" t="s">
        <v>169</v>
      </c>
    </row>
    <row r="178" spans="1:65" s="2" customFormat="1" ht="21.75" customHeight="1">
      <c r="A178" s="40"/>
      <c r="B178" s="41"/>
      <c r="C178" s="220" t="s">
        <v>300</v>
      </c>
      <c r="D178" s="220" t="s">
        <v>171</v>
      </c>
      <c r="E178" s="221" t="s">
        <v>307</v>
      </c>
      <c r="F178" s="222" t="s">
        <v>308</v>
      </c>
      <c r="G178" s="223" t="s">
        <v>297</v>
      </c>
      <c r="H178" s="224">
        <v>819.005</v>
      </c>
      <c r="I178" s="225"/>
      <c r="J178" s="226">
        <f>ROUND(I178*H178,2)</f>
        <v>0</v>
      </c>
      <c r="K178" s="222" t="s">
        <v>19</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819</v>
      </c>
    </row>
    <row r="179" spans="1:47" s="2" customFormat="1" ht="12">
      <c r="A179" s="40"/>
      <c r="B179" s="41"/>
      <c r="C179" s="42"/>
      <c r="D179" s="233" t="s">
        <v>178</v>
      </c>
      <c r="E179" s="42"/>
      <c r="F179" s="234" t="s">
        <v>310</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178</v>
      </c>
      <c r="AU179" s="19" t="s">
        <v>82</v>
      </c>
    </row>
    <row r="180" spans="1:51" s="13" customFormat="1" ht="12">
      <c r="A180" s="13"/>
      <c r="B180" s="237"/>
      <c r="C180" s="238"/>
      <c r="D180" s="233" t="s">
        <v>180</v>
      </c>
      <c r="E180" s="238"/>
      <c r="F180" s="240" t="s">
        <v>820</v>
      </c>
      <c r="G180" s="238"/>
      <c r="H180" s="241">
        <v>819.005</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4</v>
      </c>
      <c r="AX180" s="13" t="s">
        <v>80</v>
      </c>
      <c r="AY180" s="247" t="s">
        <v>169</v>
      </c>
    </row>
    <row r="181" spans="1:65" s="2" customFormat="1" ht="21.75" customHeight="1">
      <c r="A181" s="40"/>
      <c r="B181" s="41"/>
      <c r="C181" s="220" t="s">
        <v>306</v>
      </c>
      <c r="D181" s="220" t="s">
        <v>171</v>
      </c>
      <c r="E181" s="221" t="s">
        <v>312</v>
      </c>
      <c r="F181" s="222" t="s">
        <v>313</v>
      </c>
      <c r="G181" s="223" t="s">
        <v>222</v>
      </c>
      <c r="H181" s="224">
        <v>4</v>
      </c>
      <c r="I181" s="225"/>
      <c r="J181" s="226">
        <f>ROUND(I181*H181,2)</f>
        <v>0</v>
      </c>
      <c r="K181" s="222" t="s">
        <v>175</v>
      </c>
      <c r="L181" s="46"/>
      <c r="M181" s="227" t="s">
        <v>19</v>
      </c>
      <c r="N181" s="228" t="s">
        <v>43</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176</v>
      </c>
      <c r="AT181" s="231" t="s">
        <v>171</v>
      </c>
      <c r="AU181" s="231" t="s">
        <v>82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176</v>
      </c>
      <c r="BM181" s="231" t="s">
        <v>821</v>
      </c>
    </row>
    <row r="182" spans="1:47" s="2" customFormat="1" ht="12">
      <c r="A182" s="40"/>
      <c r="B182" s="41"/>
      <c r="C182" s="42"/>
      <c r="D182" s="233" t="s">
        <v>178</v>
      </c>
      <c r="E182" s="42"/>
      <c r="F182" s="234" t="s">
        <v>315</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9" t="s">
        <v>178</v>
      </c>
      <c r="AU182" s="19" t="s">
        <v>82</v>
      </c>
    </row>
    <row r="183" spans="1:51" s="14" customFormat="1" ht="12">
      <c r="A183" s="14"/>
      <c r="B183" s="248"/>
      <c r="C183" s="249"/>
      <c r="D183" s="233" t="s">
        <v>180</v>
      </c>
      <c r="E183" s="250" t="s">
        <v>19</v>
      </c>
      <c r="F183" s="251" t="s">
        <v>316</v>
      </c>
      <c r="G183" s="249"/>
      <c r="H183" s="250" t="s">
        <v>19</v>
      </c>
      <c r="I183" s="252"/>
      <c r="J183" s="249"/>
      <c r="K183" s="249"/>
      <c r="L183" s="253"/>
      <c r="M183" s="254"/>
      <c r="N183" s="255"/>
      <c r="O183" s="255"/>
      <c r="P183" s="255"/>
      <c r="Q183" s="255"/>
      <c r="R183" s="255"/>
      <c r="S183" s="255"/>
      <c r="T183" s="256"/>
      <c r="U183" s="14"/>
      <c r="V183" s="14"/>
      <c r="W183" s="14"/>
      <c r="X183" s="14"/>
      <c r="Y183" s="14"/>
      <c r="Z183" s="14"/>
      <c r="AA183" s="14"/>
      <c r="AB183" s="14"/>
      <c r="AC183" s="14"/>
      <c r="AD183" s="14"/>
      <c r="AE183" s="14"/>
      <c r="AT183" s="257" t="s">
        <v>180</v>
      </c>
      <c r="AU183" s="257" t="s">
        <v>82</v>
      </c>
      <c r="AV183" s="14" t="s">
        <v>80</v>
      </c>
      <c r="AW183" s="14" t="s">
        <v>33</v>
      </c>
      <c r="AX183" s="14" t="s">
        <v>72</v>
      </c>
      <c r="AY183" s="257" t="s">
        <v>169</v>
      </c>
    </row>
    <row r="184" spans="1:51" s="13" customFormat="1" ht="12">
      <c r="A184" s="13"/>
      <c r="B184" s="237"/>
      <c r="C184" s="238"/>
      <c r="D184" s="233" t="s">
        <v>180</v>
      </c>
      <c r="E184" s="239" t="s">
        <v>19</v>
      </c>
      <c r="F184" s="240" t="s">
        <v>822</v>
      </c>
      <c r="G184" s="238"/>
      <c r="H184" s="241">
        <v>4</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180</v>
      </c>
      <c r="AU184" s="247" t="s">
        <v>82</v>
      </c>
      <c r="AV184" s="13" t="s">
        <v>82</v>
      </c>
      <c r="AW184" s="13" t="s">
        <v>33</v>
      </c>
      <c r="AX184" s="13" t="s">
        <v>72</v>
      </c>
      <c r="AY184" s="247" t="s">
        <v>169</v>
      </c>
    </row>
    <row r="185" spans="1:51" s="15" customFormat="1" ht="12">
      <c r="A185" s="15"/>
      <c r="B185" s="258"/>
      <c r="C185" s="259"/>
      <c r="D185" s="233" t="s">
        <v>180</v>
      </c>
      <c r="E185" s="260" t="s">
        <v>19</v>
      </c>
      <c r="F185" s="261" t="s">
        <v>191</v>
      </c>
      <c r="G185" s="259"/>
      <c r="H185" s="262">
        <v>4</v>
      </c>
      <c r="I185" s="263"/>
      <c r="J185" s="259"/>
      <c r="K185" s="259"/>
      <c r="L185" s="264"/>
      <c r="M185" s="265"/>
      <c r="N185" s="266"/>
      <c r="O185" s="266"/>
      <c r="P185" s="266"/>
      <c r="Q185" s="266"/>
      <c r="R185" s="266"/>
      <c r="S185" s="266"/>
      <c r="T185" s="267"/>
      <c r="U185" s="15"/>
      <c r="V185" s="15"/>
      <c r="W185" s="15"/>
      <c r="X185" s="15"/>
      <c r="Y185" s="15"/>
      <c r="Z185" s="15"/>
      <c r="AA185" s="15"/>
      <c r="AB185" s="15"/>
      <c r="AC185" s="15"/>
      <c r="AD185" s="15"/>
      <c r="AE185" s="15"/>
      <c r="AT185" s="268" t="s">
        <v>180</v>
      </c>
      <c r="AU185" s="268" t="s">
        <v>82</v>
      </c>
      <c r="AV185" s="15" t="s">
        <v>176</v>
      </c>
      <c r="AW185" s="15" t="s">
        <v>33</v>
      </c>
      <c r="AX185" s="15" t="s">
        <v>80</v>
      </c>
      <c r="AY185" s="268" t="s">
        <v>169</v>
      </c>
    </row>
    <row r="186" spans="1:65" s="2" customFormat="1" ht="21.75" customHeight="1">
      <c r="A186" s="40"/>
      <c r="B186" s="41"/>
      <c r="C186" s="220" t="s">
        <v>7</v>
      </c>
      <c r="D186" s="220" t="s">
        <v>171</v>
      </c>
      <c r="E186" s="221" t="s">
        <v>319</v>
      </c>
      <c r="F186" s="222" t="s">
        <v>320</v>
      </c>
      <c r="G186" s="223" t="s">
        <v>174</v>
      </c>
      <c r="H186" s="224">
        <v>88.5</v>
      </c>
      <c r="I186" s="225"/>
      <c r="J186" s="226">
        <f>ROUND(I186*H186,2)</f>
        <v>0</v>
      </c>
      <c r="K186" s="222" t="s">
        <v>175</v>
      </c>
      <c r="L186" s="46"/>
      <c r="M186" s="227" t="s">
        <v>19</v>
      </c>
      <c r="N186" s="228" t="s">
        <v>43</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176</v>
      </c>
      <c r="AT186" s="231" t="s">
        <v>171</v>
      </c>
      <c r="AU186" s="231" t="s">
        <v>82</v>
      </c>
      <c r="AY186" s="19" t="s">
        <v>169</v>
      </c>
      <c r="BE186" s="232">
        <f>IF(N186="základní",J186,0)</f>
        <v>0</v>
      </c>
      <c r="BF186" s="232">
        <f>IF(N186="snížená",J186,0)</f>
        <v>0</v>
      </c>
      <c r="BG186" s="232">
        <f>IF(N186="zákl. přenesená",J186,0)</f>
        <v>0</v>
      </c>
      <c r="BH186" s="232">
        <f>IF(N186="sníž. přenesená",J186,0)</f>
        <v>0</v>
      </c>
      <c r="BI186" s="232">
        <f>IF(N186="nulová",J186,0)</f>
        <v>0</v>
      </c>
      <c r="BJ186" s="19" t="s">
        <v>80</v>
      </c>
      <c r="BK186" s="232">
        <f>ROUND(I186*H186,2)</f>
        <v>0</v>
      </c>
      <c r="BL186" s="19" t="s">
        <v>176</v>
      </c>
      <c r="BM186" s="231" t="s">
        <v>823</v>
      </c>
    </row>
    <row r="187" spans="1:47" s="2" customFormat="1" ht="12">
      <c r="A187" s="40"/>
      <c r="B187" s="41"/>
      <c r="C187" s="42"/>
      <c r="D187" s="233" t="s">
        <v>178</v>
      </c>
      <c r="E187" s="42"/>
      <c r="F187" s="234" t="s">
        <v>322</v>
      </c>
      <c r="G187" s="42"/>
      <c r="H187" s="42"/>
      <c r="I187" s="138"/>
      <c r="J187" s="42"/>
      <c r="K187" s="42"/>
      <c r="L187" s="46"/>
      <c r="M187" s="235"/>
      <c r="N187" s="236"/>
      <c r="O187" s="86"/>
      <c r="P187" s="86"/>
      <c r="Q187" s="86"/>
      <c r="R187" s="86"/>
      <c r="S187" s="86"/>
      <c r="T187" s="87"/>
      <c r="U187" s="40"/>
      <c r="V187" s="40"/>
      <c r="W187" s="40"/>
      <c r="X187" s="40"/>
      <c r="Y187" s="40"/>
      <c r="Z187" s="40"/>
      <c r="AA187" s="40"/>
      <c r="AB187" s="40"/>
      <c r="AC187" s="40"/>
      <c r="AD187" s="40"/>
      <c r="AE187" s="40"/>
      <c r="AT187" s="19" t="s">
        <v>178</v>
      </c>
      <c r="AU187" s="19" t="s">
        <v>82</v>
      </c>
    </row>
    <row r="188" spans="1:51" s="13" customFormat="1" ht="12">
      <c r="A188" s="13"/>
      <c r="B188" s="237"/>
      <c r="C188" s="238"/>
      <c r="D188" s="233" t="s">
        <v>180</v>
      </c>
      <c r="E188" s="239" t="s">
        <v>19</v>
      </c>
      <c r="F188" s="240" t="s">
        <v>824</v>
      </c>
      <c r="G188" s="238"/>
      <c r="H188" s="241">
        <v>88.5</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180</v>
      </c>
      <c r="AU188" s="247" t="s">
        <v>82</v>
      </c>
      <c r="AV188" s="13" t="s">
        <v>82</v>
      </c>
      <c r="AW188" s="13" t="s">
        <v>33</v>
      </c>
      <c r="AX188" s="13" t="s">
        <v>80</v>
      </c>
      <c r="AY188" s="247" t="s">
        <v>169</v>
      </c>
    </row>
    <row r="189" spans="1:65" s="2" customFormat="1" ht="21.75" customHeight="1">
      <c r="A189" s="40"/>
      <c r="B189" s="41"/>
      <c r="C189" s="220" t="s">
        <v>318</v>
      </c>
      <c r="D189" s="220" t="s">
        <v>171</v>
      </c>
      <c r="E189" s="221" t="s">
        <v>326</v>
      </c>
      <c r="F189" s="222" t="s">
        <v>327</v>
      </c>
      <c r="G189" s="223" t="s">
        <v>174</v>
      </c>
      <c r="H189" s="224">
        <v>88.5</v>
      </c>
      <c r="I189" s="225"/>
      <c r="J189" s="226">
        <f>ROUND(I189*H189,2)</f>
        <v>0</v>
      </c>
      <c r="K189" s="222" t="s">
        <v>175</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176</v>
      </c>
      <c r="AT189" s="231" t="s">
        <v>171</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176</v>
      </c>
      <c r="BM189" s="231" t="s">
        <v>825</v>
      </c>
    </row>
    <row r="190" spans="1:47" s="2" customFormat="1" ht="12">
      <c r="A190" s="40"/>
      <c r="B190" s="41"/>
      <c r="C190" s="42"/>
      <c r="D190" s="233" t="s">
        <v>178</v>
      </c>
      <c r="E190" s="42"/>
      <c r="F190" s="234" t="s">
        <v>329</v>
      </c>
      <c r="G190" s="42"/>
      <c r="H190" s="42"/>
      <c r="I190" s="138"/>
      <c r="J190" s="42"/>
      <c r="K190" s="42"/>
      <c r="L190" s="46"/>
      <c r="M190" s="235"/>
      <c r="N190" s="236"/>
      <c r="O190" s="86"/>
      <c r="P190" s="86"/>
      <c r="Q190" s="86"/>
      <c r="R190" s="86"/>
      <c r="S190" s="86"/>
      <c r="T190" s="87"/>
      <c r="U190" s="40"/>
      <c r="V190" s="40"/>
      <c r="W190" s="40"/>
      <c r="X190" s="40"/>
      <c r="Y190" s="40"/>
      <c r="Z190" s="40"/>
      <c r="AA190" s="40"/>
      <c r="AB190" s="40"/>
      <c r="AC190" s="40"/>
      <c r="AD190" s="40"/>
      <c r="AE190" s="40"/>
      <c r="AT190" s="19" t="s">
        <v>178</v>
      </c>
      <c r="AU190" s="19" t="s">
        <v>82</v>
      </c>
    </row>
    <row r="191" spans="1:51" s="13" customFormat="1" ht="12">
      <c r="A191" s="13"/>
      <c r="B191" s="237"/>
      <c r="C191" s="238"/>
      <c r="D191" s="233" t="s">
        <v>180</v>
      </c>
      <c r="E191" s="239" t="s">
        <v>19</v>
      </c>
      <c r="F191" s="240" t="s">
        <v>826</v>
      </c>
      <c r="G191" s="238"/>
      <c r="H191" s="241">
        <v>88.5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33</v>
      </c>
      <c r="AX191" s="13" t="s">
        <v>80</v>
      </c>
      <c r="AY191" s="247" t="s">
        <v>169</v>
      </c>
    </row>
    <row r="192" spans="1:65" s="2" customFormat="1" ht="16.5" customHeight="1">
      <c r="A192" s="40"/>
      <c r="B192" s="41"/>
      <c r="C192" s="269" t="s">
        <v>325</v>
      </c>
      <c r="D192" s="269" t="s">
        <v>294</v>
      </c>
      <c r="E192" s="270" t="s">
        <v>331</v>
      </c>
      <c r="F192" s="271" t="s">
        <v>332</v>
      </c>
      <c r="G192" s="272" t="s">
        <v>333</v>
      </c>
      <c r="H192" s="273">
        <v>1.328</v>
      </c>
      <c r="I192" s="274"/>
      <c r="J192" s="275">
        <f>ROUND(I192*H192,2)</f>
        <v>0</v>
      </c>
      <c r="K192" s="271" t="s">
        <v>175</v>
      </c>
      <c r="L192" s="276"/>
      <c r="M192" s="277" t="s">
        <v>19</v>
      </c>
      <c r="N192" s="278" t="s">
        <v>43</v>
      </c>
      <c r="O192" s="86"/>
      <c r="P192" s="229">
        <f>O192*H192</f>
        <v>0</v>
      </c>
      <c r="Q192" s="229">
        <v>0.001</v>
      </c>
      <c r="R192" s="229">
        <f>Q192*H192</f>
        <v>0.0013280000000000002</v>
      </c>
      <c r="S192" s="229">
        <v>0</v>
      </c>
      <c r="T192" s="230">
        <f>S192*H192</f>
        <v>0</v>
      </c>
      <c r="U192" s="40"/>
      <c r="V192" s="40"/>
      <c r="W192" s="40"/>
      <c r="X192" s="40"/>
      <c r="Y192" s="40"/>
      <c r="Z192" s="40"/>
      <c r="AA192" s="40"/>
      <c r="AB192" s="40"/>
      <c r="AC192" s="40"/>
      <c r="AD192" s="40"/>
      <c r="AE192" s="40"/>
      <c r="AR192" s="231" t="s">
        <v>227</v>
      </c>
      <c r="AT192" s="231" t="s">
        <v>294</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176</v>
      </c>
      <c r="BM192" s="231" t="s">
        <v>827</v>
      </c>
    </row>
    <row r="193" spans="1:51" s="13" customFormat="1" ht="12">
      <c r="A193" s="13"/>
      <c r="B193" s="237"/>
      <c r="C193" s="238"/>
      <c r="D193" s="233" t="s">
        <v>180</v>
      </c>
      <c r="E193" s="238"/>
      <c r="F193" s="240" t="s">
        <v>828</v>
      </c>
      <c r="G193" s="238"/>
      <c r="H193" s="241">
        <v>1.328</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180</v>
      </c>
      <c r="AU193" s="247" t="s">
        <v>82</v>
      </c>
      <c r="AV193" s="13" t="s">
        <v>82</v>
      </c>
      <c r="AW193" s="13" t="s">
        <v>4</v>
      </c>
      <c r="AX193" s="13" t="s">
        <v>80</v>
      </c>
      <c r="AY193" s="247" t="s">
        <v>169</v>
      </c>
    </row>
    <row r="194" spans="1:63" s="12" customFormat="1" ht="22.8" customHeight="1">
      <c r="A194" s="12"/>
      <c r="B194" s="204"/>
      <c r="C194" s="205"/>
      <c r="D194" s="206" t="s">
        <v>71</v>
      </c>
      <c r="E194" s="218" t="s">
        <v>192</v>
      </c>
      <c r="F194" s="218" t="s">
        <v>829</v>
      </c>
      <c r="G194" s="205"/>
      <c r="H194" s="205"/>
      <c r="I194" s="208"/>
      <c r="J194" s="219">
        <f>BK194</f>
        <v>0</v>
      </c>
      <c r="K194" s="205"/>
      <c r="L194" s="210"/>
      <c r="M194" s="211"/>
      <c r="N194" s="212"/>
      <c r="O194" s="212"/>
      <c r="P194" s="213">
        <f>SUM(P195:P199)</f>
        <v>0</v>
      </c>
      <c r="Q194" s="212"/>
      <c r="R194" s="213">
        <f>SUM(R195:R199)</f>
        <v>30.290944600000003</v>
      </c>
      <c r="S194" s="212"/>
      <c r="T194" s="214">
        <f>SUM(T195:T199)</f>
        <v>0</v>
      </c>
      <c r="U194" s="12"/>
      <c r="V194" s="12"/>
      <c r="W194" s="12"/>
      <c r="X194" s="12"/>
      <c r="Y194" s="12"/>
      <c r="Z194" s="12"/>
      <c r="AA194" s="12"/>
      <c r="AB194" s="12"/>
      <c r="AC194" s="12"/>
      <c r="AD194" s="12"/>
      <c r="AE194" s="12"/>
      <c r="AR194" s="215" t="s">
        <v>80</v>
      </c>
      <c r="AT194" s="216" t="s">
        <v>71</v>
      </c>
      <c r="AU194" s="216" t="s">
        <v>80</v>
      </c>
      <c r="AY194" s="215" t="s">
        <v>169</v>
      </c>
      <c r="BK194" s="217">
        <f>SUM(BK195:BK199)</f>
        <v>0</v>
      </c>
    </row>
    <row r="195" spans="1:65" s="2" customFormat="1" ht="16.5" customHeight="1">
      <c r="A195" s="40"/>
      <c r="B195" s="41"/>
      <c r="C195" s="220" t="s">
        <v>330</v>
      </c>
      <c r="D195" s="220" t="s">
        <v>171</v>
      </c>
      <c r="E195" s="221" t="s">
        <v>830</v>
      </c>
      <c r="F195" s="222" t="s">
        <v>831</v>
      </c>
      <c r="G195" s="223" t="s">
        <v>339</v>
      </c>
      <c r="H195" s="224">
        <v>43.78</v>
      </c>
      <c r="I195" s="225"/>
      <c r="J195" s="226">
        <f>ROUND(I195*H195,2)</f>
        <v>0</v>
      </c>
      <c r="K195" s="222" t="s">
        <v>175</v>
      </c>
      <c r="L195" s="46"/>
      <c r="M195" s="227" t="s">
        <v>19</v>
      </c>
      <c r="N195" s="228" t="s">
        <v>43</v>
      </c>
      <c r="O195" s="86"/>
      <c r="P195" s="229">
        <f>O195*H195</f>
        <v>0</v>
      </c>
      <c r="Q195" s="229">
        <v>0.24127</v>
      </c>
      <c r="R195" s="229">
        <f>Q195*H195</f>
        <v>10.562800600000001</v>
      </c>
      <c r="S195" s="229">
        <v>0</v>
      </c>
      <c r="T195" s="230">
        <f>S195*H195</f>
        <v>0</v>
      </c>
      <c r="U195" s="40"/>
      <c r="V195" s="40"/>
      <c r="W195" s="40"/>
      <c r="X195" s="40"/>
      <c r="Y195" s="40"/>
      <c r="Z195" s="40"/>
      <c r="AA195" s="40"/>
      <c r="AB195" s="40"/>
      <c r="AC195" s="40"/>
      <c r="AD195" s="40"/>
      <c r="AE195" s="40"/>
      <c r="AR195" s="231" t="s">
        <v>176</v>
      </c>
      <c r="AT195" s="231" t="s">
        <v>171</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832</v>
      </c>
    </row>
    <row r="196" spans="1:47" s="2" customFormat="1" ht="12">
      <c r="A196" s="40"/>
      <c r="B196" s="41"/>
      <c r="C196" s="42"/>
      <c r="D196" s="233" t="s">
        <v>178</v>
      </c>
      <c r="E196" s="42"/>
      <c r="F196" s="234" t="s">
        <v>357</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9" t="s">
        <v>178</v>
      </c>
      <c r="AU196" s="19" t="s">
        <v>82</v>
      </c>
    </row>
    <row r="197" spans="1:51" s="13" customFormat="1" ht="12">
      <c r="A197" s="13"/>
      <c r="B197" s="237"/>
      <c r="C197" s="238"/>
      <c r="D197" s="233" t="s">
        <v>180</v>
      </c>
      <c r="E197" s="239" t="s">
        <v>19</v>
      </c>
      <c r="F197" s="240" t="s">
        <v>833</v>
      </c>
      <c r="G197" s="238"/>
      <c r="H197" s="241">
        <v>43.78</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33</v>
      </c>
      <c r="AX197" s="13" t="s">
        <v>80</v>
      </c>
      <c r="AY197" s="247" t="s">
        <v>169</v>
      </c>
    </row>
    <row r="198" spans="1:65" s="2" customFormat="1" ht="16.5" customHeight="1">
      <c r="A198" s="40"/>
      <c r="B198" s="41"/>
      <c r="C198" s="269" t="s">
        <v>336</v>
      </c>
      <c r="D198" s="269" t="s">
        <v>294</v>
      </c>
      <c r="E198" s="270" t="s">
        <v>834</v>
      </c>
      <c r="F198" s="271" t="s">
        <v>835</v>
      </c>
      <c r="G198" s="272" t="s">
        <v>361</v>
      </c>
      <c r="H198" s="273">
        <v>274.002</v>
      </c>
      <c r="I198" s="274"/>
      <c r="J198" s="275">
        <f>ROUND(I198*H198,2)</f>
        <v>0</v>
      </c>
      <c r="K198" s="271" t="s">
        <v>19</v>
      </c>
      <c r="L198" s="276"/>
      <c r="M198" s="277" t="s">
        <v>19</v>
      </c>
      <c r="N198" s="278" t="s">
        <v>43</v>
      </c>
      <c r="O198" s="86"/>
      <c r="P198" s="229">
        <f>O198*H198</f>
        <v>0</v>
      </c>
      <c r="Q198" s="229">
        <v>0.072</v>
      </c>
      <c r="R198" s="229">
        <f>Q198*H198</f>
        <v>19.728144</v>
      </c>
      <c r="S198" s="229">
        <v>0</v>
      </c>
      <c r="T198" s="230">
        <f>S198*H198</f>
        <v>0</v>
      </c>
      <c r="U198" s="40"/>
      <c r="V198" s="40"/>
      <c r="W198" s="40"/>
      <c r="X198" s="40"/>
      <c r="Y198" s="40"/>
      <c r="Z198" s="40"/>
      <c r="AA198" s="40"/>
      <c r="AB198" s="40"/>
      <c r="AC198" s="40"/>
      <c r="AD198" s="40"/>
      <c r="AE198" s="40"/>
      <c r="AR198" s="231" t="s">
        <v>227</v>
      </c>
      <c r="AT198" s="231" t="s">
        <v>294</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176</v>
      </c>
      <c r="BM198" s="231" t="s">
        <v>836</v>
      </c>
    </row>
    <row r="199" spans="1:51" s="13" customFormat="1" ht="12">
      <c r="A199" s="13"/>
      <c r="B199" s="237"/>
      <c r="C199" s="238"/>
      <c r="D199" s="233" t="s">
        <v>180</v>
      </c>
      <c r="E199" s="238"/>
      <c r="F199" s="240" t="s">
        <v>837</v>
      </c>
      <c r="G199" s="238"/>
      <c r="H199" s="241">
        <v>274.002</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180</v>
      </c>
      <c r="AU199" s="247" t="s">
        <v>82</v>
      </c>
      <c r="AV199" s="13" t="s">
        <v>82</v>
      </c>
      <c r="AW199" s="13" t="s">
        <v>4</v>
      </c>
      <c r="AX199" s="13" t="s">
        <v>80</v>
      </c>
      <c r="AY199" s="247" t="s">
        <v>169</v>
      </c>
    </row>
    <row r="200" spans="1:63" s="12" customFormat="1" ht="22.8" customHeight="1">
      <c r="A200" s="12"/>
      <c r="B200" s="204"/>
      <c r="C200" s="205"/>
      <c r="D200" s="206" t="s">
        <v>71</v>
      </c>
      <c r="E200" s="218" t="s">
        <v>206</v>
      </c>
      <c r="F200" s="218" t="s">
        <v>364</v>
      </c>
      <c r="G200" s="205"/>
      <c r="H200" s="205"/>
      <c r="I200" s="208"/>
      <c r="J200" s="219">
        <f>BK200</f>
        <v>0</v>
      </c>
      <c r="K200" s="205"/>
      <c r="L200" s="210"/>
      <c r="M200" s="211"/>
      <c r="N200" s="212"/>
      <c r="O200" s="212"/>
      <c r="P200" s="213">
        <f>SUM(P201:P230)</f>
        <v>0</v>
      </c>
      <c r="Q200" s="212"/>
      <c r="R200" s="213">
        <f>SUM(R201:R230)</f>
        <v>24.3187055</v>
      </c>
      <c r="S200" s="212"/>
      <c r="T200" s="214">
        <f>SUM(T201:T230)</f>
        <v>0</v>
      </c>
      <c r="U200" s="12"/>
      <c r="V200" s="12"/>
      <c r="W200" s="12"/>
      <c r="X200" s="12"/>
      <c r="Y200" s="12"/>
      <c r="Z200" s="12"/>
      <c r="AA200" s="12"/>
      <c r="AB200" s="12"/>
      <c r="AC200" s="12"/>
      <c r="AD200" s="12"/>
      <c r="AE200" s="12"/>
      <c r="AR200" s="215" t="s">
        <v>80</v>
      </c>
      <c r="AT200" s="216" t="s">
        <v>71</v>
      </c>
      <c r="AU200" s="216" t="s">
        <v>80</v>
      </c>
      <c r="AY200" s="215" t="s">
        <v>169</v>
      </c>
      <c r="BK200" s="217">
        <f>SUM(BK201:BK230)</f>
        <v>0</v>
      </c>
    </row>
    <row r="201" spans="1:65" s="2" customFormat="1" ht="16.5" customHeight="1">
      <c r="A201" s="40"/>
      <c r="B201" s="41"/>
      <c r="C201" s="220" t="s">
        <v>343</v>
      </c>
      <c r="D201" s="220" t="s">
        <v>171</v>
      </c>
      <c r="E201" s="221" t="s">
        <v>371</v>
      </c>
      <c r="F201" s="222" t="s">
        <v>372</v>
      </c>
      <c r="G201" s="223" t="s">
        <v>174</v>
      </c>
      <c r="H201" s="224">
        <v>1811.738</v>
      </c>
      <c r="I201" s="225"/>
      <c r="J201" s="226">
        <f>ROUND(I201*H201,2)</f>
        <v>0</v>
      </c>
      <c r="K201" s="222" t="s">
        <v>175</v>
      </c>
      <c r="L201" s="46"/>
      <c r="M201" s="227" t="s">
        <v>19</v>
      </c>
      <c r="N201" s="228" t="s">
        <v>43</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176</v>
      </c>
      <c r="AT201" s="231" t="s">
        <v>171</v>
      </c>
      <c r="AU201" s="231" t="s">
        <v>82</v>
      </c>
      <c r="AY201" s="19" t="s">
        <v>169</v>
      </c>
      <c r="BE201" s="232">
        <f>IF(N201="základní",J201,0)</f>
        <v>0</v>
      </c>
      <c r="BF201" s="232">
        <f>IF(N201="snížená",J201,0)</f>
        <v>0</v>
      </c>
      <c r="BG201" s="232">
        <f>IF(N201="zákl. přenesená",J201,0)</f>
        <v>0</v>
      </c>
      <c r="BH201" s="232">
        <f>IF(N201="sníž. přenesená",J201,0)</f>
        <v>0</v>
      </c>
      <c r="BI201" s="232">
        <f>IF(N201="nulová",J201,0)</f>
        <v>0</v>
      </c>
      <c r="BJ201" s="19" t="s">
        <v>80</v>
      </c>
      <c r="BK201" s="232">
        <f>ROUND(I201*H201,2)</f>
        <v>0</v>
      </c>
      <c r="BL201" s="19" t="s">
        <v>176</v>
      </c>
      <c r="BM201" s="231" t="s">
        <v>838</v>
      </c>
    </row>
    <row r="202" spans="1:51" s="14" customFormat="1" ht="12">
      <c r="A202" s="14"/>
      <c r="B202" s="248"/>
      <c r="C202" s="249"/>
      <c r="D202" s="233" t="s">
        <v>180</v>
      </c>
      <c r="E202" s="250" t="s">
        <v>19</v>
      </c>
      <c r="F202" s="251" t="s">
        <v>196</v>
      </c>
      <c r="G202" s="249"/>
      <c r="H202" s="250" t="s">
        <v>19</v>
      </c>
      <c r="I202" s="252"/>
      <c r="J202" s="249"/>
      <c r="K202" s="249"/>
      <c r="L202" s="253"/>
      <c r="M202" s="254"/>
      <c r="N202" s="255"/>
      <c r="O202" s="255"/>
      <c r="P202" s="255"/>
      <c r="Q202" s="255"/>
      <c r="R202" s="255"/>
      <c r="S202" s="255"/>
      <c r="T202" s="256"/>
      <c r="U202" s="14"/>
      <c r="V202" s="14"/>
      <c r="W202" s="14"/>
      <c r="X202" s="14"/>
      <c r="Y202" s="14"/>
      <c r="Z202" s="14"/>
      <c r="AA202" s="14"/>
      <c r="AB202" s="14"/>
      <c r="AC202" s="14"/>
      <c r="AD202" s="14"/>
      <c r="AE202" s="14"/>
      <c r="AT202" s="257" t="s">
        <v>180</v>
      </c>
      <c r="AU202" s="257" t="s">
        <v>82</v>
      </c>
      <c r="AV202" s="14" t="s">
        <v>80</v>
      </c>
      <c r="AW202" s="14" t="s">
        <v>33</v>
      </c>
      <c r="AX202" s="14" t="s">
        <v>72</v>
      </c>
      <c r="AY202" s="257" t="s">
        <v>169</v>
      </c>
    </row>
    <row r="203" spans="1:51" s="13" customFormat="1" ht="12">
      <c r="A203" s="13"/>
      <c r="B203" s="237"/>
      <c r="C203" s="238"/>
      <c r="D203" s="233" t="s">
        <v>180</v>
      </c>
      <c r="E203" s="239" t="s">
        <v>19</v>
      </c>
      <c r="F203" s="240" t="s">
        <v>839</v>
      </c>
      <c r="G203" s="238"/>
      <c r="H203" s="241">
        <v>864.129</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180</v>
      </c>
      <c r="AU203" s="247" t="s">
        <v>82</v>
      </c>
      <c r="AV203" s="13" t="s">
        <v>82</v>
      </c>
      <c r="AW203" s="13" t="s">
        <v>33</v>
      </c>
      <c r="AX203" s="13" t="s">
        <v>72</v>
      </c>
      <c r="AY203" s="247" t="s">
        <v>169</v>
      </c>
    </row>
    <row r="204" spans="1:51" s="13" customFormat="1" ht="12">
      <c r="A204" s="13"/>
      <c r="B204" s="237"/>
      <c r="C204" s="238"/>
      <c r="D204" s="233" t="s">
        <v>180</v>
      </c>
      <c r="E204" s="239" t="s">
        <v>19</v>
      </c>
      <c r="F204" s="240" t="s">
        <v>840</v>
      </c>
      <c r="G204" s="238"/>
      <c r="H204" s="241">
        <v>855.899</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180</v>
      </c>
      <c r="AU204" s="247" t="s">
        <v>82</v>
      </c>
      <c r="AV204" s="13" t="s">
        <v>82</v>
      </c>
      <c r="AW204" s="13" t="s">
        <v>33</v>
      </c>
      <c r="AX204" s="13" t="s">
        <v>72</v>
      </c>
      <c r="AY204" s="247" t="s">
        <v>169</v>
      </c>
    </row>
    <row r="205" spans="1:51" s="13" customFormat="1" ht="12">
      <c r="A205" s="13"/>
      <c r="B205" s="237"/>
      <c r="C205" s="238"/>
      <c r="D205" s="233" t="s">
        <v>180</v>
      </c>
      <c r="E205" s="239" t="s">
        <v>19</v>
      </c>
      <c r="F205" s="240" t="s">
        <v>841</v>
      </c>
      <c r="G205" s="238"/>
      <c r="H205" s="241">
        <v>91.71</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180</v>
      </c>
      <c r="AU205" s="247" t="s">
        <v>82</v>
      </c>
      <c r="AV205" s="13" t="s">
        <v>82</v>
      </c>
      <c r="AW205" s="13" t="s">
        <v>33</v>
      </c>
      <c r="AX205" s="13" t="s">
        <v>72</v>
      </c>
      <c r="AY205" s="247" t="s">
        <v>169</v>
      </c>
    </row>
    <row r="206" spans="1:51" s="15" customFormat="1" ht="12">
      <c r="A206" s="15"/>
      <c r="B206" s="258"/>
      <c r="C206" s="259"/>
      <c r="D206" s="233" t="s">
        <v>180</v>
      </c>
      <c r="E206" s="260" t="s">
        <v>19</v>
      </c>
      <c r="F206" s="261" t="s">
        <v>191</v>
      </c>
      <c r="G206" s="259"/>
      <c r="H206" s="262">
        <v>1811.738</v>
      </c>
      <c r="I206" s="263"/>
      <c r="J206" s="259"/>
      <c r="K206" s="259"/>
      <c r="L206" s="264"/>
      <c r="M206" s="265"/>
      <c r="N206" s="266"/>
      <c r="O206" s="266"/>
      <c r="P206" s="266"/>
      <c r="Q206" s="266"/>
      <c r="R206" s="266"/>
      <c r="S206" s="266"/>
      <c r="T206" s="267"/>
      <c r="U206" s="15"/>
      <c r="V206" s="15"/>
      <c r="W206" s="15"/>
      <c r="X206" s="15"/>
      <c r="Y206" s="15"/>
      <c r="Z206" s="15"/>
      <c r="AA206" s="15"/>
      <c r="AB206" s="15"/>
      <c r="AC206" s="15"/>
      <c r="AD206" s="15"/>
      <c r="AE206" s="15"/>
      <c r="AT206" s="268" t="s">
        <v>180</v>
      </c>
      <c r="AU206" s="268" t="s">
        <v>82</v>
      </c>
      <c r="AV206" s="15" t="s">
        <v>176</v>
      </c>
      <c r="AW206" s="15" t="s">
        <v>33</v>
      </c>
      <c r="AX206" s="15" t="s">
        <v>80</v>
      </c>
      <c r="AY206" s="268" t="s">
        <v>169</v>
      </c>
    </row>
    <row r="207" spans="1:65" s="2" customFormat="1" ht="16.5" customHeight="1">
      <c r="A207" s="40"/>
      <c r="B207" s="41"/>
      <c r="C207" s="220" t="s">
        <v>348</v>
      </c>
      <c r="D207" s="220" t="s">
        <v>171</v>
      </c>
      <c r="E207" s="221" t="s">
        <v>378</v>
      </c>
      <c r="F207" s="222" t="s">
        <v>379</v>
      </c>
      <c r="G207" s="223" t="s">
        <v>174</v>
      </c>
      <c r="H207" s="224">
        <v>91.71</v>
      </c>
      <c r="I207" s="225"/>
      <c r="J207" s="226">
        <f>ROUND(I207*H207,2)</f>
        <v>0</v>
      </c>
      <c r="K207" s="222" t="s">
        <v>175</v>
      </c>
      <c r="L207" s="46"/>
      <c r="M207" s="227" t="s">
        <v>19</v>
      </c>
      <c r="N207" s="228" t="s">
        <v>43</v>
      </c>
      <c r="O207" s="86"/>
      <c r="P207" s="229">
        <f>O207*H207</f>
        <v>0</v>
      </c>
      <c r="Q207" s="229">
        <v>0</v>
      </c>
      <c r="R207" s="229">
        <f>Q207*H207</f>
        <v>0</v>
      </c>
      <c r="S207" s="229">
        <v>0</v>
      </c>
      <c r="T207" s="230">
        <f>S207*H207</f>
        <v>0</v>
      </c>
      <c r="U207" s="40"/>
      <c r="V207" s="40"/>
      <c r="W207" s="40"/>
      <c r="X207" s="40"/>
      <c r="Y207" s="40"/>
      <c r="Z207" s="40"/>
      <c r="AA207" s="40"/>
      <c r="AB207" s="40"/>
      <c r="AC207" s="40"/>
      <c r="AD207" s="40"/>
      <c r="AE207" s="40"/>
      <c r="AR207" s="231" t="s">
        <v>176</v>
      </c>
      <c r="AT207" s="231" t="s">
        <v>171</v>
      </c>
      <c r="AU207" s="231" t="s">
        <v>82</v>
      </c>
      <c r="AY207" s="19" t="s">
        <v>169</v>
      </c>
      <c r="BE207" s="232">
        <f>IF(N207="základní",J207,0)</f>
        <v>0</v>
      </c>
      <c r="BF207" s="232">
        <f>IF(N207="snížená",J207,0)</f>
        <v>0</v>
      </c>
      <c r="BG207" s="232">
        <f>IF(N207="zákl. přenesená",J207,0)</f>
        <v>0</v>
      </c>
      <c r="BH207" s="232">
        <f>IF(N207="sníž. přenesená",J207,0)</f>
        <v>0</v>
      </c>
      <c r="BI207" s="232">
        <f>IF(N207="nulová",J207,0)</f>
        <v>0</v>
      </c>
      <c r="BJ207" s="19" t="s">
        <v>80</v>
      </c>
      <c r="BK207" s="232">
        <f>ROUND(I207*H207,2)</f>
        <v>0</v>
      </c>
      <c r="BL207" s="19" t="s">
        <v>176</v>
      </c>
      <c r="BM207" s="231" t="s">
        <v>842</v>
      </c>
    </row>
    <row r="208" spans="1:51" s="13" customFormat="1" ht="12">
      <c r="A208" s="13"/>
      <c r="B208" s="237"/>
      <c r="C208" s="238"/>
      <c r="D208" s="233" t="s">
        <v>180</v>
      </c>
      <c r="E208" s="239" t="s">
        <v>19</v>
      </c>
      <c r="F208" s="240" t="s">
        <v>841</v>
      </c>
      <c r="G208" s="238"/>
      <c r="H208" s="241">
        <v>91.71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180</v>
      </c>
      <c r="AU208" s="247" t="s">
        <v>82</v>
      </c>
      <c r="AV208" s="13" t="s">
        <v>82</v>
      </c>
      <c r="AW208" s="13" t="s">
        <v>33</v>
      </c>
      <c r="AX208" s="13" t="s">
        <v>80</v>
      </c>
      <c r="AY208" s="247" t="s">
        <v>169</v>
      </c>
    </row>
    <row r="209" spans="1:65" s="2" customFormat="1" ht="21.75" customHeight="1">
      <c r="A209" s="40"/>
      <c r="B209" s="41"/>
      <c r="C209" s="220" t="s">
        <v>353</v>
      </c>
      <c r="D209" s="220" t="s">
        <v>171</v>
      </c>
      <c r="E209" s="221" t="s">
        <v>388</v>
      </c>
      <c r="F209" s="222" t="s">
        <v>389</v>
      </c>
      <c r="G209" s="223" t="s">
        <v>174</v>
      </c>
      <c r="H209" s="224">
        <v>838.655</v>
      </c>
      <c r="I209" s="225"/>
      <c r="J209" s="226">
        <f>ROUND(I209*H209,2)</f>
        <v>0</v>
      </c>
      <c r="K209" s="222" t="s">
        <v>175</v>
      </c>
      <c r="L209" s="46"/>
      <c r="M209" s="227" t="s">
        <v>19</v>
      </c>
      <c r="N209" s="22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176</v>
      </c>
      <c r="AT209" s="231" t="s">
        <v>171</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843</v>
      </c>
    </row>
    <row r="210" spans="1:47" s="2" customFormat="1" ht="12">
      <c r="A210" s="40"/>
      <c r="B210" s="41"/>
      <c r="C210" s="42"/>
      <c r="D210" s="233" t="s">
        <v>178</v>
      </c>
      <c r="E210" s="42"/>
      <c r="F210" s="234" t="s">
        <v>391</v>
      </c>
      <c r="G210" s="42"/>
      <c r="H210" s="42"/>
      <c r="I210" s="138"/>
      <c r="J210" s="42"/>
      <c r="K210" s="42"/>
      <c r="L210" s="46"/>
      <c r="M210" s="235"/>
      <c r="N210" s="236"/>
      <c r="O210" s="86"/>
      <c r="P210" s="86"/>
      <c r="Q210" s="86"/>
      <c r="R210" s="86"/>
      <c r="S210" s="86"/>
      <c r="T210" s="87"/>
      <c r="U210" s="40"/>
      <c r="V210" s="40"/>
      <c r="W210" s="40"/>
      <c r="X210" s="40"/>
      <c r="Y210" s="40"/>
      <c r="Z210" s="40"/>
      <c r="AA210" s="40"/>
      <c r="AB210" s="40"/>
      <c r="AC210" s="40"/>
      <c r="AD210" s="40"/>
      <c r="AE210" s="40"/>
      <c r="AT210" s="19" t="s">
        <v>178</v>
      </c>
      <c r="AU210" s="19" t="s">
        <v>82</v>
      </c>
    </row>
    <row r="211" spans="1:51" s="13" customFormat="1" ht="12">
      <c r="A211" s="13"/>
      <c r="B211" s="237"/>
      <c r="C211" s="238"/>
      <c r="D211" s="233" t="s">
        <v>180</v>
      </c>
      <c r="E211" s="239" t="s">
        <v>19</v>
      </c>
      <c r="F211" s="240" t="s">
        <v>844</v>
      </c>
      <c r="G211" s="238"/>
      <c r="H211" s="241">
        <v>831.21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180</v>
      </c>
      <c r="AU211" s="247" t="s">
        <v>82</v>
      </c>
      <c r="AV211" s="13" t="s">
        <v>82</v>
      </c>
      <c r="AW211" s="13" t="s">
        <v>33</v>
      </c>
      <c r="AX211" s="13" t="s">
        <v>72</v>
      </c>
      <c r="AY211" s="247" t="s">
        <v>169</v>
      </c>
    </row>
    <row r="212" spans="1:51" s="13" customFormat="1" ht="12">
      <c r="A212" s="13"/>
      <c r="B212" s="237"/>
      <c r="C212" s="238"/>
      <c r="D212" s="233" t="s">
        <v>180</v>
      </c>
      <c r="E212" s="239" t="s">
        <v>19</v>
      </c>
      <c r="F212" s="240" t="s">
        <v>845</v>
      </c>
      <c r="G212" s="238"/>
      <c r="H212" s="241">
        <v>7.445</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180</v>
      </c>
      <c r="AU212" s="247" t="s">
        <v>82</v>
      </c>
      <c r="AV212" s="13" t="s">
        <v>82</v>
      </c>
      <c r="AW212" s="13" t="s">
        <v>33</v>
      </c>
      <c r="AX212" s="13" t="s">
        <v>72</v>
      </c>
      <c r="AY212" s="247" t="s">
        <v>169</v>
      </c>
    </row>
    <row r="213" spans="1:51" s="15" customFormat="1" ht="12">
      <c r="A213" s="15"/>
      <c r="B213" s="258"/>
      <c r="C213" s="259"/>
      <c r="D213" s="233" t="s">
        <v>180</v>
      </c>
      <c r="E213" s="260" t="s">
        <v>19</v>
      </c>
      <c r="F213" s="261" t="s">
        <v>191</v>
      </c>
      <c r="G213" s="259"/>
      <c r="H213" s="262">
        <v>838.655</v>
      </c>
      <c r="I213" s="263"/>
      <c r="J213" s="259"/>
      <c r="K213" s="259"/>
      <c r="L213" s="264"/>
      <c r="M213" s="265"/>
      <c r="N213" s="266"/>
      <c r="O213" s="266"/>
      <c r="P213" s="266"/>
      <c r="Q213" s="266"/>
      <c r="R213" s="266"/>
      <c r="S213" s="266"/>
      <c r="T213" s="267"/>
      <c r="U213" s="15"/>
      <c r="V213" s="15"/>
      <c r="W213" s="15"/>
      <c r="X213" s="15"/>
      <c r="Y213" s="15"/>
      <c r="Z213" s="15"/>
      <c r="AA213" s="15"/>
      <c r="AB213" s="15"/>
      <c r="AC213" s="15"/>
      <c r="AD213" s="15"/>
      <c r="AE213" s="15"/>
      <c r="AT213" s="268" t="s">
        <v>180</v>
      </c>
      <c r="AU213" s="268" t="s">
        <v>82</v>
      </c>
      <c r="AV213" s="15" t="s">
        <v>176</v>
      </c>
      <c r="AW213" s="15" t="s">
        <v>33</v>
      </c>
      <c r="AX213" s="15" t="s">
        <v>80</v>
      </c>
      <c r="AY213" s="268" t="s">
        <v>169</v>
      </c>
    </row>
    <row r="214" spans="1:65" s="2" customFormat="1" ht="16.5" customHeight="1">
      <c r="A214" s="40"/>
      <c r="B214" s="41"/>
      <c r="C214" s="220" t="s">
        <v>358</v>
      </c>
      <c r="D214" s="220" t="s">
        <v>171</v>
      </c>
      <c r="E214" s="221" t="s">
        <v>396</v>
      </c>
      <c r="F214" s="222" t="s">
        <v>397</v>
      </c>
      <c r="G214" s="223" t="s">
        <v>174</v>
      </c>
      <c r="H214" s="224">
        <v>831.21</v>
      </c>
      <c r="I214" s="225"/>
      <c r="J214" s="226">
        <f>ROUND(I214*H214,2)</f>
        <v>0</v>
      </c>
      <c r="K214" s="222" t="s">
        <v>175</v>
      </c>
      <c r="L214" s="46"/>
      <c r="M214" s="227" t="s">
        <v>19</v>
      </c>
      <c r="N214" s="228" t="s">
        <v>43</v>
      </c>
      <c r="O214" s="86"/>
      <c r="P214" s="229">
        <f>O214*H214</f>
        <v>0</v>
      </c>
      <c r="Q214" s="229">
        <v>0</v>
      </c>
      <c r="R214" s="229">
        <f>Q214*H214</f>
        <v>0</v>
      </c>
      <c r="S214" s="229">
        <v>0</v>
      </c>
      <c r="T214" s="230">
        <f>S214*H214</f>
        <v>0</v>
      </c>
      <c r="U214" s="40"/>
      <c r="V214" s="40"/>
      <c r="W214" s="40"/>
      <c r="X214" s="40"/>
      <c r="Y214" s="40"/>
      <c r="Z214" s="40"/>
      <c r="AA214" s="40"/>
      <c r="AB214" s="40"/>
      <c r="AC214" s="40"/>
      <c r="AD214" s="40"/>
      <c r="AE214" s="40"/>
      <c r="AR214" s="231" t="s">
        <v>176</v>
      </c>
      <c r="AT214" s="231" t="s">
        <v>171</v>
      </c>
      <c r="AU214" s="231" t="s">
        <v>82</v>
      </c>
      <c r="AY214" s="19" t="s">
        <v>169</v>
      </c>
      <c r="BE214" s="232">
        <f>IF(N214="základní",J214,0)</f>
        <v>0</v>
      </c>
      <c r="BF214" s="232">
        <f>IF(N214="snížená",J214,0)</f>
        <v>0</v>
      </c>
      <c r="BG214" s="232">
        <f>IF(N214="zákl. přenesená",J214,0)</f>
        <v>0</v>
      </c>
      <c r="BH214" s="232">
        <f>IF(N214="sníž. přenesená",J214,0)</f>
        <v>0</v>
      </c>
      <c r="BI214" s="232">
        <f>IF(N214="nulová",J214,0)</f>
        <v>0</v>
      </c>
      <c r="BJ214" s="19" t="s">
        <v>80</v>
      </c>
      <c r="BK214" s="232">
        <f>ROUND(I214*H214,2)</f>
        <v>0</v>
      </c>
      <c r="BL214" s="19" t="s">
        <v>176</v>
      </c>
      <c r="BM214" s="231" t="s">
        <v>846</v>
      </c>
    </row>
    <row r="215" spans="1:51" s="13" customFormat="1" ht="12">
      <c r="A215" s="13"/>
      <c r="B215" s="237"/>
      <c r="C215" s="238"/>
      <c r="D215" s="233" t="s">
        <v>180</v>
      </c>
      <c r="E215" s="239" t="s">
        <v>19</v>
      </c>
      <c r="F215" s="240" t="s">
        <v>844</v>
      </c>
      <c r="G215" s="238"/>
      <c r="H215" s="241">
        <v>831.21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180</v>
      </c>
      <c r="AU215" s="247" t="s">
        <v>82</v>
      </c>
      <c r="AV215" s="13" t="s">
        <v>82</v>
      </c>
      <c r="AW215" s="13" t="s">
        <v>33</v>
      </c>
      <c r="AX215" s="13" t="s">
        <v>80</v>
      </c>
      <c r="AY215" s="247" t="s">
        <v>169</v>
      </c>
    </row>
    <row r="216" spans="1:65" s="2" customFormat="1" ht="16.5" customHeight="1">
      <c r="A216" s="40"/>
      <c r="B216" s="41"/>
      <c r="C216" s="220" t="s">
        <v>365</v>
      </c>
      <c r="D216" s="220" t="s">
        <v>171</v>
      </c>
      <c r="E216" s="221" t="s">
        <v>401</v>
      </c>
      <c r="F216" s="222" t="s">
        <v>402</v>
      </c>
      <c r="G216" s="223" t="s">
        <v>174</v>
      </c>
      <c r="H216" s="224">
        <v>837.87</v>
      </c>
      <c r="I216" s="225"/>
      <c r="J216" s="226">
        <f>ROUND(I216*H216,2)</f>
        <v>0</v>
      </c>
      <c r="K216" s="222" t="s">
        <v>175</v>
      </c>
      <c r="L216" s="46"/>
      <c r="M216" s="227" t="s">
        <v>19</v>
      </c>
      <c r="N216" s="228" t="s">
        <v>43</v>
      </c>
      <c r="O216" s="86"/>
      <c r="P216" s="229">
        <f>O216*H216</f>
        <v>0</v>
      </c>
      <c r="Q216" s="229">
        <v>0</v>
      </c>
      <c r="R216" s="229">
        <f>Q216*H216</f>
        <v>0</v>
      </c>
      <c r="S216" s="229">
        <v>0</v>
      </c>
      <c r="T216" s="230">
        <f>S216*H216</f>
        <v>0</v>
      </c>
      <c r="U216" s="40"/>
      <c r="V216" s="40"/>
      <c r="W216" s="40"/>
      <c r="X216" s="40"/>
      <c r="Y216" s="40"/>
      <c r="Z216" s="40"/>
      <c r="AA216" s="40"/>
      <c r="AB216" s="40"/>
      <c r="AC216" s="40"/>
      <c r="AD216" s="40"/>
      <c r="AE216" s="40"/>
      <c r="AR216" s="231" t="s">
        <v>176</v>
      </c>
      <c r="AT216" s="231" t="s">
        <v>171</v>
      </c>
      <c r="AU216" s="231" t="s">
        <v>82</v>
      </c>
      <c r="AY216" s="19" t="s">
        <v>169</v>
      </c>
      <c r="BE216" s="232">
        <f>IF(N216="základní",J216,0)</f>
        <v>0</v>
      </c>
      <c r="BF216" s="232">
        <f>IF(N216="snížená",J216,0)</f>
        <v>0</v>
      </c>
      <c r="BG216" s="232">
        <f>IF(N216="zákl. přenesená",J216,0)</f>
        <v>0</v>
      </c>
      <c r="BH216" s="232">
        <f>IF(N216="sníž. přenesená",J216,0)</f>
        <v>0</v>
      </c>
      <c r="BI216" s="232">
        <f>IF(N216="nulová",J216,0)</f>
        <v>0</v>
      </c>
      <c r="BJ216" s="19" t="s">
        <v>80</v>
      </c>
      <c r="BK216" s="232">
        <f>ROUND(I216*H216,2)</f>
        <v>0</v>
      </c>
      <c r="BL216" s="19" t="s">
        <v>176</v>
      </c>
      <c r="BM216" s="231" t="s">
        <v>847</v>
      </c>
    </row>
    <row r="217" spans="1:51" s="13" customFormat="1" ht="12">
      <c r="A217" s="13"/>
      <c r="B217" s="237"/>
      <c r="C217" s="238"/>
      <c r="D217" s="233" t="s">
        <v>180</v>
      </c>
      <c r="E217" s="239" t="s">
        <v>19</v>
      </c>
      <c r="F217" s="240" t="s">
        <v>848</v>
      </c>
      <c r="G217" s="238"/>
      <c r="H217" s="241">
        <v>822.98</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180</v>
      </c>
      <c r="AU217" s="247" t="s">
        <v>82</v>
      </c>
      <c r="AV217" s="13" t="s">
        <v>82</v>
      </c>
      <c r="AW217" s="13" t="s">
        <v>33</v>
      </c>
      <c r="AX217" s="13" t="s">
        <v>72</v>
      </c>
      <c r="AY217" s="247" t="s">
        <v>169</v>
      </c>
    </row>
    <row r="218" spans="1:51" s="13" customFormat="1" ht="12">
      <c r="A218" s="13"/>
      <c r="B218" s="237"/>
      <c r="C218" s="238"/>
      <c r="D218" s="233" t="s">
        <v>180</v>
      </c>
      <c r="E218" s="239" t="s">
        <v>19</v>
      </c>
      <c r="F218" s="240" t="s">
        <v>849</v>
      </c>
      <c r="G218" s="238"/>
      <c r="H218" s="241">
        <v>14.89</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180</v>
      </c>
      <c r="AU218" s="247" t="s">
        <v>82</v>
      </c>
      <c r="AV218" s="13" t="s">
        <v>82</v>
      </c>
      <c r="AW218" s="13" t="s">
        <v>33</v>
      </c>
      <c r="AX218" s="13" t="s">
        <v>72</v>
      </c>
      <c r="AY218" s="247" t="s">
        <v>169</v>
      </c>
    </row>
    <row r="219" spans="1:51" s="15" customFormat="1" ht="12">
      <c r="A219" s="15"/>
      <c r="B219" s="258"/>
      <c r="C219" s="259"/>
      <c r="D219" s="233" t="s">
        <v>180</v>
      </c>
      <c r="E219" s="260" t="s">
        <v>19</v>
      </c>
      <c r="F219" s="261" t="s">
        <v>191</v>
      </c>
      <c r="G219" s="259"/>
      <c r="H219" s="262">
        <v>837.87</v>
      </c>
      <c r="I219" s="263"/>
      <c r="J219" s="259"/>
      <c r="K219" s="259"/>
      <c r="L219" s="264"/>
      <c r="M219" s="265"/>
      <c r="N219" s="266"/>
      <c r="O219" s="266"/>
      <c r="P219" s="266"/>
      <c r="Q219" s="266"/>
      <c r="R219" s="266"/>
      <c r="S219" s="266"/>
      <c r="T219" s="267"/>
      <c r="U219" s="15"/>
      <c r="V219" s="15"/>
      <c r="W219" s="15"/>
      <c r="X219" s="15"/>
      <c r="Y219" s="15"/>
      <c r="Z219" s="15"/>
      <c r="AA219" s="15"/>
      <c r="AB219" s="15"/>
      <c r="AC219" s="15"/>
      <c r="AD219" s="15"/>
      <c r="AE219" s="15"/>
      <c r="AT219" s="268" t="s">
        <v>180</v>
      </c>
      <c r="AU219" s="268" t="s">
        <v>82</v>
      </c>
      <c r="AV219" s="15" t="s">
        <v>176</v>
      </c>
      <c r="AW219" s="15" t="s">
        <v>33</v>
      </c>
      <c r="AX219" s="15" t="s">
        <v>80</v>
      </c>
      <c r="AY219" s="268" t="s">
        <v>169</v>
      </c>
    </row>
    <row r="220" spans="1:65" s="2" customFormat="1" ht="21.75" customHeight="1">
      <c r="A220" s="40"/>
      <c r="B220" s="41"/>
      <c r="C220" s="220" t="s">
        <v>370</v>
      </c>
      <c r="D220" s="220" t="s">
        <v>171</v>
      </c>
      <c r="E220" s="221" t="s">
        <v>419</v>
      </c>
      <c r="F220" s="222" t="s">
        <v>420</v>
      </c>
      <c r="G220" s="223" t="s">
        <v>174</v>
      </c>
      <c r="H220" s="224">
        <v>837.87</v>
      </c>
      <c r="I220" s="225"/>
      <c r="J220" s="226">
        <f>ROUND(I220*H220,2)</f>
        <v>0</v>
      </c>
      <c r="K220" s="222" t="s">
        <v>175</v>
      </c>
      <c r="L220" s="46"/>
      <c r="M220" s="227" t="s">
        <v>19</v>
      </c>
      <c r="N220" s="228" t="s">
        <v>43</v>
      </c>
      <c r="O220" s="86"/>
      <c r="P220" s="229">
        <f>O220*H220</f>
        <v>0</v>
      </c>
      <c r="Q220" s="229">
        <v>0</v>
      </c>
      <c r="R220" s="229">
        <f>Q220*H220</f>
        <v>0</v>
      </c>
      <c r="S220" s="229">
        <v>0</v>
      </c>
      <c r="T220" s="230">
        <f>S220*H220</f>
        <v>0</v>
      </c>
      <c r="U220" s="40"/>
      <c r="V220" s="40"/>
      <c r="W220" s="40"/>
      <c r="X220" s="40"/>
      <c r="Y220" s="40"/>
      <c r="Z220" s="40"/>
      <c r="AA220" s="40"/>
      <c r="AB220" s="40"/>
      <c r="AC220" s="40"/>
      <c r="AD220" s="40"/>
      <c r="AE220" s="40"/>
      <c r="AR220" s="231" t="s">
        <v>176</v>
      </c>
      <c r="AT220" s="231" t="s">
        <v>171</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850</v>
      </c>
    </row>
    <row r="221" spans="1:47" s="2" customFormat="1" ht="12">
      <c r="A221" s="40"/>
      <c r="B221" s="41"/>
      <c r="C221" s="42"/>
      <c r="D221" s="233" t="s">
        <v>178</v>
      </c>
      <c r="E221" s="42"/>
      <c r="F221" s="234" t="s">
        <v>422</v>
      </c>
      <c r="G221" s="42"/>
      <c r="H221" s="42"/>
      <c r="I221" s="138"/>
      <c r="J221" s="42"/>
      <c r="K221" s="42"/>
      <c r="L221" s="46"/>
      <c r="M221" s="235"/>
      <c r="N221" s="236"/>
      <c r="O221" s="86"/>
      <c r="P221" s="86"/>
      <c r="Q221" s="86"/>
      <c r="R221" s="86"/>
      <c r="S221" s="86"/>
      <c r="T221" s="87"/>
      <c r="U221" s="40"/>
      <c r="V221" s="40"/>
      <c r="W221" s="40"/>
      <c r="X221" s="40"/>
      <c r="Y221" s="40"/>
      <c r="Z221" s="40"/>
      <c r="AA221" s="40"/>
      <c r="AB221" s="40"/>
      <c r="AC221" s="40"/>
      <c r="AD221" s="40"/>
      <c r="AE221" s="40"/>
      <c r="AT221" s="19" t="s">
        <v>178</v>
      </c>
      <c r="AU221" s="19" t="s">
        <v>82</v>
      </c>
    </row>
    <row r="222" spans="1:51" s="13" customFormat="1" ht="12">
      <c r="A222" s="13"/>
      <c r="B222" s="237"/>
      <c r="C222" s="238"/>
      <c r="D222" s="233" t="s">
        <v>180</v>
      </c>
      <c r="E222" s="239" t="s">
        <v>19</v>
      </c>
      <c r="F222" s="240" t="s">
        <v>848</v>
      </c>
      <c r="G222" s="238"/>
      <c r="H222" s="241">
        <v>822.98</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72</v>
      </c>
      <c r="AY222" s="247" t="s">
        <v>169</v>
      </c>
    </row>
    <row r="223" spans="1:51" s="13" customFormat="1" ht="12">
      <c r="A223" s="13"/>
      <c r="B223" s="237"/>
      <c r="C223" s="238"/>
      <c r="D223" s="233" t="s">
        <v>180</v>
      </c>
      <c r="E223" s="239" t="s">
        <v>19</v>
      </c>
      <c r="F223" s="240" t="s">
        <v>849</v>
      </c>
      <c r="G223" s="238"/>
      <c r="H223" s="241">
        <v>14.89</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180</v>
      </c>
      <c r="AU223" s="247" t="s">
        <v>82</v>
      </c>
      <c r="AV223" s="13" t="s">
        <v>82</v>
      </c>
      <c r="AW223" s="13" t="s">
        <v>33</v>
      </c>
      <c r="AX223" s="13" t="s">
        <v>72</v>
      </c>
      <c r="AY223" s="247" t="s">
        <v>169</v>
      </c>
    </row>
    <row r="224" spans="1:51" s="15" customFormat="1" ht="12">
      <c r="A224" s="15"/>
      <c r="B224" s="258"/>
      <c r="C224" s="259"/>
      <c r="D224" s="233" t="s">
        <v>180</v>
      </c>
      <c r="E224" s="260" t="s">
        <v>19</v>
      </c>
      <c r="F224" s="261" t="s">
        <v>191</v>
      </c>
      <c r="G224" s="259"/>
      <c r="H224" s="262">
        <v>837.87</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180</v>
      </c>
      <c r="AU224" s="268" t="s">
        <v>82</v>
      </c>
      <c r="AV224" s="15" t="s">
        <v>176</v>
      </c>
      <c r="AW224" s="15" t="s">
        <v>33</v>
      </c>
      <c r="AX224" s="15" t="s">
        <v>80</v>
      </c>
      <c r="AY224" s="268" t="s">
        <v>169</v>
      </c>
    </row>
    <row r="225" spans="1:65" s="2" customFormat="1" ht="33" customHeight="1">
      <c r="A225" s="40"/>
      <c r="B225" s="41"/>
      <c r="C225" s="220" t="s">
        <v>377</v>
      </c>
      <c r="D225" s="220" t="s">
        <v>171</v>
      </c>
      <c r="E225" s="221" t="s">
        <v>851</v>
      </c>
      <c r="F225" s="222" t="s">
        <v>852</v>
      </c>
      <c r="G225" s="223" t="s">
        <v>174</v>
      </c>
      <c r="H225" s="224">
        <v>91.71</v>
      </c>
      <c r="I225" s="225"/>
      <c r="J225" s="226">
        <f>ROUND(I225*H225,2)</f>
        <v>0</v>
      </c>
      <c r="K225" s="222" t="s">
        <v>175</v>
      </c>
      <c r="L225" s="46"/>
      <c r="M225" s="227" t="s">
        <v>19</v>
      </c>
      <c r="N225" s="228" t="s">
        <v>43</v>
      </c>
      <c r="O225" s="86"/>
      <c r="P225" s="229">
        <f>O225*H225</f>
        <v>0</v>
      </c>
      <c r="Q225" s="229">
        <v>0.08565</v>
      </c>
      <c r="R225" s="229">
        <f>Q225*H225</f>
        <v>7.8549615</v>
      </c>
      <c r="S225" s="229">
        <v>0</v>
      </c>
      <c r="T225" s="230">
        <f>S225*H225</f>
        <v>0</v>
      </c>
      <c r="U225" s="40"/>
      <c r="V225" s="40"/>
      <c r="W225" s="40"/>
      <c r="X225" s="40"/>
      <c r="Y225" s="40"/>
      <c r="Z225" s="40"/>
      <c r="AA225" s="40"/>
      <c r="AB225" s="40"/>
      <c r="AC225" s="40"/>
      <c r="AD225" s="40"/>
      <c r="AE225" s="40"/>
      <c r="AR225" s="231" t="s">
        <v>176</v>
      </c>
      <c r="AT225" s="231" t="s">
        <v>171</v>
      </c>
      <c r="AU225" s="231" t="s">
        <v>82</v>
      </c>
      <c r="AY225" s="19" t="s">
        <v>169</v>
      </c>
      <c r="BE225" s="232">
        <f>IF(N225="základní",J225,0)</f>
        <v>0</v>
      </c>
      <c r="BF225" s="232">
        <f>IF(N225="snížená",J225,0)</f>
        <v>0</v>
      </c>
      <c r="BG225" s="232">
        <f>IF(N225="zákl. přenesená",J225,0)</f>
        <v>0</v>
      </c>
      <c r="BH225" s="232">
        <f>IF(N225="sníž. přenesená",J225,0)</f>
        <v>0</v>
      </c>
      <c r="BI225" s="232">
        <f>IF(N225="nulová",J225,0)</f>
        <v>0</v>
      </c>
      <c r="BJ225" s="19" t="s">
        <v>80</v>
      </c>
      <c r="BK225" s="232">
        <f>ROUND(I225*H225,2)</f>
        <v>0</v>
      </c>
      <c r="BL225" s="19" t="s">
        <v>176</v>
      </c>
      <c r="BM225" s="231" t="s">
        <v>853</v>
      </c>
    </row>
    <row r="226" spans="1:47" s="2" customFormat="1" ht="12">
      <c r="A226" s="40"/>
      <c r="B226" s="41"/>
      <c r="C226" s="42"/>
      <c r="D226" s="233" t="s">
        <v>178</v>
      </c>
      <c r="E226" s="42"/>
      <c r="F226" s="234" t="s">
        <v>854</v>
      </c>
      <c r="G226" s="42"/>
      <c r="H226" s="42"/>
      <c r="I226" s="138"/>
      <c r="J226" s="42"/>
      <c r="K226" s="42"/>
      <c r="L226" s="46"/>
      <c r="M226" s="235"/>
      <c r="N226" s="236"/>
      <c r="O226" s="86"/>
      <c r="P226" s="86"/>
      <c r="Q226" s="86"/>
      <c r="R226" s="86"/>
      <c r="S226" s="86"/>
      <c r="T226" s="87"/>
      <c r="U226" s="40"/>
      <c r="V226" s="40"/>
      <c r="W226" s="40"/>
      <c r="X226" s="40"/>
      <c r="Y226" s="40"/>
      <c r="Z226" s="40"/>
      <c r="AA226" s="40"/>
      <c r="AB226" s="40"/>
      <c r="AC226" s="40"/>
      <c r="AD226" s="40"/>
      <c r="AE226" s="40"/>
      <c r="AT226" s="19" t="s">
        <v>178</v>
      </c>
      <c r="AU226" s="19" t="s">
        <v>82</v>
      </c>
    </row>
    <row r="227" spans="1:51" s="13" customFormat="1" ht="12">
      <c r="A227" s="13"/>
      <c r="B227" s="237"/>
      <c r="C227" s="238"/>
      <c r="D227" s="233" t="s">
        <v>180</v>
      </c>
      <c r="E227" s="239" t="s">
        <v>19</v>
      </c>
      <c r="F227" s="240" t="s">
        <v>855</v>
      </c>
      <c r="G227" s="238"/>
      <c r="H227" s="241">
        <v>91.71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180</v>
      </c>
      <c r="AU227" s="247" t="s">
        <v>82</v>
      </c>
      <c r="AV227" s="13" t="s">
        <v>82</v>
      </c>
      <c r="AW227" s="13" t="s">
        <v>33</v>
      </c>
      <c r="AX227" s="13" t="s">
        <v>80</v>
      </c>
      <c r="AY227" s="247" t="s">
        <v>169</v>
      </c>
    </row>
    <row r="228" spans="1:65" s="2" customFormat="1" ht="16.5" customHeight="1">
      <c r="A228" s="40"/>
      <c r="B228" s="41"/>
      <c r="C228" s="269" t="s">
        <v>382</v>
      </c>
      <c r="D228" s="269" t="s">
        <v>294</v>
      </c>
      <c r="E228" s="270" t="s">
        <v>856</v>
      </c>
      <c r="F228" s="271" t="s">
        <v>857</v>
      </c>
      <c r="G228" s="272" t="s">
        <v>174</v>
      </c>
      <c r="H228" s="273">
        <v>93.544</v>
      </c>
      <c r="I228" s="274"/>
      <c r="J228" s="275">
        <f>ROUND(I228*H228,2)</f>
        <v>0</v>
      </c>
      <c r="K228" s="271" t="s">
        <v>175</v>
      </c>
      <c r="L228" s="276"/>
      <c r="M228" s="277" t="s">
        <v>19</v>
      </c>
      <c r="N228" s="278" t="s">
        <v>43</v>
      </c>
      <c r="O228" s="86"/>
      <c r="P228" s="229">
        <f>O228*H228</f>
        <v>0</v>
      </c>
      <c r="Q228" s="229">
        <v>0.176</v>
      </c>
      <c r="R228" s="229">
        <f>Q228*H228</f>
        <v>16.463744</v>
      </c>
      <c r="S228" s="229">
        <v>0</v>
      </c>
      <c r="T228" s="230">
        <f>S228*H228</f>
        <v>0</v>
      </c>
      <c r="U228" s="40"/>
      <c r="V228" s="40"/>
      <c r="W228" s="40"/>
      <c r="X228" s="40"/>
      <c r="Y228" s="40"/>
      <c r="Z228" s="40"/>
      <c r="AA228" s="40"/>
      <c r="AB228" s="40"/>
      <c r="AC228" s="40"/>
      <c r="AD228" s="40"/>
      <c r="AE228" s="40"/>
      <c r="AR228" s="231" t="s">
        <v>227</v>
      </c>
      <c r="AT228" s="231" t="s">
        <v>294</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858</v>
      </c>
    </row>
    <row r="229" spans="1:51" s="13" customFormat="1" ht="12">
      <c r="A229" s="13"/>
      <c r="B229" s="237"/>
      <c r="C229" s="238"/>
      <c r="D229" s="233" t="s">
        <v>180</v>
      </c>
      <c r="E229" s="239" t="s">
        <v>19</v>
      </c>
      <c r="F229" s="240" t="s">
        <v>859</v>
      </c>
      <c r="G229" s="238"/>
      <c r="H229" s="241">
        <v>91.71</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180</v>
      </c>
      <c r="AU229" s="247" t="s">
        <v>82</v>
      </c>
      <c r="AV229" s="13" t="s">
        <v>82</v>
      </c>
      <c r="AW229" s="13" t="s">
        <v>33</v>
      </c>
      <c r="AX229" s="13" t="s">
        <v>80</v>
      </c>
      <c r="AY229" s="247" t="s">
        <v>169</v>
      </c>
    </row>
    <row r="230" spans="1:51" s="13" customFormat="1" ht="12">
      <c r="A230" s="13"/>
      <c r="B230" s="237"/>
      <c r="C230" s="238"/>
      <c r="D230" s="233" t="s">
        <v>180</v>
      </c>
      <c r="E230" s="238"/>
      <c r="F230" s="240" t="s">
        <v>860</v>
      </c>
      <c r="G230" s="238"/>
      <c r="H230" s="241">
        <v>93.544</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180</v>
      </c>
      <c r="AU230" s="247" t="s">
        <v>82</v>
      </c>
      <c r="AV230" s="13" t="s">
        <v>82</v>
      </c>
      <c r="AW230" s="13" t="s">
        <v>4</v>
      </c>
      <c r="AX230" s="13" t="s">
        <v>80</v>
      </c>
      <c r="AY230" s="247" t="s">
        <v>169</v>
      </c>
    </row>
    <row r="231" spans="1:63" s="12" customFormat="1" ht="22.8" customHeight="1">
      <c r="A231" s="12"/>
      <c r="B231" s="204"/>
      <c r="C231" s="205"/>
      <c r="D231" s="206" t="s">
        <v>71</v>
      </c>
      <c r="E231" s="218" t="s">
        <v>236</v>
      </c>
      <c r="F231" s="218" t="s">
        <v>423</v>
      </c>
      <c r="G231" s="205"/>
      <c r="H231" s="205"/>
      <c r="I231" s="208"/>
      <c r="J231" s="219">
        <f>BK231</f>
        <v>0</v>
      </c>
      <c r="K231" s="205"/>
      <c r="L231" s="210"/>
      <c r="M231" s="211"/>
      <c r="N231" s="212"/>
      <c r="O231" s="212"/>
      <c r="P231" s="213">
        <f>SUM(P232:P287)</f>
        <v>0</v>
      </c>
      <c r="Q231" s="212"/>
      <c r="R231" s="213">
        <f>SUM(R232:R287)</f>
        <v>48.104223712</v>
      </c>
      <c r="S231" s="212"/>
      <c r="T231" s="214">
        <f>SUM(T232:T287)</f>
        <v>18.428000000000004</v>
      </c>
      <c r="U231" s="12"/>
      <c r="V231" s="12"/>
      <c r="W231" s="12"/>
      <c r="X231" s="12"/>
      <c r="Y231" s="12"/>
      <c r="Z231" s="12"/>
      <c r="AA231" s="12"/>
      <c r="AB231" s="12"/>
      <c r="AC231" s="12"/>
      <c r="AD231" s="12"/>
      <c r="AE231" s="12"/>
      <c r="AR231" s="215" t="s">
        <v>80</v>
      </c>
      <c r="AT231" s="216" t="s">
        <v>71</v>
      </c>
      <c r="AU231" s="216" t="s">
        <v>80</v>
      </c>
      <c r="AY231" s="215" t="s">
        <v>169</v>
      </c>
      <c r="BK231" s="217">
        <f>SUM(BK232:BK287)</f>
        <v>0</v>
      </c>
    </row>
    <row r="232" spans="1:65" s="2" customFormat="1" ht="16.5" customHeight="1">
      <c r="A232" s="40"/>
      <c r="B232" s="41"/>
      <c r="C232" s="220" t="s">
        <v>387</v>
      </c>
      <c r="D232" s="220" t="s">
        <v>171</v>
      </c>
      <c r="E232" s="221" t="s">
        <v>425</v>
      </c>
      <c r="F232" s="222" t="s">
        <v>426</v>
      </c>
      <c r="G232" s="223" t="s">
        <v>361</v>
      </c>
      <c r="H232" s="224">
        <v>3</v>
      </c>
      <c r="I232" s="225"/>
      <c r="J232" s="226">
        <f>ROUND(I232*H232,2)</f>
        <v>0</v>
      </c>
      <c r="K232" s="222" t="s">
        <v>175</v>
      </c>
      <c r="L232" s="46"/>
      <c r="M232" s="227" t="s">
        <v>19</v>
      </c>
      <c r="N232" s="228" t="s">
        <v>43</v>
      </c>
      <c r="O232" s="86"/>
      <c r="P232" s="229">
        <f>O232*H232</f>
        <v>0</v>
      </c>
      <c r="Q232" s="229">
        <v>0.0007</v>
      </c>
      <c r="R232" s="229">
        <f>Q232*H232</f>
        <v>0.0021</v>
      </c>
      <c r="S232" s="229">
        <v>0</v>
      </c>
      <c r="T232" s="230">
        <f>S232*H232</f>
        <v>0</v>
      </c>
      <c r="U232" s="40"/>
      <c r="V232" s="40"/>
      <c r="W232" s="40"/>
      <c r="X232" s="40"/>
      <c r="Y232" s="40"/>
      <c r="Z232" s="40"/>
      <c r="AA232" s="40"/>
      <c r="AB232" s="40"/>
      <c r="AC232" s="40"/>
      <c r="AD232" s="40"/>
      <c r="AE232" s="40"/>
      <c r="AR232" s="231" t="s">
        <v>176</v>
      </c>
      <c r="AT232" s="231" t="s">
        <v>171</v>
      </c>
      <c r="AU232" s="231" t="s">
        <v>82</v>
      </c>
      <c r="AY232" s="19" t="s">
        <v>169</v>
      </c>
      <c r="BE232" s="232">
        <f>IF(N232="základní",J232,0)</f>
        <v>0</v>
      </c>
      <c r="BF232" s="232">
        <f>IF(N232="snížená",J232,0)</f>
        <v>0</v>
      </c>
      <c r="BG232" s="232">
        <f>IF(N232="zákl. přenesená",J232,0)</f>
        <v>0</v>
      </c>
      <c r="BH232" s="232">
        <f>IF(N232="sníž. přenesená",J232,0)</f>
        <v>0</v>
      </c>
      <c r="BI232" s="232">
        <f>IF(N232="nulová",J232,0)</f>
        <v>0</v>
      </c>
      <c r="BJ232" s="19" t="s">
        <v>80</v>
      </c>
      <c r="BK232" s="232">
        <f>ROUND(I232*H232,2)</f>
        <v>0</v>
      </c>
      <c r="BL232" s="19" t="s">
        <v>176</v>
      </c>
      <c r="BM232" s="231" t="s">
        <v>861</v>
      </c>
    </row>
    <row r="233" spans="1:47" s="2" customFormat="1" ht="12">
      <c r="A233" s="40"/>
      <c r="B233" s="41"/>
      <c r="C233" s="42"/>
      <c r="D233" s="233" t="s">
        <v>178</v>
      </c>
      <c r="E233" s="42"/>
      <c r="F233" s="234" t="s">
        <v>428</v>
      </c>
      <c r="G233" s="42"/>
      <c r="H233" s="42"/>
      <c r="I233" s="138"/>
      <c r="J233" s="42"/>
      <c r="K233" s="42"/>
      <c r="L233" s="46"/>
      <c r="M233" s="235"/>
      <c r="N233" s="236"/>
      <c r="O233" s="86"/>
      <c r="P233" s="86"/>
      <c r="Q233" s="86"/>
      <c r="R233" s="86"/>
      <c r="S233" s="86"/>
      <c r="T233" s="87"/>
      <c r="U233" s="40"/>
      <c r="V233" s="40"/>
      <c r="W233" s="40"/>
      <c r="X233" s="40"/>
      <c r="Y233" s="40"/>
      <c r="Z233" s="40"/>
      <c r="AA233" s="40"/>
      <c r="AB233" s="40"/>
      <c r="AC233" s="40"/>
      <c r="AD233" s="40"/>
      <c r="AE233" s="40"/>
      <c r="AT233" s="19" t="s">
        <v>178</v>
      </c>
      <c r="AU233" s="19" t="s">
        <v>82</v>
      </c>
    </row>
    <row r="234" spans="1:51" s="14" customFormat="1" ht="12">
      <c r="A234" s="14"/>
      <c r="B234" s="248"/>
      <c r="C234" s="249"/>
      <c r="D234" s="233" t="s">
        <v>180</v>
      </c>
      <c r="E234" s="250" t="s">
        <v>19</v>
      </c>
      <c r="F234" s="251" t="s">
        <v>862</v>
      </c>
      <c r="G234" s="249"/>
      <c r="H234" s="250" t="s">
        <v>19</v>
      </c>
      <c r="I234" s="252"/>
      <c r="J234" s="249"/>
      <c r="K234" s="249"/>
      <c r="L234" s="253"/>
      <c r="M234" s="254"/>
      <c r="N234" s="255"/>
      <c r="O234" s="255"/>
      <c r="P234" s="255"/>
      <c r="Q234" s="255"/>
      <c r="R234" s="255"/>
      <c r="S234" s="255"/>
      <c r="T234" s="256"/>
      <c r="U234" s="14"/>
      <c r="V234" s="14"/>
      <c r="W234" s="14"/>
      <c r="X234" s="14"/>
      <c r="Y234" s="14"/>
      <c r="Z234" s="14"/>
      <c r="AA234" s="14"/>
      <c r="AB234" s="14"/>
      <c r="AC234" s="14"/>
      <c r="AD234" s="14"/>
      <c r="AE234" s="14"/>
      <c r="AT234" s="257" t="s">
        <v>180</v>
      </c>
      <c r="AU234" s="257" t="s">
        <v>82</v>
      </c>
      <c r="AV234" s="14" t="s">
        <v>80</v>
      </c>
      <c r="AW234" s="14" t="s">
        <v>33</v>
      </c>
      <c r="AX234" s="14" t="s">
        <v>72</v>
      </c>
      <c r="AY234" s="257" t="s">
        <v>169</v>
      </c>
    </row>
    <row r="235" spans="1:51" s="13" customFormat="1" ht="12">
      <c r="A235" s="13"/>
      <c r="B235" s="237"/>
      <c r="C235" s="238"/>
      <c r="D235" s="233" t="s">
        <v>180</v>
      </c>
      <c r="E235" s="239" t="s">
        <v>19</v>
      </c>
      <c r="F235" s="240" t="s">
        <v>863</v>
      </c>
      <c r="G235" s="238"/>
      <c r="H235" s="241">
        <v>1</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180</v>
      </c>
      <c r="AU235" s="247" t="s">
        <v>82</v>
      </c>
      <c r="AV235" s="13" t="s">
        <v>82</v>
      </c>
      <c r="AW235" s="13" t="s">
        <v>33</v>
      </c>
      <c r="AX235" s="13" t="s">
        <v>72</v>
      </c>
      <c r="AY235" s="247" t="s">
        <v>169</v>
      </c>
    </row>
    <row r="236" spans="1:51" s="13" customFormat="1" ht="12">
      <c r="A236" s="13"/>
      <c r="B236" s="237"/>
      <c r="C236" s="238"/>
      <c r="D236" s="233" t="s">
        <v>180</v>
      </c>
      <c r="E236" s="239" t="s">
        <v>19</v>
      </c>
      <c r="F236" s="240" t="s">
        <v>864</v>
      </c>
      <c r="G236" s="238"/>
      <c r="H236" s="241">
        <v>1</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180</v>
      </c>
      <c r="AU236" s="247" t="s">
        <v>82</v>
      </c>
      <c r="AV236" s="13" t="s">
        <v>82</v>
      </c>
      <c r="AW236" s="13" t="s">
        <v>33</v>
      </c>
      <c r="AX236" s="13" t="s">
        <v>72</v>
      </c>
      <c r="AY236" s="247" t="s">
        <v>169</v>
      </c>
    </row>
    <row r="237" spans="1:51" s="13" customFormat="1" ht="12">
      <c r="A237" s="13"/>
      <c r="B237" s="237"/>
      <c r="C237" s="238"/>
      <c r="D237" s="233" t="s">
        <v>180</v>
      </c>
      <c r="E237" s="239" t="s">
        <v>19</v>
      </c>
      <c r="F237" s="240" t="s">
        <v>865</v>
      </c>
      <c r="G237" s="238"/>
      <c r="H237" s="241">
        <v>1</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180</v>
      </c>
      <c r="AU237" s="247" t="s">
        <v>82</v>
      </c>
      <c r="AV237" s="13" t="s">
        <v>82</v>
      </c>
      <c r="AW237" s="13" t="s">
        <v>33</v>
      </c>
      <c r="AX237" s="13" t="s">
        <v>72</v>
      </c>
      <c r="AY237" s="247" t="s">
        <v>169</v>
      </c>
    </row>
    <row r="238" spans="1:51" s="15" customFormat="1" ht="12">
      <c r="A238" s="15"/>
      <c r="B238" s="258"/>
      <c r="C238" s="259"/>
      <c r="D238" s="233" t="s">
        <v>180</v>
      </c>
      <c r="E238" s="260" t="s">
        <v>19</v>
      </c>
      <c r="F238" s="261" t="s">
        <v>191</v>
      </c>
      <c r="G238" s="259"/>
      <c r="H238" s="262">
        <v>3</v>
      </c>
      <c r="I238" s="263"/>
      <c r="J238" s="259"/>
      <c r="K238" s="259"/>
      <c r="L238" s="264"/>
      <c r="M238" s="265"/>
      <c r="N238" s="266"/>
      <c r="O238" s="266"/>
      <c r="P238" s="266"/>
      <c r="Q238" s="266"/>
      <c r="R238" s="266"/>
      <c r="S238" s="266"/>
      <c r="T238" s="267"/>
      <c r="U238" s="15"/>
      <c r="V238" s="15"/>
      <c r="W238" s="15"/>
      <c r="X238" s="15"/>
      <c r="Y238" s="15"/>
      <c r="Z238" s="15"/>
      <c r="AA238" s="15"/>
      <c r="AB238" s="15"/>
      <c r="AC238" s="15"/>
      <c r="AD238" s="15"/>
      <c r="AE238" s="15"/>
      <c r="AT238" s="268" t="s">
        <v>180</v>
      </c>
      <c r="AU238" s="268" t="s">
        <v>82</v>
      </c>
      <c r="AV238" s="15" t="s">
        <v>176</v>
      </c>
      <c r="AW238" s="15" t="s">
        <v>33</v>
      </c>
      <c r="AX238" s="15" t="s">
        <v>80</v>
      </c>
      <c r="AY238" s="268" t="s">
        <v>169</v>
      </c>
    </row>
    <row r="239" spans="1:65" s="2" customFormat="1" ht="16.5" customHeight="1">
      <c r="A239" s="40"/>
      <c r="B239" s="41"/>
      <c r="C239" s="220" t="s">
        <v>395</v>
      </c>
      <c r="D239" s="220" t="s">
        <v>171</v>
      </c>
      <c r="E239" s="221" t="s">
        <v>436</v>
      </c>
      <c r="F239" s="222" t="s">
        <v>437</v>
      </c>
      <c r="G239" s="223" t="s">
        <v>361</v>
      </c>
      <c r="H239" s="224">
        <v>2</v>
      </c>
      <c r="I239" s="225"/>
      <c r="J239" s="226">
        <f>ROUND(I239*H239,2)</f>
        <v>0</v>
      </c>
      <c r="K239" s="222" t="s">
        <v>175</v>
      </c>
      <c r="L239" s="46"/>
      <c r="M239" s="227" t="s">
        <v>19</v>
      </c>
      <c r="N239" s="228" t="s">
        <v>43</v>
      </c>
      <c r="O239" s="86"/>
      <c r="P239" s="229">
        <f>O239*H239</f>
        <v>0</v>
      </c>
      <c r="Q239" s="229">
        <v>0.10941</v>
      </c>
      <c r="R239" s="229">
        <f>Q239*H239</f>
        <v>0.21882</v>
      </c>
      <c r="S239" s="229">
        <v>0</v>
      </c>
      <c r="T239" s="230">
        <f>S239*H239</f>
        <v>0</v>
      </c>
      <c r="U239" s="40"/>
      <c r="V239" s="40"/>
      <c r="W239" s="40"/>
      <c r="X239" s="40"/>
      <c r="Y239" s="40"/>
      <c r="Z239" s="40"/>
      <c r="AA239" s="40"/>
      <c r="AB239" s="40"/>
      <c r="AC239" s="40"/>
      <c r="AD239" s="40"/>
      <c r="AE239" s="40"/>
      <c r="AR239" s="231" t="s">
        <v>176</v>
      </c>
      <c r="AT239" s="231" t="s">
        <v>171</v>
      </c>
      <c r="AU239" s="231" t="s">
        <v>82</v>
      </c>
      <c r="AY239" s="19" t="s">
        <v>169</v>
      </c>
      <c r="BE239" s="232">
        <f>IF(N239="základní",J239,0)</f>
        <v>0</v>
      </c>
      <c r="BF239" s="232">
        <f>IF(N239="snížená",J239,0)</f>
        <v>0</v>
      </c>
      <c r="BG239" s="232">
        <f>IF(N239="zákl. přenesená",J239,0)</f>
        <v>0</v>
      </c>
      <c r="BH239" s="232">
        <f>IF(N239="sníž. přenesená",J239,0)</f>
        <v>0</v>
      </c>
      <c r="BI239" s="232">
        <f>IF(N239="nulová",J239,0)</f>
        <v>0</v>
      </c>
      <c r="BJ239" s="19" t="s">
        <v>80</v>
      </c>
      <c r="BK239" s="232">
        <f>ROUND(I239*H239,2)</f>
        <v>0</v>
      </c>
      <c r="BL239" s="19" t="s">
        <v>176</v>
      </c>
      <c r="BM239" s="231" t="s">
        <v>866</v>
      </c>
    </row>
    <row r="240" spans="1:47" s="2" customFormat="1" ht="12">
      <c r="A240" s="40"/>
      <c r="B240" s="41"/>
      <c r="C240" s="42"/>
      <c r="D240" s="233" t="s">
        <v>178</v>
      </c>
      <c r="E240" s="42"/>
      <c r="F240" s="234" t="s">
        <v>439</v>
      </c>
      <c r="G240" s="42"/>
      <c r="H240" s="42"/>
      <c r="I240" s="138"/>
      <c r="J240" s="42"/>
      <c r="K240" s="42"/>
      <c r="L240" s="46"/>
      <c r="M240" s="235"/>
      <c r="N240" s="236"/>
      <c r="O240" s="86"/>
      <c r="P240" s="86"/>
      <c r="Q240" s="86"/>
      <c r="R240" s="86"/>
      <c r="S240" s="86"/>
      <c r="T240" s="87"/>
      <c r="U240" s="40"/>
      <c r="V240" s="40"/>
      <c r="W240" s="40"/>
      <c r="X240" s="40"/>
      <c r="Y240" s="40"/>
      <c r="Z240" s="40"/>
      <c r="AA240" s="40"/>
      <c r="AB240" s="40"/>
      <c r="AC240" s="40"/>
      <c r="AD240" s="40"/>
      <c r="AE240" s="40"/>
      <c r="AT240" s="19" t="s">
        <v>178</v>
      </c>
      <c r="AU240" s="19" t="s">
        <v>82</v>
      </c>
    </row>
    <row r="241" spans="1:51" s="14" customFormat="1" ht="12">
      <c r="A241" s="14"/>
      <c r="B241" s="248"/>
      <c r="C241" s="249"/>
      <c r="D241" s="233" t="s">
        <v>180</v>
      </c>
      <c r="E241" s="250" t="s">
        <v>19</v>
      </c>
      <c r="F241" s="251" t="s">
        <v>862</v>
      </c>
      <c r="G241" s="249"/>
      <c r="H241" s="250" t="s">
        <v>19</v>
      </c>
      <c r="I241" s="252"/>
      <c r="J241" s="249"/>
      <c r="K241" s="249"/>
      <c r="L241" s="253"/>
      <c r="M241" s="254"/>
      <c r="N241" s="255"/>
      <c r="O241" s="255"/>
      <c r="P241" s="255"/>
      <c r="Q241" s="255"/>
      <c r="R241" s="255"/>
      <c r="S241" s="255"/>
      <c r="T241" s="256"/>
      <c r="U241" s="14"/>
      <c r="V241" s="14"/>
      <c r="W241" s="14"/>
      <c r="X241" s="14"/>
      <c r="Y241" s="14"/>
      <c r="Z241" s="14"/>
      <c r="AA241" s="14"/>
      <c r="AB241" s="14"/>
      <c r="AC241" s="14"/>
      <c r="AD241" s="14"/>
      <c r="AE241" s="14"/>
      <c r="AT241" s="257" t="s">
        <v>180</v>
      </c>
      <c r="AU241" s="257" t="s">
        <v>82</v>
      </c>
      <c r="AV241" s="14" t="s">
        <v>80</v>
      </c>
      <c r="AW241" s="14" t="s">
        <v>33</v>
      </c>
      <c r="AX241" s="14" t="s">
        <v>72</v>
      </c>
      <c r="AY241" s="257" t="s">
        <v>169</v>
      </c>
    </row>
    <row r="242" spans="1:51" s="13" customFormat="1" ht="12">
      <c r="A242" s="13"/>
      <c r="B242" s="237"/>
      <c r="C242" s="238"/>
      <c r="D242" s="233" t="s">
        <v>180</v>
      </c>
      <c r="E242" s="239" t="s">
        <v>19</v>
      </c>
      <c r="F242" s="240" t="s">
        <v>867</v>
      </c>
      <c r="G242" s="238"/>
      <c r="H242" s="241">
        <v>1</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180</v>
      </c>
      <c r="AU242" s="247" t="s">
        <v>82</v>
      </c>
      <c r="AV242" s="13" t="s">
        <v>82</v>
      </c>
      <c r="AW242" s="13" t="s">
        <v>33</v>
      </c>
      <c r="AX242" s="13" t="s">
        <v>72</v>
      </c>
      <c r="AY242" s="247" t="s">
        <v>169</v>
      </c>
    </row>
    <row r="243" spans="1:51" s="13" customFormat="1" ht="12">
      <c r="A243" s="13"/>
      <c r="B243" s="237"/>
      <c r="C243" s="238"/>
      <c r="D243" s="233" t="s">
        <v>180</v>
      </c>
      <c r="E243" s="239" t="s">
        <v>19</v>
      </c>
      <c r="F243" s="240" t="s">
        <v>865</v>
      </c>
      <c r="G243" s="238"/>
      <c r="H243" s="241">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180</v>
      </c>
      <c r="AU243" s="247" t="s">
        <v>82</v>
      </c>
      <c r="AV243" s="13" t="s">
        <v>82</v>
      </c>
      <c r="AW243" s="13" t="s">
        <v>33</v>
      </c>
      <c r="AX243" s="13" t="s">
        <v>72</v>
      </c>
      <c r="AY243" s="247" t="s">
        <v>169</v>
      </c>
    </row>
    <row r="244" spans="1:51" s="15" customFormat="1" ht="12">
      <c r="A244" s="15"/>
      <c r="B244" s="258"/>
      <c r="C244" s="259"/>
      <c r="D244" s="233" t="s">
        <v>180</v>
      </c>
      <c r="E244" s="260" t="s">
        <v>19</v>
      </c>
      <c r="F244" s="261" t="s">
        <v>191</v>
      </c>
      <c r="G244" s="259"/>
      <c r="H244" s="262">
        <v>2</v>
      </c>
      <c r="I244" s="263"/>
      <c r="J244" s="259"/>
      <c r="K244" s="259"/>
      <c r="L244" s="264"/>
      <c r="M244" s="265"/>
      <c r="N244" s="266"/>
      <c r="O244" s="266"/>
      <c r="P244" s="266"/>
      <c r="Q244" s="266"/>
      <c r="R244" s="266"/>
      <c r="S244" s="266"/>
      <c r="T244" s="267"/>
      <c r="U244" s="15"/>
      <c r="V244" s="15"/>
      <c r="W244" s="15"/>
      <c r="X244" s="15"/>
      <c r="Y244" s="15"/>
      <c r="Z244" s="15"/>
      <c r="AA244" s="15"/>
      <c r="AB244" s="15"/>
      <c r="AC244" s="15"/>
      <c r="AD244" s="15"/>
      <c r="AE244" s="15"/>
      <c r="AT244" s="268" t="s">
        <v>180</v>
      </c>
      <c r="AU244" s="268" t="s">
        <v>82</v>
      </c>
      <c r="AV244" s="15" t="s">
        <v>176</v>
      </c>
      <c r="AW244" s="15" t="s">
        <v>33</v>
      </c>
      <c r="AX244" s="15" t="s">
        <v>80</v>
      </c>
      <c r="AY244" s="268" t="s">
        <v>169</v>
      </c>
    </row>
    <row r="245" spans="1:65" s="2" customFormat="1" ht="16.5" customHeight="1">
      <c r="A245" s="40"/>
      <c r="B245" s="41"/>
      <c r="C245" s="269" t="s">
        <v>400</v>
      </c>
      <c r="D245" s="269" t="s">
        <v>294</v>
      </c>
      <c r="E245" s="270" t="s">
        <v>868</v>
      </c>
      <c r="F245" s="271" t="s">
        <v>869</v>
      </c>
      <c r="G245" s="272" t="s">
        <v>361</v>
      </c>
      <c r="H245" s="273">
        <v>6</v>
      </c>
      <c r="I245" s="274"/>
      <c r="J245" s="275">
        <f>ROUND(I245*H245,2)</f>
        <v>0</v>
      </c>
      <c r="K245" s="271" t="s">
        <v>175</v>
      </c>
      <c r="L245" s="276"/>
      <c r="M245" s="277" t="s">
        <v>19</v>
      </c>
      <c r="N245" s="278" t="s">
        <v>43</v>
      </c>
      <c r="O245" s="86"/>
      <c r="P245" s="229">
        <f>O245*H245</f>
        <v>0</v>
      </c>
      <c r="Q245" s="229">
        <v>0.00035</v>
      </c>
      <c r="R245" s="229">
        <f>Q245*H245</f>
        <v>0.0021</v>
      </c>
      <c r="S245" s="229">
        <v>0</v>
      </c>
      <c r="T245" s="230">
        <f>S245*H245</f>
        <v>0</v>
      </c>
      <c r="U245" s="40"/>
      <c r="V245" s="40"/>
      <c r="W245" s="40"/>
      <c r="X245" s="40"/>
      <c r="Y245" s="40"/>
      <c r="Z245" s="40"/>
      <c r="AA245" s="40"/>
      <c r="AB245" s="40"/>
      <c r="AC245" s="40"/>
      <c r="AD245" s="40"/>
      <c r="AE245" s="40"/>
      <c r="AR245" s="231" t="s">
        <v>227</v>
      </c>
      <c r="AT245" s="231" t="s">
        <v>294</v>
      </c>
      <c r="AU245" s="231" t="s">
        <v>82</v>
      </c>
      <c r="AY245" s="19" t="s">
        <v>169</v>
      </c>
      <c r="BE245" s="232">
        <f>IF(N245="základní",J245,0)</f>
        <v>0</v>
      </c>
      <c r="BF245" s="232">
        <f>IF(N245="snížená",J245,0)</f>
        <v>0</v>
      </c>
      <c r="BG245" s="232">
        <f>IF(N245="zákl. přenesená",J245,0)</f>
        <v>0</v>
      </c>
      <c r="BH245" s="232">
        <f>IF(N245="sníž. přenesená",J245,0)</f>
        <v>0</v>
      </c>
      <c r="BI245" s="232">
        <f>IF(N245="nulová",J245,0)</f>
        <v>0</v>
      </c>
      <c r="BJ245" s="19" t="s">
        <v>80</v>
      </c>
      <c r="BK245" s="232">
        <f>ROUND(I245*H245,2)</f>
        <v>0</v>
      </c>
      <c r="BL245" s="19" t="s">
        <v>176</v>
      </c>
      <c r="BM245" s="231" t="s">
        <v>870</v>
      </c>
    </row>
    <row r="246" spans="1:51" s="13" customFormat="1" ht="12">
      <c r="A246" s="13"/>
      <c r="B246" s="237"/>
      <c r="C246" s="238"/>
      <c r="D246" s="233" t="s">
        <v>180</v>
      </c>
      <c r="E246" s="239" t="s">
        <v>19</v>
      </c>
      <c r="F246" s="240" t="s">
        <v>871</v>
      </c>
      <c r="G246" s="238"/>
      <c r="H246" s="241">
        <v>6</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180</v>
      </c>
      <c r="AU246" s="247" t="s">
        <v>82</v>
      </c>
      <c r="AV246" s="13" t="s">
        <v>82</v>
      </c>
      <c r="AW246" s="13" t="s">
        <v>33</v>
      </c>
      <c r="AX246" s="13" t="s">
        <v>80</v>
      </c>
      <c r="AY246" s="247" t="s">
        <v>169</v>
      </c>
    </row>
    <row r="247" spans="1:65" s="2" customFormat="1" ht="21.75" customHeight="1">
      <c r="A247" s="40"/>
      <c r="B247" s="41"/>
      <c r="C247" s="220" t="s">
        <v>406</v>
      </c>
      <c r="D247" s="220" t="s">
        <v>171</v>
      </c>
      <c r="E247" s="221" t="s">
        <v>872</v>
      </c>
      <c r="F247" s="222" t="s">
        <v>873</v>
      </c>
      <c r="G247" s="223" t="s">
        <v>339</v>
      </c>
      <c r="H247" s="224">
        <v>135.6</v>
      </c>
      <c r="I247" s="225"/>
      <c r="J247" s="226">
        <f>ROUND(I247*H247,2)</f>
        <v>0</v>
      </c>
      <c r="K247" s="222" t="s">
        <v>19</v>
      </c>
      <c r="L247" s="46"/>
      <c r="M247" s="227" t="s">
        <v>19</v>
      </c>
      <c r="N247" s="228" t="s">
        <v>43</v>
      </c>
      <c r="O247" s="86"/>
      <c r="P247" s="229">
        <f>O247*H247</f>
        <v>0</v>
      </c>
      <c r="Q247" s="229">
        <v>0.16850352</v>
      </c>
      <c r="R247" s="229">
        <f>Q247*H247</f>
        <v>22.849077312</v>
      </c>
      <c r="S247" s="229">
        <v>0</v>
      </c>
      <c r="T247" s="230">
        <f>S247*H247</f>
        <v>0</v>
      </c>
      <c r="U247" s="40"/>
      <c r="V247" s="40"/>
      <c r="W247" s="40"/>
      <c r="X247" s="40"/>
      <c r="Y247" s="40"/>
      <c r="Z247" s="40"/>
      <c r="AA247" s="40"/>
      <c r="AB247" s="40"/>
      <c r="AC247" s="40"/>
      <c r="AD247" s="40"/>
      <c r="AE247" s="40"/>
      <c r="AR247" s="231" t="s">
        <v>176</v>
      </c>
      <c r="AT247" s="231" t="s">
        <v>171</v>
      </c>
      <c r="AU247" s="231" t="s">
        <v>82</v>
      </c>
      <c r="AY247" s="19" t="s">
        <v>169</v>
      </c>
      <c r="BE247" s="232">
        <f>IF(N247="základní",J247,0)</f>
        <v>0</v>
      </c>
      <c r="BF247" s="232">
        <f>IF(N247="snížená",J247,0)</f>
        <v>0</v>
      </c>
      <c r="BG247" s="232">
        <f>IF(N247="zákl. přenesená",J247,0)</f>
        <v>0</v>
      </c>
      <c r="BH247" s="232">
        <f>IF(N247="sníž. přenesená",J247,0)</f>
        <v>0</v>
      </c>
      <c r="BI247" s="232">
        <f>IF(N247="nulová",J247,0)</f>
        <v>0</v>
      </c>
      <c r="BJ247" s="19" t="s">
        <v>80</v>
      </c>
      <c r="BK247" s="232">
        <f>ROUND(I247*H247,2)</f>
        <v>0</v>
      </c>
      <c r="BL247" s="19" t="s">
        <v>176</v>
      </c>
      <c r="BM247" s="231" t="s">
        <v>874</v>
      </c>
    </row>
    <row r="248" spans="1:47" s="2" customFormat="1" ht="12">
      <c r="A248" s="40"/>
      <c r="B248" s="41"/>
      <c r="C248" s="42"/>
      <c r="D248" s="233" t="s">
        <v>178</v>
      </c>
      <c r="E248" s="42"/>
      <c r="F248" s="234" t="s">
        <v>875</v>
      </c>
      <c r="G248" s="42"/>
      <c r="H248" s="42"/>
      <c r="I248" s="138"/>
      <c r="J248" s="42"/>
      <c r="K248" s="42"/>
      <c r="L248" s="46"/>
      <c r="M248" s="235"/>
      <c r="N248" s="236"/>
      <c r="O248" s="86"/>
      <c r="P248" s="86"/>
      <c r="Q248" s="86"/>
      <c r="R248" s="86"/>
      <c r="S248" s="86"/>
      <c r="T248" s="87"/>
      <c r="U248" s="40"/>
      <c r="V248" s="40"/>
      <c r="W248" s="40"/>
      <c r="X248" s="40"/>
      <c r="Y248" s="40"/>
      <c r="Z248" s="40"/>
      <c r="AA248" s="40"/>
      <c r="AB248" s="40"/>
      <c r="AC248" s="40"/>
      <c r="AD248" s="40"/>
      <c r="AE248" s="40"/>
      <c r="AT248" s="19" t="s">
        <v>178</v>
      </c>
      <c r="AU248" s="19" t="s">
        <v>82</v>
      </c>
    </row>
    <row r="249" spans="1:51" s="13" customFormat="1" ht="12">
      <c r="A249" s="13"/>
      <c r="B249" s="237"/>
      <c r="C249" s="238"/>
      <c r="D249" s="233" t="s">
        <v>180</v>
      </c>
      <c r="E249" s="239" t="s">
        <v>19</v>
      </c>
      <c r="F249" s="240" t="s">
        <v>876</v>
      </c>
      <c r="G249" s="238"/>
      <c r="H249" s="241">
        <v>135.6</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180</v>
      </c>
      <c r="AU249" s="247" t="s">
        <v>82</v>
      </c>
      <c r="AV249" s="13" t="s">
        <v>82</v>
      </c>
      <c r="AW249" s="13" t="s">
        <v>33</v>
      </c>
      <c r="AX249" s="13" t="s">
        <v>80</v>
      </c>
      <c r="AY249" s="247" t="s">
        <v>169</v>
      </c>
    </row>
    <row r="250" spans="1:65" s="2" customFormat="1" ht="16.5" customHeight="1">
      <c r="A250" s="40"/>
      <c r="B250" s="41"/>
      <c r="C250" s="269" t="s">
        <v>412</v>
      </c>
      <c r="D250" s="269" t="s">
        <v>294</v>
      </c>
      <c r="E250" s="270" t="s">
        <v>877</v>
      </c>
      <c r="F250" s="271" t="s">
        <v>878</v>
      </c>
      <c r="G250" s="272" t="s">
        <v>339</v>
      </c>
      <c r="H250" s="273">
        <v>135.6</v>
      </c>
      <c r="I250" s="274"/>
      <c r="J250" s="275">
        <f>ROUND(I250*H250,2)</f>
        <v>0</v>
      </c>
      <c r="K250" s="271" t="s">
        <v>175</v>
      </c>
      <c r="L250" s="276"/>
      <c r="M250" s="277" t="s">
        <v>19</v>
      </c>
      <c r="N250" s="278" t="s">
        <v>43</v>
      </c>
      <c r="O250" s="86"/>
      <c r="P250" s="229">
        <f>O250*H250</f>
        <v>0</v>
      </c>
      <c r="Q250" s="229">
        <v>0.0483</v>
      </c>
      <c r="R250" s="229">
        <f>Q250*H250</f>
        <v>6.54948</v>
      </c>
      <c r="S250" s="229">
        <v>0</v>
      </c>
      <c r="T250" s="230">
        <f>S250*H250</f>
        <v>0</v>
      </c>
      <c r="U250" s="40"/>
      <c r="V250" s="40"/>
      <c r="W250" s="40"/>
      <c r="X250" s="40"/>
      <c r="Y250" s="40"/>
      <c r="Z250" s="40"/>
      <c r="AA250" s="40"/>
      <c r="AB250" s="40"/>
      <c r="AC250" s="40"/>
      <c r="AD250" s="40"/>
      <c r="AE250" s="40"/>
      <c r="AR250" s="231" t="s">
        <v>227</v>
      </c>
      <c r="AT250" s="231" t="s">
        <v>294</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879</v>
      </c>
    </row>
    <row r="251" spans="1:65" s="2" customFormat="1" ht="21.75" customHeight="1">
      <c r="A251" s="40"/>
      <c r="B251" s="41"/>
      <c r="C251" s="220" t="s">
        <v>418</v>
      </c>
      <c r="D251" s="220" t="s">
        <v>171</v>
      </c>
      <c r="E251" s="221" t="s">
        <v>880</v>
      </c>
      <c r="F251" s="222" t="s">
        <v>881</v>
      </c>
      <c r="G251" s="223" t="s">
        <v>339</v>
      </c>
      <c r="H251" s="224">
        <v>54</v>
      </c>
      <c r="I251" s="225"/>
      <c r="J251" s="226">
        <f>ROUND(I251*H251,2)</f>
        <v>0</v>
      </c>
      <c r="K251" s="222" t="s">
        <v>19</v>
      </c>
      <c r="L251" s="46"/>
      <c r="M251" s="227" t="s">
        <v>19</v>
      </c>
      <c r="N251" s="228" t="s">
        <v>43</v>
      </c>
      <c r="O251" s="86"/>
      <c r="P251" s="229">
        <f>O251*H251</f>
        <v>0</v>
      </c>
      <c r="Q251" s="229">
        <v>0.1294996</v>
      </c>
      <c r="R251" s="229">
        <f>Q251*H251</f>
        <v>6.992978399999999</v>
      </c>
      <c r="S251" s="229">
        <v>0</v>
      </c>
      <c r="T251" s="230">
        <f>S251*H251</f>
        <v>0</v>
      </c>
      <c r="U251" s="40"/>
      <c r="V251" s="40"/>
      <c r="W251" s="40"/>
      <c r="X251" s="40"/>
      <c r="Y251" s="40"/>
      <c r="Z251" s="40"/>
      <c r="AA251" s="40"/>
      <c r="AB251" s="40"/>
      <c r="AC251" s="40"/>
      <c r="AD251" s="40"/>
      <c r="AE251" s="40"/>
      <c r="AR251" s="231" t="s">
        <v>176</v>
      </c>
      <c r="AT251" s="231" t="s">
        <v>171</v>
      </c>
      <c r="AU251" s="231" t="s">
        <v>82</v>
      </c>
      <c r="AY251" s="19" t="s">
        <v>169</v>
      </c>
      <c r="BE251" s="232">
        <f>IF(N251="základní",J251,0)</f>
        <v>0</v>
      </c>
      <c r="BF251" s="232">
        <f>IF(N251="snížená",J251,0)</f>
        <v>0</v>
      </c>
      <c r="BG251" s="232">
        <f>IF(N251="zákl. přenesená",J251,0)</f>
        <v>0</v>
      </c>
      <c r="BH251" s="232">
        <f>IF(N251="sníž. přenesená",J251,0)</f>
        <v>0</v>
      </c>
      <c r="BI251" s="232">
        <f>IF(N251="nulová",J251,0)</f>
        <v>0</v>
      </c>
      <c r="BJ251" s="19" t="s">
        <v>80</v>
      </c>
      <c r="BK251" s="232">
        <f>ROUND(I251*H251,2)</f>
        <v>0</v>
      </c>
      <c r="BL251" s="19" t="s">
        <v>176</v>
      </c>
      <c r="BM251" s="231" t="s">
        <v>882</v>
      </c>
    </row>
    <row r="252" spans="1:47" s="2" customFormat="1" ht="12">
      <c r="A252" s="40"/>
      <c r="B252" s="41"/>
      <c r="C252" s="42"/>
      <c r="D252" s="233" t="s">
        <v>178</v>
      </c>
      <c r="E252" s="42"/>
      <c r="F252" s="234" t="s">
        <v>883</v>
      </c>
      <c r="G252" s="42"/>
      <c r="H252" s="42"/>
      <c r="I252" s="138"/>
      <c r="J252" s="42"/>
      <c r="K252" s="42"/>
      <c r="L252" s="46"/>
      <c r="M252" s="235"/>
      <c r="N252" s="236"/>
      <c r="O252" s="86"/>
      <c r="P252" s="86"/>
      <c r="Q252" s="86"/>
      <c r="R252" s="86"/>
      <c r="S252" s="86"/>
      <c r="T252" s="87"/>
      <c r="U252" s="40"/>
      <c r="V252" s="40"/>
      <c r="W252" s="40"/>
      <c r="X252" s="40"/>
      <c r="Y252" s="40"/>
      <c r="Z252" s="40"/>
      <c r="AA252" s="40"/>
      <c r="AB252" s="40"/>
      <c r="AC252" s="40"/>
      <c r="AD252" s="40"/>
      <c r="AE252" s="40"/>
      <c r="AT252" s="19" t="s">
        <v>178</v>
      </c>
      <c r="AU252" s="19" t="s">
        <v>82</v>
      </c>
    </row>
    <row r="253" spans="1:65" s="2" customFormat="1" ht="16.5" customHeight="1">
      <c r="A253" s="40"/>
      <c r="B253" s="41"/>
      <c r="C253" s="269" t="s">
        <v>424</v>
      </c>
      <c r="D253" s="269" t="s">
        <v>294</v>
      </c>
      <c r="E253" s="270" t="s">
        <v>884</v>
      </c>
      <c r="F253" s="271" t="s">
        <v>885</v>
      </c>
      <c r="G253" s="272" t="s">
        <v>339</v>
      </c>
      <c r="H253" s="273">
        <v>54</v>
      </c>
      <c r="I253" s="274"/>
      <c r="J253" s="275">
        <f>ROUND(I253*H253,2)</f>
        <v>0</v>
      </c>
      <c r="K253" s="271" t="s">
        <v>175</v>
      </c>
      <c r="L253" s="276"/>
      <c r="M253" s="277" t="s">
        <v>19</v>
      </c>
      <c r="N253" s="278" t="s">
        <v>43</v>
      </c>
      <c r="O253" s="86"/>
      <c r="P253" s="229">
        <f>O253*H253</f>
        <v>0</v>
      </c>
      <c r="Q253" s="229">
        <v>0.024</v>
      </c>
      <c r="R253" s="229">
        <f>Q253*H253</f>
        <v>1.296</v>
      </c>
      <c r="S253" s="229">
        <v>0</v>
      </c>
      <c r="T253" s="230">
        <f>S253*H253</f>
        <v>0</v>
      </c>
      <c r="U253" s="40"/>
      <c r="V253" s="40"/>
      <c r="W253" s="40"/>
      <c r="X253" s="40"/>
      <c r="Y253" s="40"/>
      <c r="Z253" s="40"/>
      <c r="AA253" s="40"/>
      <c r="AB253" s="40"/>
      <c r="AC253" s="40"/>
      <c r="AD253" s="40"/>
      <c r="AE253" s="40"/>
      <c r="AR253" s="231" t="s">
        <v>227</v>
      </c>
      <c r="AT253" s="231" t="s">
        <v>294</v>
      </c>
      <c r="AU253" s="231" t="s">
        <v>82</v>
      </c>
      <c r="AY253" s="19" t="s">
        <v>169</v>
      </c>
      <c r="BE253" s="232">
        <f>IF(N253="základní",J253,0)</f>
        <v>0</v>
      </c>
      <c r="BF253" s="232">
        <f>IF(N253="snížená",J253,0)</f>
        <v>0</v>
      </c>
      <c r="BG253" s="232">
        <f>IF(N253="zákl. přenesená",J253,0)</f>
        <v>0</v>
      </c>
      <c r="BH253" s="232">
        <f>IF(N253="sníž. přenesená",J253,0)</f>
        <v>0</v>
      </c>
      <c r="BI253" s="232">
        <f>IF(N253="nulová",J253,0)</f>
        <v>0</v>
      </c>
      <c r="BJ253" s="19" t="s">
        <v>80</v>
      </c>
      <c r="BK253" s="232">
        <f>ROUND(I253*H253,2)</f>
        <v>0</v>
      </c>
      <c r="BL253" s="19" t="s">
        <v>176</v>
      </c>
      <c r="BM253" s="231" t="s">
        <v>886</v>
      </c>
    </row>
    <row r="254" spans="1:65" s="2" customFormat="1" ht="16.5" customHeight="1">
      <c r="A254" s="40"/>
      <c r="B254" s="41"/>
      <c r="C254" s="220" t="s">
        <v>431</v>
      </c>
      <c r="D254" s="220" t="s">
        <v>171</v>
      </c>
      <c r="E254" s="221" t="s">
        <v>445</v>
      </c>
      <c r="F254" s="222" t="s">
        <v>446</v>
      </c>
      <c r="G254" s="223" t="s">
        <v>339</v>
      </c>
      <c r="H254" s="224">
        <v>130.8</v>
      </c>
      <c r="I254" s="225"/>
      <c r="J254" s="226">
        <f>ROUND(I254*H254,2)</f>
        <v>0</v>
      </c>
      <c r="K254" s="222" t="s">
        <v>175</v>
      </c>
      <c r="L254" s="46"/>
      <c r="M254" s="227" t="s">
        <v>19</v>
      </c>
      <c r="N254" s="228" t="s">
        <v>43</v>
      </c>
      <c r="O254" s="86"/>
      <c r="P254" s="229">
        <f>O254*H254</f>
        <v>0</v>
      </c>
      <c r="Q254" s="229">
        <v>0</v>
      </c>
      <c r="R254" s="229">
        <f>Q254*H254</f>
        <v>0</v>
      </c>
      <c r="S254" s="229">
        <v>0</v>
      </c>
      <c r="T254" s="230">
        <f>S254*H254</f>
        <v>0</v>
      </c>
      <c r="U254" s="40"/>
      <c r="V254" s="40"/>
      <c r="W254" s="40"/>
      <c r="X254" s="40"/>
      <c r="Y254" s="40"/>
      <c r="Z254" s="40"/>
      <c r="AA254" s="40"/>
      <c r="AB254" s="40"/>
      <c r="AC254" s="40"/>
      <c r="AD254" s="40"/>
      <c r="AE254" s="40"/>
      <c r="AR254" s="231" t="s">
        <v>176</v>
      </c>
      <c r="AT254" s="231" t="s">
        <v>171</v>
      </c>
      <c r="AU254" s="231" t="s">
        <v>82</v>
      </c>
      <c r="AY254" s="19" t="s">
        <v>169</v>
      </c>
      <c r="BE254" s="232">
        <f>IF(N254="základní",J254,0)</f>
        <v>0</v>
      </c>
      <c r="BF254" s="232">
        <f>IF(N254="snížená",J254,0)</f>
        <v>0</v>
      </c>
      <c r="BG254" s="232">
        <f>IF(N254="zákl. přenesená",J254,0)</f>
        <v>0</v>
      </c>
      <c r="BH254" s="232">
        <f>IF(N254="sníž. přenesená",J254,0)</f>
        <v>0</v>
      </c>
      <c r="BI254" s="232">
        <f>IF(N254="nulová",J254,0)</f>
        <v>0</v>
      </c>
      <c r="BJ254" s="19" t="s">
        <v>80</v>
      </c>
      <c r="BK254" s="232">
        <f>ROUND(I254*H254,2)</f>
        <v>0</v>
      </c>
      <c r="BL254" s="19" t="s">
        <v>176</v>
      </c>
      <c r="BM254" s="231" t="s">
        <v>887</v>
      </c>
    </row>
    <row r="255" spans="1:47" s="2" customFormat="1" ht="12">
      <c r="A255" s="40"/>
      <c r="B255" s="41"/>
      <c r="C255" s="42"/>
      <c r="D255" s="233" t="s">
        <v>178</v>
      </c>
      <c r="E255" s="42"/>
      <c r="F255" s="234" t="s">
        <v>448</v>
      </c>
      <c r="G255" s="42"/>
      <c r="H255" s="42"/>
      <c r="I255" s="138"/>
      <c r="J255" s="42"/>
      <c r="K255" s="42"/>
      <c r="L255" s="46"/>
      <c r="M255" s="235"/>
      <c r="N255" s="236"/>
      <c r="O255" s="86"/>
      <c r="P255" s="86"/>
      <c r="Q255" s="86"/>
      <c r="R255" s="86"/>
      <c r="S255" s="86"/>
      <c r="T255" s="87"/>
      <c r="U255" s="40"/>
      <c r="V255" s="40"/>
      <c r="W255" s="40"/>
      <c r="X255" s="40"/>
      <c r="Y255" s="40"/>
      <c r="Z255" s="40"/>
      <c r="AA255" s="40"/>
      <c r="AB255" s="40"/>
      <c r="AC255" s="40"/>
      <c r="AD255" s="40"/>
      <c r="AE255" s="40"/>
      <c r="AT255" s="19" t="s">
        <v>178</v>
      </c>
      <c r="AU255" s="19" t="s">
        <v>82</v>
      </c>
    </row>
    <row r="256" spans="1:51" s="13" customFormat="1" ht="12">
      <c r="A256" s="13"/>
      <c r="B256" s="237"/>
      <c r="C256" s="238"/>
      <c r="D256" s="233" t="s">
        <v>180</v>
      </c>
      <c r="E256" s="239" t="s">
        <v>19</v>
      </c>
      <c r="F256" s="240" t="s">
        <v>888</v>
      </c>
      <c r="G256" s="238"/>
      <c r="H256" s="241">
        <v>130.8</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180</v>
      </c>
      <c r="AU256" s="247" t="s">
        <v>82</v>
      </c>
      <c r="AV256" s="13" t="s">
        <v>82</v>
      </c>
      <c r="AW256" s="13" t="s">
        <v>33</v>
      </c>
      <c r="AX256" s="13" t="s">
        <v>80</v>
      </c>
      <c r="AY256" s="247" t="s">
        <v>169</v>
      </c>
    </row>
    <row r="257" spans="1:65" s="2" customFormat="1" ht="21.75" customHeight="1">
      <c r="A257" s="40"/>
      <c r="B257" s="41"/>
      <c r="C257" s="220" t="s">
        <v>435</v>
      </c>
      <c r="D257" s="220" t="s">
        <v>171</v>
      </c>
      <c r="E257" s="221" t="s">
        <v>451</v>
      </c>
      <c r="F257" s="222" t="s">
        <v>452</v>
      </c>
      <c r="G257" s="223" t="s">
        <v>339</v>
      </c>
      <c r="H257" s="224">
        <v>300.8</v>
      </c>
      <c r="I257" s="225"/>
      <c r="J257" s="226">
        <f>ROUND(I257*H257,2)</f>
        <v>0</v>
      </c>
      <c r="K257" s="222" t="s">
        <v>175</v>
      </c>
      <c r="L257" s="46"/>
      <c r="M257" s="227" t="s">
        <v>19</v>
      </c>
      <c r="N257" s="228" t="s">
        <v>43</v>
      </c>
      <c r="O257" s="86"/>
      <c r="P257" s="229">
        <f>O257*H257</f>
        <v>0</v>
      </c>
      <c r="Q257" s="229">
        <v>0.00011</v>
      </c>
      <c r="R257" s="229">
        <f>Q257*H257</f>
        <v>0.033088</v>
      </c>
      <c r="S257" s="229">
        <v>0</v>
      </c>
      <c r="T257" s="230">
        <f>S257*H257</f>
        <v>0</v>
      </c>
      <c r="U257" s="40"/>
      <c r="V257" s="40"/>
      <c r="W257" s="40"/>
      <c r="X257" s="40"/>
      <c r="Y257" s="40"/>
      <c r="Z257" s="40"/>
      <c r="AA257" s="40"/>
      <c r="AB257" s="40"/>
      <c r="AC257" s="40"/>
      <c r="AD257" s="40"/>
      <c r="AE257" s="40"/>
      <c r="AR257" s="231" t="s">
        <v>176</v>
      </c>
      <c r="AT257" s="231" t="s">
        <v>171</v>
      </c>
      <c r="AU257" s="231" t="s">
        <v>82</v>
      </c>
      <c r="AY257" s="19" t="s">
        <v>169</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176</v>
      </c>
      <c r="BM257" s="231" t="s">
        <v>889</v>
      </c>
    </row>
    <row r="258" spans="1:47" s="2" customFormat="1" ht="12">
      <c r="A258" s="40"/>
      <c r="B258" s="41"/>
      <c r="C258" s="42"/>
      <c r="D258" s="233" t="s">
        <v>178</v>
      </c>
      <c r="E258" s="42"/>
      <c r="F258" s="234" t="s">
        <v>454</v>
      </c>
      <c r="G258" s="42"/>
      <c r="H258" s="42"/>
      <c r="I258" s="138"/>
      <c r="J258" s="42"/>
      <c r="K258" s="42"/>
      <c r="L258" s="46"/>
      <c r="M258" s="235"/>
      <c r="N258" s="236"/>
      <c r="O258" s="86"/>
      <c r="P258" s="86"/>
      <c r="Q258" s="86"/>
      <c r="R258" s="86"/>
      <c r="S258" s="86"/>
      <c r="T258" s="87"/>
      <c r="U258" s="40"/>
      <c r="V258" s="40"/>
      <c r="W258" s="40"/>
      <c r="X258" s="40"/>
      <c r="Y258" s="40"/>
      <c r="Z258" s="40"/>
      <c r="AA258" s="40"/>
      <c r="AB258" s="40"/>
      <c r="AC258" s="40"/>
      <c r="AD258" s="40"/>
      <c r="AE258" s="40"/>
      <c r="AT258" s="19" t="s">
        <v>178</v>
      </c>
      <c r="AU258" s="19" t="s">
        <v>82</v>
      </c>
    </row>
    <row r="259" spans="1:65" s="2" customFormat="1" ht="21.75" customHeight="1">
      <c r="A259" s="40"/>
      <c r="B259" s="41"/>
      <c r="C259" s="220" t="s">
        <v>440</v>
      </c>
      <c r="D259" s="220" t="s">
        <v>171</v>
      </c>
      <c r="E259" s="221" t="s">
        <v>456</v>
      </c>
      <c r="F259" s="222" t="s">
        <v>457</v>
      </c>
      <c r="G259" s="223" t="s">
        <v>339</v>
      </c>
      <c r="H259" s="224">
        <v>35.76</v>
      </c>
      <c r="I259" s="225"/>
      <c r="J259" s="226">
        <f>ROUND(I259*H259,2)</f>
        <v>0</v>
      </c>
      <c r="K259" s="222" t="s">
        <v>175</v>
      </c>
      <c r="L259" s="46"/>
      <c r="M259" s="227" t="s">
        <v>19</v>
      </c>
      <c r="N259" s="228" t="s">
        <v>43</v>
      </c>
      <c r="O259" s="86"/>
      <c r="P259" s="229">
        <f>O259*H259</f>
        <v>0</v>
      </c>
      <c r="Q259" s="229">
        <v>0.00061</v>
      </c>
      <c r="R259" s="229">
        <f>Q259*H259</f>
        <v>0.0218136</v>
      </c>
      <c r="S259" s="229">
        <v>0</v>
      </c>
      <c r="T259" s="230">
        <f>S259*H259</f>
        <v>0</v>
      </c>
      <c r="U259" s="40"/>
      <c r="V259" s="40"/>
      <c r="W259" s="40"/>
      <c r="X259" s="40"/>
      <c r="Y259" s="40"/>
      <c r="Z259" s="40"/>
      <c r="AA259" s="40"/>
      <c r="AB259" s="40"/>
      <c r="AC259" s="40"/>
      <c r="AD259" s="40"/>
      <c r="AE259" s="40"/>
      <c r="AR259" s="231" t="s">
        <v>176</v>
      </c>
      <c r="AT259" s="231" t="s">
        <v>171</v>
      </c>
      <c r="AU259" s="231" t="s">
        <v>82</v>
      </c>
      <c r="AY259" s="19" t="s">
        <v>169</v>
      </c>
      <c r="BE259" s="232">
        <f>IF(N259="základní",J259,0)</f>
        <v>0</v>
      </c>
      <c r="BF259" s="232">
        <f>IF(N259="snížená",J259,0)</f>
        <v>0</v>
      </c>
      <c r="BG259" s="232">
        <f>IF(N259="zákl. přenesená",J259,0)</f>
        <v>0</v>
      </c>
      <c r="BH259" s="232">
        <f>IF(N259="sníž. přenesená",J259,0)</f>
        <v>0</v>
      </c>
      <c r="BI259" s="232">
        <f>IF(N259="nulová",J259,0)</f>
        <v>0</v>
      </c>
      <c r="BJ259" s="19" t="s">
        <v>80</v>
      </c>
      <c r="BK259" s="232">
        <f>ROUND(I259*H259,2)</f>
        <v>0</v>
      </c>
      <c r="BL259" s="19" t="s">
        <v>176</v>
      </c>
      <c r="BM259" s="231" t="s">
        <v>890</v>
      </c>
    </row>
    <row r="260" spans="1:47" s="2" customFormat="1" ht="12">
      <c r="A260" s="40"/>
      <c r="B260" s="41"/>
      <c r="C260" s="42"/>
      <c r="D260" s="233" t="s">
        <v>178</v>
      </c>
      <c r="E260" s="42"/>
      <c r="F260" s="234" t="s">
        <v>459</v>
      </c>
      <c r="G260" s="42"/>
      <c r="H260" s="42"/>
      <c r="I260" s="138"/>
      <c r="J260" s="42"/>
      <c r="K260" s="42"/>
      <c r="L260" s="46"/>
      <c r="M260" s="235"/>
      <c r="N260" s="236"/>
      <c r="O260" s="86"/>
      <c r="P260" s="86"/>
      <c r="Q260" s="86"/>
      <c r="R260" s="86"/>
      <c r="S260" s="86"/>
      <c r="T260" s="87"/>
      <c r="U260" s="40"/>
      <c r="V260" s="40"/>
      <c r="W260" s="40"/>
      <c r="X260" s="40"/>
      <c r="Y260" s="40"/>
      <c r="Z260" s="40"/>
      <c r="AA260" s="40"/>
      <c r="AB260" s="40"/>
      <c r="AC260" s="40"/>
      <c r="AD260" s="40"/>
      <c r="AE260" s="40"/>
      <c r="AT260" s="19" t="s">
        <v>178</v>
      </c>
      <c r="AU260" s="19" t="s">
        <v>82</v>
      </c>
    </row>
    <row r="261" spans="1:51" s="13" customFormat="1" ht="12">
      <c r="A261" s="13"/>
      <c r="B261" s="237"/>
      <c r="C261" s="238"/>
      <c r="D261" s="233" t="s">
        <v>180</v>
      </c>
      <c r="E261" s="239" t="s">
        <v>19</v>
      </c>
      <c r="F261" s="240" t="s">
        <v>891</v>
      </c>
      <c r="G261" s="238"/>
      <c r="H261" s="241">
        <v>35.76</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180</v>
      </c>
      <c r="AU261" s="247" t="s">
        <v>82</v>
      </c>
      <c r="AV261" s="13" t="s">
        <v>82</v>
      </c>
      <c r="AW261" s="13" t="s">
        <v>33</v>
      </c>
      <c r="AX261" s="13" t="s">
        <v>80</v>
      </c>
      <c r="AY261" s="247" t="s">
        <v>169</v>
      </c>
    </row>
    <row r="262" spans="1:65" s="2" customFormat="1" ht="16.5" customHeight="1">
      <c r="A262" s="40"/>
      <c r="B262" s="41"/>
      <c r="C262" s="220" t="s">
        <v>444</v>
      </c>
      <c r="D262" s="220" t="s">
        <v>171</v>
      </c>
      <c r="E262" s="221" t="s">
        <v>462</v>
      </c>
      <c r="F262" s="222" t="s">
        <v>463</v>
      </c>
      <c r="G262" s="223" t="s">
        <v>339</v>
      </c>
      <c r="H262" s="224">
        <v>16.87</v>
      </c>
      <c r="I262" s="225"/>
      <c r="J262" s="226">
        <f>ROUND(I262*H262,2)</f>
        <v>0</v>
      </c>
      <c r="K262" s="222" t="s">
        <v>175</v>
      </c>
      <c r="L262" s="46"/>
      <c r="M262" s="227" t="s">
        <v>19</v>
      </c>
      <c r="N262" s="228" t="s">
        <v>43</v>
      </c>
      <c r="O262" s="86"/>
      <c r="P262" s="229">
        <f>O262*H262</f>
        <v>0</v>
      </c>
      <c r="Q262" s="229">
        <v>0</v>
      </c>
      <c r="R262" s="229">
        <f>Q262*H262</f>
        <v>0</v>
      </c>
      <c r="S262" s="229">
        <v>0</v>
      </c>
      <c r="T262" s="230">
        <f>S262*H262</f>
        <v>0</v>
      </c>
      <c r="U262" s="40"/>
      <c r="V262" s="40"/>
      <c r="W262" s="40"/>
      <c r="X262" s="40"/>
      <c r="Y262" s="40"/>
      <c r="Z262" s="40"/>
      <c r="AA262" s="40"/>
      <c r="AB262" s="40"/>
      <c r="AC262" s="40"/>
      <c r="AD262" s="40"/>
      <c r="AE262" s="40"/>
      <c r="AR262" s="231" t="s">
        <v>176</v>
      </c>
      <c r="AT262" s="231" t="s">
        <v>171</v>
      </c>
      <c r="AU262" s="231" t="s">
        <v>82</v>
      </c>
      <c r="AY262" s="19" t="s">
        <v>169</v>
      </c>
      <c r="BE262" s="232">
        <f>IF(N262="základní",J262,0)</f>
        <v>0</v>
      </c>
      <c r="BF262" s="232">
        <f>IF(N262="snížená",J262,0)</f>
        <v>0</v>
      </c>
      <c r="BG262" s="232">
        <f>IF(N262="zákl. přenesená",J262,0)</f>
        <v>0</v>
      </c>
      <c r="BH262" s="232">
        <f>IF(N262="sníž. přenesená",J262,0)</f>
        <v>0</v>
      </c>
      <c r="BI262" s="232">
        <f>IF(N262="nulová",J262,0)</f>
        <v>0</v>
      </c>
      <c r="BJ262" s="19" t="s">
        <v>80</v>
      </c>
      <c r="BK262" s="232">
        <f>ROUND(I262*H262,2)</f>
        <v>0</v>
      </c>
      <c r="BL262" s="19" t="s">
        <v>176</v>
      </c>
      <c r="BM262" s="231" t="s">
        <v>892</v>
      </c>
    </row>
    <row r="263" spans="1:47" s="2" customFormat="1" ht="12">
      <c r="A263" s="40"/>
      <c r="B263" s="41"/>
      <c r="C263" s="42"/>
      <c r="D263" s="233" t="s">
        <v>178</v>
      </c>
      <c r="E263" s="42"/>
      <c r="F263" s="234" t="s">
        <v>465</v>
      </c>
      <c r="G263" s="42"/>
      <c r="H263" s="42"/>
      <c r="I263" s="138"/>
      <c r="J263" s="42"/>
      <c r="K263" s="42"/>
      <c r="L263" s="46"/>
      <c r="M263" s="235"/>
      <c r="N263" s="236"/>
      <c r="O263" s="86"/>
      <c r="P263" s="86"/>
      <c r="Q263" s="86"/>
      <c r="R263" s="86"/>
      <c r="S263" s="86"/>
      <c r="T263" s="87"/>
      <c r="U263" s="40"/>
      <c r="V263" s="40"/>
      <c r="W263" s="40"/>
      <c r="X263" s="40"/>
      <c r="Y263" s="40"/>
      <c r="Z263" s="40"/>
      <c r="AA263" s="40"/>
      <c r="AB263" s="40"/>
      <c r="AC263" s="40"/>
      <c r="AD263" s="40"/>
      <c r="AE263" s="40"/>
      <c r="AT263" s="19" t="s">
        <v>178</v>
      </c>
      <c r="AU263" s="19" t="s">
        <v>82</v>
      </c>
    </row>
    <row r="264" spans="1:51" s="13" customFormat="1" ht="12">
      <c r="A264" s="13"/>
      <c r="B264" s="237"/>
      <c r="C264" s="238"/>
      <c r="D264" s="233" t="s">
        <v>180</v>
      </c>
      <c r="E264" s="239" t="s">
        <v>19</v>
      </c>
      <c r="F264" s="240" t="s">
        <v>893</v>
      </c>
      <c r="G264" s="238"/>
      <c r="H264" s="241">
        <v>16.87</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180</v>
      </c>
      <c r="AU264" s="247" t="s">
        <v>82</v>
      </c>
      <c r="AV264" s="13" t="s">
        <v>82</v>
      </c>
      <c r="AW264" s="13" t="s">
        <v>33</v>
      </c>
      <c r="AX264" s="13" t="s">
        <v>80</v>
      </c>
      <c r="AY264" s="247" t="s">
        <v>169</v>
      </c>
    </row>
    <row r="265" spans="1:65" s="2" customFormat="1" ht="16.5" customHeight="1">
      <c r="A265" s="40"/>
      <c r="B265" s="41"/>
      <c r="C265" s="220" t="s">
        <v>450</v>
      </c>
      <c r="D265" s="220" t="s">
        <v>171</v>
      </c>
      <c r="E265" s="221" t="s">
        <v>468</v>
      </c>
      <c r="F265" s="222" t="s">
        <v>469</v>
      </c>
      <c r="G265" s="223" t="s">
        <v>339</v>
      </c>
      <c r="H265" s="224">
        <v>14.89</v>
      </c>
      <c r="I265" s="225"/>
      <c r="J265" s="226">
        <f>ROUND(I265*H265,2)</f>
        <v>0</v>
      </c>
      <c r="K265" s="222" t="s">
        <v>175</v>
      </c>
      <c r="L265" s="46"/>
      <c r="M265" s="227" t="s">
        <v>19</v>
      </c>
      <c r="N265" s="228" t="s">
        <v>43</v>
      </c>
      <c r="O265" s="86"/>
      <c r="P265" s="229">
        <f>O265*H265</f>
        <v>0</v>
      </c>
      <c r="Q265" s="229">
        <v>0</v>
      </c>
      <c r="R265" s="229">
        <f>Q265*H265</f>
        <v>0</v>
      </c>
      <c r="S265" s="229">
        <v>0</v>
      </c>
      <c r="T265" s="230">
        <f>S265*H265</f>
        <v>0</v>
      </c>
      <c r="U265" s="40"/>
      <c r="V265" s="40"/>
      <c r="W265" s="40"/>
      <c r="X265" s="40"/>
      <c r="Y265" s="40"/>
      <c r="Z265" s="40"/>
      <c r="AA265" s="40"/>
      <c r="AB265" s="40"/>
      <c r="AC265" s="40"/>
      <c r="AD265" s="40"/>
      <c r="AE265" s="40"/>
      <c r="AR265" s="231" t="s">
        <v>176</v>
      </c>
      <c r="AT265" s="231" t="s">
        <v>171</v>
      </c>
      <c r="AU265" s="231" t="s">
        <v>82</v>
      </c>
      <c r="AY265" s="19" t="s">
        <v>169</v>
      </c>
      <c r="BE265" s="232">
        <f>IF(N265="základní",J265,0)</f>
        <v>0</v>
      </c>
      <c r="BF265" s="232">
        <f>IF(N265="snížená",J265,0)</f>
        <v>0</v>
      </c>
      <c r="BG265" s="232">
        <f>IF(N265="zákl. přenesená",J265,0)</f>
        <v>0</v>
      </c>
      <c r="BH265" s="232">
        <f>IF(N265="sníž. přenesená",J265,0)</f>
        <v>0</v>
      </c>
      <c r="BI265" s="232">
        <f>IF(N265="nulová",J265,0)</f>
        <v>0</v>
      </c>
      <c r="BJ265" s="19" t="s">
        <v>80</v>
      </c>
      <c r="BK265" s="232">
        <f>ROUND(I265*H265,2)</f>
        <v>0</v>
      </c>
      <c r="BL265" s="19" t="s">
        <v>176</v>
      </c>
      <c r="BM265" s="231" t="s">
        <v>894</v>
      </c>
    </row>
    <row r="266" spans="1:47" s="2" customFormat="1" ht="12">
      <c r="A266" s="40"/>
      <c r="B266" s="41"/>
      <c r="C266" s="42"/>
      <c r="D266" s="233" t="s">
        <v>178</v>
      </c>
      <c r="E266" s="42"/>
      <c r="F266" s="234" t="s">
        <v>465</v>
      </c>
      <c r="G266" s="42"/>
      <c r="H266" s="42"/>
      <c r="I266" s="138"/>
      <c r="J266" s="42"/>
      <c r="K266" s="42"/>
      <c r="L266" s="46"/>
      <c r="M266" s="235"/>
      <c r="N266" s="236"/>
      <c r="O266" s="86"/>
      <c r="P266" s="86"/>
      <c r="Q266" s="86"/>
      <c r="R266" s="86"/>
      <c r="S266" s="86"/>
      <c r="T266" s="87"/>
      <c r="U266" s="40"/>
      <c r="V266" s="40"/>
      <c r="W266" s="40"/>
      <c r="X266" s="40"/>
      <c r="Y266" s="40"/>
      <c r="Z266" s="40"/>
      <c r="AA266" s="40"/>
      <c r="AB266" s="40"/>
      <c r="AC266" s="40"/>
      <c r="AD266" s="40"/>
      <c r="AE266" s="40"/>
      <c r="AT266" s="19" t="s">
        <v>178</v>
      </c>
      <c r="AU266" s="19" t="s">
        <v>82</v>
      </c>
    </row>
    <row r="267" spans="1:51" s="13" customFormat="1" ht="12">
      <c r="A267" s="13"/>
      <c r="B267" s="237"/>
      <c r="C267" s="238"/>
      <c r="D267" s="233" t="s">
        <v>180</v>
      </c>
      <c r="E267" s="239" t="s">
        <v>19</v>
      </c>
      <c r="F267" s="240" t="s">
        <v>895</v>
      </c>
      <c r="G267" s="238"/>
      <c r="H267" s="241">
        <v>14.89</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180</v>
      </c>
      <c r="AU267" s="247" t="s">
        <v>82</v>
      </c>
      <c r="AV267" s="13" t="s">
        <v>82</v>
      </c>
      <c r="AW267" s="13" t="s">
        <v>33</v>
      </c>
      <c r="AX267" s="13" t="s">
        <v>80</v>
      </c>
      <c r="AY267" s="247" t="s">
        <v>169</v>
      </c>
    </row>
    <row r="268" spans="1:65" s="2" customFormat="1" ht="16.5" customHeight="1">
      <c r="A268" s="40"/>
      <c r="B268" s="41"/>
      <c r="C268" s="220" t="s">
        <v>455</v>
      </c>
      <c r="D268" s="220" t="s">
        <v>171</v>
      </c>
      <c r="E268" s="221" t="s">
        <v>473</v>
      </c>
      <c r="F268" s="222" t="s">
        <v>474</v>
      </c>
      <c r="G268" s="223" t="s">
        <v>339</v>
      </c>
      <c r="H268" s="224">
        <v>4</v>
      </c>
      <c r="I268" s="225"/>
      <c r="J268" s="226">
        <f>ROUND(I268*H268,2)</f>
        <v>0</v>
      </c>
      <c r="K268" s="222" t="s">
        <v>175</v>
      </c>
      <c r="L268" s="46"/>
      <c r="M268" s="227" t="s">
        <v>19</v>
      </c>
      <c r="N268" s="228" t="s">
        <v>43</v>
      </c>
      <c r="O268" s="86"/>
      <c r="P268" s="229">
        <f>O268*H268</f>
        <v>0</v>
      </c>
      <c r="Q268" s="229">
        <v>0</v>
      </c>
      <c r="R268" s="229">
        <f>Q268*H268</f>
        <v>0</v>
      </c>
      <c r="S268" s="229">
        <v>0</v>
      </c>
      <c r="T268" s="230">
        <f>S268*H268</f>
        <v>0</v>
      </c>
      <c r="U268" s="40"/>
      <c r="V268" s="40"/>
      <c r="W268" s="40"/>
      <c r="X268" s="40"/>
      <c r="Y268" s="40"/>
      <c r="Z268" s="40"/>
      <c r="AA268" s="40"/>
      <c r="AB268" s="40"/>
      <c r="AC268" s="40"/>
      <c r="AD268" s="40"/>
      <c r="AE268" s="40"/>
      <c r="AR268" s="231" t="s">
        <v>176</v>
      </c>
      <c r="AT268" s="231" t="s">
        <v>171</v>
      </c>
      <c r="AU268" s="231" t="s">
        <v>82</v>
      </c>
      <c r="AY268" s="19" t="s">
        <v>169</v>
      </c>
      <c r="BE268" s="232">
        <f>IF(N268="základní",J268,0)</f>
        <v>0</v>
      </c>
      <c r="BF268" s="232">
        <f>IF(N268="snížená",J268,0)</f>
        <v>0</v>
      </c>
      <c r="BG268" s="232">
        <f>IF(N268="zákl. přenesená",J268,0)</f>
        <v>0</v>
      </c>
      <c r="BH268" s="232">
        <f>IF(N268="sníž. přenesená",J268,0)</f>
        <v>0</v>
      </c>
      <c r="BI268" s="232">
        <f>IF(N268="nulová",J268,0)</f>
        <v>0</v>
      </c>
      <c r="BJ268" s="19" t="s">
        <v>80</v>
      </c>
      <c r="BK268" s="232">
        <f>ROUND(I268*H268,2)</f>
        <v>0</v>
      </c>
      <c r="BL268" s="19" t="s">
        <v>176</v>
      </c>
      <c r="BM268" s="231" t="s">
        <v>896</v>
      </c>
    </row>
    <row r="269" spans="1:47" s="2" customFormat="1" ht="12">
      <c r="A269" s="40"/>
      <c r="B269" s="41"/>
      <c r="C269" s="42"/>
      <c r="D269" s="233" t="s">
        <v>178</v>
      </c>
      <c r="E269" s="42"/>
      <c r="F269" s="234" t="s">
        <v>465</v>
      </c>
      <c r="G269" s="42"/>
      <c r="H269" s="42"/>
      <c r="I269" s="138"/>
      <c r="J269" s="42"/>
      <c r="K269" s="42"/>
      <c r="L269" s="46"/>
      <c r="M269" s="235"/>
      <c r="N269" s="236"/>
      <c r="O269" s="86"/>
      <c r="P269" s="86"/>
      <c r="Q269" s="86"/>
      <c r="R269" s="86"/>
      <c r="S269" s="86"/>
      <c r="T269" s="87"/>
      <c r="U269" s="40"/>
      <c r="V269" s="40"/>
      <c r="W269" s="40"/>
      <c r="X269" s="40"/>
      <c r="Y269" s="40"/>
      <c r="Z269" s="40"/>
      <c r="AA269" s="40"/>
      <c r="AB269" s="40"/>
      <c r="AC269" s="40"/>
      <c r="AD269" s="40"/>
      <c r="AE269" s="40"/>
      <c r="AT269" s="19" t="s">
        <v>178</v>
      </c>
      <c r="AU269" s="19" t="s">
        <v>82</v>
      </c>
    </row>
    <row r="270" spans="1:65" s="2" customFormat="1" ht="21.75" customHeight="1">
      <c r="A270" s="40"/>
      <c r="B270" s="41"/>
      <c r="C270" s="220" t="s">
        <v>461</v>
      </c>
      <c r="D270" s="220" t="s">
        <v>171</v>
      </c>
      <c r="E270" s="221" t="s">
        <v>897</v>
      </c>
      <c r="F270" s="222" t="s">
        <v>898</v>
      </c>
      <c r="G270" s="223" t="s">
        <v>339</v>
      </c>
      <c r="H270" s="224">
        <v>36.75</v>
      </c>
      <c r="I270" s="225"/>
      <c r="J270" s="226">
        <f>ROUND(I270*H270,2)</f>
        <v>0</v>
      </c>
      <c r="K270" s="222" t="s">
        <v>19</v>
      </c>
      <c r="L270" s="46"/>
      <c r="M270" s="227" t="s">
        <v>19</v>
      </c>
      <c r="N270" s="228" t="s">
        <v>43</v>
      </c>
      <c r="O270" s="86"/>
      <c r="P270" s="229">
        <f>O270*H270</f>
        <v>0</v>
      </c>
      <c r="Q270" s="229">
        <v>0.1418848</v>
      </c>
      <c r="R270" s="229">
        <f>Q270*H270</f>
        <v>5.2142664000000005</v>
      </c>
      <c r="S270" s="229">
        <v>0</v>
      </c>
      <c r="T270" s="230">
        <f>S270*H270</f>
        <v>0</v>
      </c>
      <c r="U270" s="40"/>
      <c r="V270" s="40"/>
      <c r="W270" s="40"/>
      <c r="X270" s="40"/>
      <c r="Y270" s="40"/>
      <c r="Z270" s="40"/>
      <c r="AA270" s="40"/>
      <c r="AB270" s="40"/>
      <c r="AC270" s="40"/>
      <c r="AD270" s="40"/>
      <c r="AE270" s="40"/>
      <c r="AR270" s="231" t="s">
        <v>176</v>
      </c>
      <c r="AT270" s="231" t="s">
        <v>171</v>
      </c>
      <c r="AU270" s="231" t="s">
        <v>82</v>
      </c>
      <c r="AY270" s="19" t="s">
        <v>169</v>
      </c>
      <c r="BE270" s="232">
        <f>IF(N270="základní",J270,0)</f>
        <v>0</v>
      </c>
      <c r="BF270" s="232">
        <f>IF(N270="snížená",J270,0)</f>
        <v>0</v>
      </c>
      <c r="BG270" s="232">
        <f>IF(N270="zákl. přenesená",J270,0)</f>
        <v>0</v>
      </c>
      <c r="BH270" s="232">
        <f>IF(N270="sníž. přenesená",J270,0)</f>
        <v>0</v>
      </c>
      <c r="BI270" s="232">
        <f>IF(N270="nulová",J270,0)</f>
        <v>0</v>
      </c>
      <c r="BJ270" s="19" t="s">
        <v>80</v>
      </c>
      <c r="BK270" s="232">
        <f>ROUND(I270*H270,2)</f>
        <v>0</v>
      </c>
      <c r="BL270" s="19" t="s">
        <v>176</v>
      </c>
      <c r="BM270" s="231" t="s">
        <v>899</v>
      </c>
    </row>
    <row r="271" spans="1:47" s="2" customFormat="1" ht="12">
      <c r="A271" s="40"/>
      <c r="B271" s="41"/>
      <c r="C271" s="42"/>
      <c r="D271" s="233" t="s">
        <v>178</v>
      </c>
      <c r="E271" s="42"/>
      <c r="F271" s="234" t="s">
        <v>481</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9" t="s">
        <v>178</v>
      </c>
      <c r="AU271" s="19" t="s">
        <v>82</v>
      </c>
    </row>
    <row r="272" spans="1:51" s="13" customFormat="1" ht="12">
      <c r="A272" s="13"/>
      <c r="B272" s="237"/>
      <c r="C272" s="238"/>
      <c r="D272" s="233" t="s">
        <v>180</v>
      </c>
      <c r="E272" s="239" t="s">
        <v>19</v>
      </c>
      <c r="F272" s="240" t="s">
        <v>900</v>
      </c>
      <c r="G272" s="238"/>
      <c r="H272" s="241">
        <v>36.75</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33</v>
      </c>
      <c r="AX272" s="13" t="s">
        <v>80</v>
      </c>
      <c r="AY272" s="247" t="s">
        <v>169</v>
      </c>
    </row>
    <row r="273" spans="1:65" s="2" customFormat="1" ht="16.5" customHeight="1">
      <c r="A273" s="40"/>
      <c r="B273" s="41"/>
      <c r="C273" s="269" t="s">
        <v>467</v>
      </c>
      <c r="D273" s="269" t="s">
        <v>294</v>
      </c>
      <c r="E273" s="270" t="s">
        <v>494</v>
      </c>
      <c r="F273" s="271" t="s">
        <v>901</v>
      </c>
      <c r="G273" s="272" t="s">
        <v>339</v>
      </c>
      <c r="H273" s="273">
        <v>36.75</v>
      </c>
      <c r="I273" s="274"/>
      <c r="J273" s="275">
        <f>ROUND(I273*H273,2)</f>
        <v>0</v>
      </c>
      <c r="K273" s="271" t="s">
        <v>19</v>
      </c>
      <c r="L273" s="276"/>
      <c r="M273" s="277" t="s">
        <v>19</v>
      </c>
      <c r="N273" s="278" t="s">
        <v>43</v>
      </c>
      <c r="O273" s="86"/>
      <c r="P273" s="229">
        <f>O273*H273</f>
        <v>0</v>
      </c>
      <c r="Q273" s="229">
        <v>0.134</v>
      </c>
      <c r="R273" s="229">
        <f>Q273*H273</f>
        <v>4.9245</v>
      </c>
      <c r="S273" s="229">
        <v>0</v>
      </c>
      <c r="T273" s="230">
        <f>S273*H273</f>
        <v>0</v>
      </c>
      <c r="U273" s="40"/>
      <c r="V273" s="40"/>
      <c r="W273" s="40"/>
      <c r="X273" s="40"/>
      <c r="Y273" s="40"/>
      <c r="Z273" s="40"/>
      <c r="AA273" s="40"/>
      <c r="AB273" s="40"/>
      <c r="AC273" s="40"/>
      <c r="AD273" s="40"/>
      <c r="AE273" s="40"/>
      <c r="AR273" s="231" t="s">
        <v>227</v>
      </c>
      <c r="AT273" s="231" t="s">
        <v>294</v>
      </c>
      <c r="AU273" s="231" t="s">
        <v>82</v>
      </c>
      <c r="AY273" s="19" t="s">
        <v>169</v>
      </c>
      <c r="BE273" s="232">
        <f>IF(N273="základní",J273,0)</f>
        <v>0</v>
      </c>
      <c r="BF273" s="232">
        <f>IF(N273="snížená",J273,0)</f>
        <v>0</v>
      </c>
      <c r="BG273" s="232">
        <f>IF(N273="zákl. přenesená",J273,0)</f>
        <v>0</v>
      </c>
      <c r="BH273" s="232">
        <f>IF(N273="sníž. přenesená",J273,0)</f>
        <v>0</v>
      </c>
      <c r="BI273" s="232">
        <f>IF(N273="nulová",J273,0)</f>
        <v>0</v>
      </c>
      <c r="BJ273" s="19" t="s">
        <v>80</v>
      </c>
      <c r="BK273" s="232">
        <f>ROUND(I273*H273,2)</f>
        <v>0</v>
      </c>
      <c r="BL273" s="19" t="s">
        <v>176</v>
      </c>
      <c r="BM273" s="231" t="s">
        <v>902</v>
      </c>
    </row>
    <row r="274" spans="1:65" s="2" customFormat="1" ht="16.5" customHeight="1">
      <c r="A274" s="40"/>
      <c r="B274" s="41"/>
      <c r="C274" s="220" t="s">
        <v>472</v>
      </c>
      <c r="D274" s="220" t="s">
        <v>171</v>
      </c>
      <c r="E274" s="221" t="s">
        <v>903</v>
      </c>
      <c r="F274" s="222" t="s">
        <v>904</v>
      </c>
      <c r="G274" s="223" t="s">
        <v>222</v>
      </c>
      <c r="H274" s="224">
        <v>8.3</v>
      </c>
      <c r="I274" s="225"/>
      <c r="J274" s="226">
        <f>ROUND(I274*H274,2)</f>
        <v>0</v>
      </c>
      <c r="K274" s="222" t="s">
        <v>175</v>
      </c>
      <c r="L274" s="46"/>
      <c r="M274" s="227" t="s">
        <v>19</v>
      </c>
      <c r="N274" s="228" t="s">
        <v>43</v>
      </c>
      <c r="O274" s="86"/>
      <c r="P274" s="229">
        <f>O274*H274</f>
        <v>0</v>
      </c>
      <c r="Q274" s="229">
        <v>0</v>
      </c>
      <c r="R274" s="229">
        <f>Q274*H274</f>
        <v>0</v>
      </c>
      <c r="S274" s="229">
        <v>2.2</v>
      </c>
      <c r="T274" s="230">
        <f>S274*H274</f>
        <v>18.26</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905</v>
      </c>
    </row>
    <row r="275" spans="1:47" s="2" customFormat="1" ht="12">
      <c r="A275" s="40"/>
      <c r="B275" s="41"/>
      <c r="C275" s="42"/>
      <c r="D275" s="233" t="s">
        <v>178</v>
      </c>
      <c r="E275" s="42"/>
      <c r="F275" s="234" t="s">
        <v>906</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51" s="13" customFormat="1" ht="12">
      <c r="A276" s="13"/>
      <c r="B276" s="237"/>
      <c r="C276" s="238"/>
      <c r="D276" s="233" t="s">
        <v>180</v>
      </c>
      <c r="E276" s="239" t="s">
        <v>19</v>
      </c>
      <c r="F276" s="240" t="s">
        <v>907</v>
      </c>
      <c r="G276" s="238"/>
      <c r="H276" s="241">
        <v>8.3</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33</v>
      </c>
      <c r="AX276" s="13" t="s">
        <v>80</v>
      </c>
      <c r="AY276" s="247" t="s">
        <v>169</v>
      </c>
    </row>
    <row r="277" spans="1:65" s="2" customFormat="1" ht="21.75" customHeight="1">
      <c r="A277" s="40"/>
      <c r="B277" s="41"/>
      <c r="C277" s="220" t="s">
        <v>486</v>
      </c>
      <c r="D277" s="220" t="s">
        <v>171</v>
      </c>
      <c r="E277" s="221" t="s">
        <v>520</v>
      </c>
      <c r="F277" s="222" t="s">
        <v>521</v>
      </c>
      <c r="G277" s="223" t="s">
        <v>361</v>
      </c>
      <c r="H277" s="224">
        <v>2</v>
      </c>
      <c r="I277" s="225"/>
      <c r="J277" s="226">
        <f>ROUND(I277*H277,2)</f>
        <v>0</v>
      </c>
      <c r="K277" s="222" t="s">
        <v>175</v>
      </c>
      <c r="L277" s="46"/>
      <c r="M277" s="227" t="s">
        <v>19</v>
      </c>
      <c r="N277" s="228" t="s">
        <v>43</v>
      </c>
      <c r="O277" s="86"/>
      <c r="P277" s="229">
        <f>O277*H277</f>
        <v>0</v>
      </c>
      <c r="Q277" s="229">
        <v>0</v>
      </c>
      <c r="R277" s="229">
        <f>Q277*H277</f>
        <v>0</v>
      </c>
      <c r="S277" s="229">
        <v>0.082</v>
      </c>
      <c r="T277" s="230">
        <f>S277*H277</f>
        <v>0.164</v>
      </c>
      <c r="U277" s="40"/>
      <c r="V277" s="40"/>
      <c r="W277" s="40"/>
      <c r="X277" s="40"/>
      <c r="Y277" s="40"/>
      <c r="Z277" s="40"/>
      <c r="AA277" s="40"/>
      <c r="AB277" s="40"/>
      <c r="AC277" s="40"/>
      <c r="AD277" s="40"/>
      <c r="AE277" s="40"/>
      <c r="AR277" s="231" t="s">
        <v>176</v>
      </c>
      <c r="AT277" s="231" t="s">
        <v>171</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908</v>
      </c>
    </row>
    <row r="278" spans="1:47" s="2" customFormat="1" ht="12">
      <c r="A278" s="40"/>
      <c r="B278" s="41"/>
      <c r="C278" s="42"/>
      <c r="D278" s="233" t="s">
        <v>178</v>
      </c>
      <c r="E278" s="42"/>
      <c r="F278" s="234" t="s">
        <v>523</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178</v>
      </c>
      <c r="AU278" s="19" t="s">
        <v>82</v>
      </c>
    </row>
    <row r="279" spans="1:51" s="14" customFormat="1" ht="12">
      <c r="A279" s="14"/>
      <c r="B279" s="248"/>
      <c r="C279" s="249"/>
      <c r="D279" s="233" t="s">
        <v>180</v>
      </c>
      <c r="E279" s="250" t="s">
        <v>19</v>
      </c>
      <c r="F279" s="251" t="s">
        <v>909</v>
      </c>
      <c r="G279" s="249"/>
      <c r="H279" s="250" t="s">
        <v>19</v>
      </c>
      <c r="I279" s="252"/>
      <c r="J279" s="249"/>
      <c r="K279" s="249"/>
      <c r="L279" s="253"/>
      <c r="M279" s="254"/>
      <c r="N279" s="255"/>
      <c r="O279" s="255"/>
      <c r="P279" s="255"/>
      <c r="Q279" s="255"/>
      <c r="R279" s="255"/>
      <c r="S279" s="255"/>
      <c r="T279" s="256"/>
      <c r="U279" s="14"/>
      <c r="V279" s="14"/>
      <c r="W279" s="14"/>
      <c r="X279" s="14"/>
      <c r="Y279" s="14"/>
      <c r="Z279" s="14"/>
      <c r="AA279" s="14"/>
      <c r="AB279" s="14"/>
      <c r="AC279" s="14"/>
      <c r="AD279" s="14"/>
      <c r="AE279" s="14"/>
      <c r="AT279" s="257" t="s">
        <v>180</v>
      </c>
      <c r="AU279" s="257" t="s">
        <v>82</v>
      </c>
      <c r="AV279" s="14" t="s">
        <v>80</v>
      </c>
      <c r="AW279" s="14" t="s">
        <v>33</v>
      </c>
      <c r="AX279" s="14" t="s">
        <v>72</v>
      </c>
      <c r="AY279" s="257" t="s">
        <v>169</v>
      </c>
    </row>
    <row r="280" spans="1:51" s="13" customFormat="1" ht="12">
      <c r="A280" s="13"/>
      <c r="B280" s="237"/>
      <c r="C280" s="238"/>
      <c r="D280" s="233" t="s">
        <v>180</v>
      </c>
      <c r="E280" s="239" t="s">
        <v>19</v>
      </c>
      <c r="F280" s="240" t="s">
        <v>910</v>
      </c>
      <c r="G280" s="238"/>
      <c r="H280" s="241">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180</v>
      </c>
      <c r="AU280" s="247" t="s">
        <v>82</v>
      </c>
      <c r="AV280" s="13" t="s">
        <v>82</v>
      </c>
      <c r="AW280" s="13" t="s">
        <v>33</v>
      </c>
      <c r="AX280" s="13" t="s">
        <v>72</v>
      </c>
      <c r="AY280" s="247" t="s">
        <v>169</v>
      </c>
    </row>
    <row r="281" spans="1:51" s="13" customFormat="1" ht="12">
      <c r="A281" s="13"/>
      <c r="B281" s="237"/>
      <c r="C281" s="238"/>
      <c r="D281" s="233" t="s">
        <v>180</v>
      </c>
      <c r="E281" s="239" t="s">
        <v>19</v>
      </c>
      <c r="F281" s="240" t="s">
        <v>865</v>
      </c>
      <c r="G281" s="238"/>
      <c r="H281" s="241">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180</v>
      </c>
      <c r="AU281" s="247" t="s">
        <v>82</v>
      </c>
      <c r="AV281" s="13" t="s">
        <v>82</v>
      </c>
      <c r="AW281" s="13" t="s">
        <v>33</v>
      </c>
      <c r="AX281" s="13" t="s">
        <v>72</v>
      </c>
      <c r="AY281" s="247" t="s">
        <v>169</v>
      </c>
    </row>
    <row r="282" spans="1:51" s="15" customFormat="1" ht="12">
      <c r="A282" s="15"/>
      <c r="B282" s="258"/>
      <c r="C282" s="259"/>
      <c r="D282" s="233" t="s">
        <v>180</v>
      </c>
      <c r="E282" s="260" t="s">
        <v>19</v>
      </c>
      <c r="F282" s="261" t="s">
        <v>191</v>
      </c>
      <c r="G282" s="259"/>
      <c r="H282" s="262">
        <v>2</v>
      </c>
      <c r="I282" s="263"/>
      <c r="J282" s="259"/>
      <c r="K282" s="259"/>
      <c r="L282" s="264"/>
      <c r="M282" s="265"/>
      <c r="N282" s="266"/>
      <c r="O282" s="266"/>
      <c r="P282" s="266"/>
      <c r="Q282" s="266"/>
      <c r="R282" s="266"/>
      <c r="S282" s="266"/>
      <c r="T282" s="267"/>
      <c r="U282" s="15"/>
      <c r="V282" s="15"/>
      <c r="W282" s="15"/>
      <c r="X282" s="15"/>
      <c r="Y282" s="15"/>
      <c r="Z282" s="15"/>
      <c r="AA282" s="15"/>
      <c r="AB282" s="15"/>
      <c r="AC282" s="15"/>
      <c r="AD282" s="15"/>
      <c r="AE282" s="15"/>
      <c r="AT282" s="268" t="s">
        <v>180</v>
      </c>
      <c r="AU282" s="268" t="s">
        <v>82</v>
      </c>
      <c r="AV282" s="15" t="s">
        <v>176</v>
      </c>
      <c r="AW282" s="15" t="s">
        <v>33</v>
      </c>
      <c r="AX282" s="15" t="s">
        <v>80</v>
      </c>
      <c r="AY282" s="268" t="s">
        <v>169</v>
      </c>
    </row>
    <row r="283" spans="1:65" s="2" customFormat="1" ht="21.75" customHeight="1">
      <c r="A283" s="40"/>
      <c r="B283" s="41"/>
      <c r="C283" s="220" t="s">
        <v>493</v>
      </c>
      <c r="D283" s="220" t="s">
        <v>171</v>
      </c>
      <c r="E283" s="221" t="s">
        <v>911</v>
      </c>
      <c r="F283" s="222" t="s">
        <v>912</v>
      </c>
      <c r="G283" s="223" t="s">
        <v>361</v>
      </c>
      <c r="H283" s="224">
        <v>1</v>
      </c>
      <c r="I283" s="225"/>
      <c r="J283" s="226">
        <f>ROUND(I283*H283,2)</f>
        <v>0</v>
      </c>
      <c r="K283" s="222" t="s">
        <v>175</v>
      </c>
      <c r="L283" s="46"/>
      <c r="M283" s="227" t="s">
        <v>19</v>
      </c>
      <c r="N283" s="228" t="s">
        <v>43</v>
      </c>
      <c r="O283" s="86"/>
      <c r="P283" s="229">
        <f>O283*H283</f>
        <v>0</v>
      </c>
      <c r="Q283" s="229">
        <v>0</v>
      </c>
      <c r="R283" s="229">
        <f>Q283*H283</f>
        <v>0</v>
      </c>
      <c r="S283" s="229">
        <v>0.004</v>
      </c>
      <c r="T283" s="230">
        <f>S283*H283</f>
        <v>0.004</v>
      </c>
      <c r="U283" s="40"/>
      <c r="V283" s="40"/>
      <c r="W283" s="40"/>
      <c r="X283" s="40"/>
      <c r="Y283" s="40"/>
      <c r="Z283" s="40"/>
      <c r="AA283" s="40"/>
      <c r="AB283" s="40"/>
      <c r="AC283" s="40"/>
      <c r="AD283" s="40"/>
      <c r="AE283" s="40"/>
      <c r="AR283" s="231" t="s">
        <v>176</v>
      </c>
      <c r="AT283" s="231" t="s">
        <v>171</v>
      </c>
      <c r="AU283" s="231" t="s">
        <v>82</v>
      </c>
      <c r="AY283" s="19" t="s">
        <v>169</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176</v>
      </c>
      <c r="BM283" s="231" t="s">
        <v>913</v>
      </c>
    </row>
    <row r="284" spans="1:47" s="2" customFormat="1" ht="12">
      <c r="A284" s="40"/>
      <c r="B284" s="41"/>
      <c r="C284" s="42"/>
      <c r="D284" s="233" t="s">
        <v>178</v>
      </c>
      <c r="E284" s="42"/>
      <c r="F284" s="234" t="s">
        <v>914</v>
      </c>
      <c r="G284" s="42"/>
      <c r="H284" s="42"/>
      <c r="I284" s="138"/>
      <c r="J284" s="42"/>
      <c r="K284" s="42"/>
      <c r="L284" s="46"/>
      <c r="M284" s="235"/>
      <c r="N284" s="236"/>
      <c r="O284" s="86"/>
      <c r="P284" s="86"/>
      <c r="Q284" s="86"/>
      <c r="R284" s="86"/>
      <c r="S284" s="86"/>
      <c r="T284" s="87"/>
      <c r="U284" s="40"/>
      <c r="V284" s="40"/>
      <c r="W284" s="40"/>
      <c r="X284" s="40"/>
      <c r="Y284" s="40"/>
      <c r="Z284" s="40"/>
      <c r="AA284" s="40"/>
      <c r="AB284" s="40"/>
      <c r="AC284" s="40"/>
      <c r="AD284" s="40"/>
      <c r="AE284" s="40"/>
      <c r="AT284" s="19" t="s">
        <v>178</v>
      </c>
      <c r="AU284" s="19" t="s">
        <v>82</v>
      </c>
    </row>
    <row r="285" spans="1:51" s="14" customFormat="1" ht="12">
      <c r="A285" s="14"/>
      <c r="B285" s="248"/>
      <c r="C285" s="249"/>
      <c r="D285" s="233" t="s">
        <v>180</v>
      </c>
      <c r="E285" s="250" t="s">
        <v>19</v>
      </c>
      <c r="F285" s="251" t="s">
        <v>915</v>
      </c>
      <c r="G285" s="249"/>
      <c r="H285" s="250" t="s">
        <v>19</v>
      </c>
      <c r="I285" s="252"/>
      <c r="J285" s="249"/>
      <c r="K285" s="249"/>
      <c r="L285" s="253"/>
      <c r="M285" s="254"/>
      <c r="N285" s="255"/>
      <c r="O285" s="255"/>
      <c r="P285" s="255"/>
      <c r="Q285" s="255"/>
      <c r="R285" s="255"/>
      <c r="S285" s="255"/>
      <c r="T285" s="256"/>
      <c r="U285" s="14"/>
      <c r="V285" s="14"/>
      <c r="W285" s="14"/>
      <c r="X285" s="14"/>
      <c r="Y285" s="14"/>
      <c r="Z285" s="14"/>
      <c r="AA285" s="14"/>
      <c r="AB285" s="14"/>
      <c r="AC285" s="14"/>
      <c r="AD285" s="14"/>
      <c r="AE285" s="14"/>
      <c r="AT285" s="257" t="s">
        <v>180</v>
      </c>
      <c r="AU285" s="257" t="s">
        <v>82</v>
      </c>
      <c r="AV285" s="14" t="s">
        <v>80</v>
      </c>
      <c r="AW285" s="14" t="s">
        <v>33</v>
      </c>
      <c r="AX285" s="14" t="s">
        <v>72</v>
      </c>
      <c r="AY285" s="257" t="s">
        <v>169</v>
      </c>
    </row>
    <row r="286" spans="1:51" s="13" customFormat="1" ht="12">
      <c r="A286" s="13"/>
      <c r="B286" s="237"/>
      <c r="C286" s="238"/>
      <c r="D286" s="233" t="s">
        <v>180</v>
      </c>
      <c r="E286" s="239" t="s">
        <v>19</v>
      </c>
      <c r="F286" s="240" t="s">
        <v>916</v>
      </c>
      <c r="G286" s="238"/>
      <c r="H286" s="241">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180</v>
      </c>
      <c r="AU286" s="247" t="s">
        <v>82</v>
      </c>
      <c r="AV286" s="13" t="s">
        <v>82</v>
      </c>
      <c r="AW286" s="13" t="s">
        <v>33</v>
      </c>
      <c r="AX286" s="13" t="s">
        <v>72</v>
      </c>
      <c r="AY286" s="247" t="s">
        <v>169</v>
      </c>
    </row>
    <row r="287" spans="1:51" s="15" customFormat="1" ht="12">
      <c r="A287" s="15"/>
      <c r="B287" s="258"/>
      <c r="C287" s="259"/>
      <c r="D287" s="233" t="s">
        <v>180</v>
      </c>
      <c r="E287" s="260" t="s">
        <v>19</v>
      </c>
      <c r="F287" s="261" t="s">
        <v>191</v>
      </c>
      <c r="G287" s="259"/>
      <c r="H287" s="262">
        <v>1</v>
      </c>
      <c r="I287" s="263"/>
      <c r="J287" s="259"/>
      <c r="K287" s="259"/>
      <c r="L287" s="264"/>
      <c r="M287" s="265"/>
      <c r="N287" s="266"/>
      <c r="O287" s="266"/>
      <c r="P287" s="266"/>
      <c r="Q287" s="266"/>
      <c r="R287" s="266"/>
      <c r="S287" s="266"/>
      <c r="T287" s="267"/>
      <c r="U287" s="15"/>
      <c r="V287" s="15"/>
      <c r="W287" s="15"/>
      <c r="X287" s="15"/>
      <c r="Y287" s="15"/>
      <c r="Z287" s="15"/>
      <c r="AA287" s="15"/>
      <c r="AB287" s="15"/>
      <c r="AC287" s="15"/>
      <c r="AD287" s="15"/>
      <c r="AE287" s="15"/>
      <c r="AT287" s="268" t="s">
        <v>180</v>
      </c>
      <c r="AU287" s="268" t="s">
        <v>82</v>
      </c>
      <c r="AV287" s="15" t="s">
        <v>176</v>
      </c>
      <c r="AW287" s="15" t="s">
        <v>33</v>
      </c>
      <c r="AX287" s="15" t="s">
        <v>80</v>
      </c>
      <c r="AY287" s="268" t="s">
        <v>169</v>
      </c>
    </row>
    <row r="288" spans="1:63" s="12" customFormat="1" ht="22.8" customHeight="1">
      <c r="A288" s="12"/>
      <c r="B288" s="204"/>
      <c r="C288" s="205"/>
      <c r="D288" s="206" t="s">
        <v>71</v>
      </c>
      <c r="E288" s="218" t="s">
        <v>526</v>
      </c>
      <c r="F288" s="218" t="s">
        <v>527</v>
      </c>
      <c r="G288" s="205"/>
      <c r="H288" s="205"/>
      <c r="I288" s="208"/>
      <c r="J288" s="219">
        <f>BK288</f>
        <v>0</v>
      </c>
      <c r="K288" s="205"/>
      <c r="L288" s="210"/>
      <c r="M288" s="211"/>
      <c r="N288" s="212"/>
      <c r="O288" s="212"/>
      <c r="P288" s="213">
        <f>SUM(P289:P318)</f>
        <v>0</v>
      </c>
      <c r="Q288" s="212"/>
      <c r="R288" s="213">
        <f>SUM(R289:R318)</f>
        <v>0</v>
      </c>
      <c r="S288" s="212"/>
      <c r="T288" s="214">
        <f>SUM(T289:T318)</f>
        <v>0</v>
      </c>
      <c r="U288" s="12"/>
      <c r="V288" s="12"/>
      <c r="W288" s="12"/>
      <c r="X288" s="12"/>
      <c r="Y288" s="12"/>
      <c r="Z288" s="12"/>
      <c r="AA288" s="12"/>
      <c r="AB288" s="12"/>
      <c r="AC288" s="12"/>
      <c r="AD288" s="12"/>
      <c r="AE288" s="12"/>
      <c r="AR288" s="215" t="s">
        <v>80</v>
      </c>
      <c r="AT288" s="216" t="s">
        <v>71</v>
      </c>
      <c r="AU288" s="216" t="s">
        <v>80</v>
      </c>
      <c r="AY288" s="215" t="s">
        <v>169</v>
      </c>
      <c r="BK288" s="217">
        <f>SUM(BK289:BK318)</f>
        <v>0</v>
      </c>
    </row>
    <row r="289" spans="1:65" s="2" customFormat="1" ht="21.75" customHeight="1">
      <c r="A289" s="40"/>
      <c r="B289" s="41"/>
      <c r="C289" s="220" t="s">
        <v>499</v>
      </c>
      <c r="D289" s="220" t="s">
        <v>171</v>
      </c>
      <c r="E289" s="221" t="s">
        <v>529</v>
      </c>
      <c r="F289" s="222" t="s">
        <v>530</v>
      </c>
      <c r="G289" s="223" t="s">
        <v>297</v>
      </c>
      <c r="H289" s="224">
        <v>638.301</v>
      </c>
      <c r="I289" s="225"/>
      <c r="J289" s="226">
        <f>ROUND(I289*H289,2)</f>
        <v>0</v>
      </c>
      <c r="K289" s="222" t="s">
        <v>175</v>
      </c>
      <c r="L289" s="46"/>
      <c r="M289" s="227" t="s">
        <v>19</v>
      </c>
      <c r="N289" s="228" t="s">
        <v>43</v>
      </c>
      <c r="O289" s="86"/>
      <c r="P289" s="229">
        <f>O289*H289</f>
        <v>0</v>
      </c>
      <c r="Q289" s="229">
        <v>0</v>
      </c>
      <c r="R289" s="229">
        <f>Q289*H289</f>
        <v>0</v>
      </c>
      <c r="S289" s="229">
        <v>0</v>
      </c>
      <c r="T289" s="230">
        <f>S289*H289</f>
        <v>0</v>
      </c>
      <c r="U289" s="40"/>
      <c r="V289" s="40"/>
      <c r="W289" s="40"/>
      <c r="X289" s="40"/>
      <c r="Y289" s="40"/>
      <c r="Z289" s="40"/>
      <c r="AA289" s="40"/>
      <c r="AB289" s="40"/>
      <c r="AC289" s="40"/>
      <c r="AD289" s="40"/>
      <c r="AE289" s="40"/>
      <c r="AR289" s="231" t="s">
        <v>176</v>
      </c>
      <c r="AT289" s="231" t="s">
        <v>171</v>
      </c>
      <c r="AU289" s="231" t="s">
        <v>82</v>
      </c>
      <c r="AY289" s="19" t="s">
        <v>169</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176</v>
      </c>
      <c r="BM289" s="231" t="s">
        <v>917</v>
      </c>
    </row>
    <row r="290" spans="1:47" s="2" customFormat="1" ht="12">
      <c r="A290" s="40"/>
      <c r="B290" s="41"/>
      <c r="C290" s="42"/>
      <c r="D290" s="233" t="s">
        <v>178</v>
      </c>
      <c r="E290" s="42"/>
      <c r="F290" s="234" t="s">
        <v>532</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9" t="s">
        <v>178</v>
      </c>
      <c r="AU290" s="19" t="s">
        <v>82</v>
      </c>
    </row>
    <row r="291" spans="1:51" s="13" customFormat="1" ht="12">
      <c r="A291" s="13"/>
      <c r="B291" s="237"/>
      <c r="C291" s="238"/>
      <c r="D291" s="233" t="s">
        <v>180</v>
      </c>
      <c r="E291" s="239" t="s">
        <v>19</v>
      </c>
      <c r="F291" s="240" t="s">
        <v>918</v>
      </c>
      <c r="G291" s="238"/>
      <c r="H291" s="241">
        <v>552</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180</v>
      </c>
      <c r="AU291" s="247" t="s">
        <v>82</v>
      </c>
      <c r="AV291" s="13" t="s">
        <v>82</v>
      </c>
      <c r="AW291" s="13" t="s">
        <v>33</v>
      </c>
      <c r="AX291" s="13" t="s">
        <v>72</v>
      </c>
      <c r="AY291" s="247" t="s">
        <v>169</v>
      </c>
    </row>
    <row r="292" spans="1:51" s="13" customFormat="1" ht="12">
      <c r="A292" s="13"/>
      <c r="B292" s="237"/>
      <c r="C292" s="238"/>
      <c r="D292" s="233" t="s">
        <v>180</v>
      </c>
      <c r="E292" s="239" t="s">
        <v>19</v>
      </c>
      <c r="F292" s="240" t="s">
        <v>919</v>
      </c>
      <c r="G292" s="238"/>
      <c r="H292" s="241">
        <v>86.301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180</v>
      </c>
      <c r="AU292" s="247" t="s">
        <v>82</v>
      </c>
      <c r="AV292" s="13" t="s">
        <v>82</v>
      </c>
      <c r="AW292" s="13" t="s">
        <v>33</v>
      </c>
      <c r="AX292" s="13" t="s">
        <v>72</v>
      </c>
      <c r="AY292" s="247" t="s">
        <v>169</v>
      </c>
    </row>
    <row r="293" spans="1:51" s="15" customFormat="1" ht="12">
      <c r="A293" s="15"/>
      <c r="B293" s="258"/>
      <c r="C293" s="259"/>
      <c r="D293" s="233" t="s">
        <v>180</v>
      </c>
      <c r="E293" s="260" t="s">
        <v>19</v>
      </c>
      <c r="F293" s="261" t="s">
        <v>191</v>
      </c>
      <c r="G293" s="259"/>
      <c r="H293" s="262">
        <v>638.301</v>
      </c>
      <c r="I293" s="263"/>
      <c r="J293" s="259"/>
      <c r="K293" s="259"/>
      <c r="L293" s="264"/>
      <c r="M293" s="265"/>
      <c r="N293" s="266"/>
      <c r="O293" s="266"/>
      <c r="P293" s="266"/>
      <c r="Q293" s="266"/>
      <c r="R293" s="266"/>
      <c r="S293" s="266"/>
      <c r="T293" s="267"/>
      <c r="U293" s="15"/>
      <c r="V293" s="15"/>
      <c r="W293" s="15"/>
      <c r="X293" s="15"/>
      <c r="Y293" s="15"/>
      <c r="Z293" s="15"/>
      <c r="AA293" s="15"/>
      <c r="AB293" s="15"/>
      <c r="AC293" s="15"/>
      <c r="AD293" s="15"/>
      <c r="AE293" s="15"/>
      <c r="AT293" s="268" t="s">
        <v>180</v>
      </c>
      <c r="AU293" s="268" t="s">
        <v>82</v>
      </c>
      <c r="AV293" s="15" t="s">
        <v>176</v>
      </c>
      <c r="AW293" s="15" t="s">
        <v>33</v>
      </c>
      <c r="AX293" s="15" t="s">
        <v>80</v>
      </c>
      <c r="AY293" s="268" t="s">
        <v>169</v>
      </c>
    </row>
    <row r="294" spans="1:65" s="2" customFormat="1" ht="21.75" customHeight="1">
      <c r="A294" s="40"/>
      <c r="B294" s="41"/>
      <c r="C294" s="220" t="s">
        <v>505</v>
      </c>
      <c r="D294" s="220" t="s">
        <v>171</v>
      </c>
      <c r="E294" s="221" t="s">
        <v>536</v>
      </c>
      <c r="F294" s="222" t="s">
        <v>537</v>
      </c>
      <c r="G294" s="223" t="s">
        <v>297</v>
      </c>
      <c r="H294" s="224">
        <v>7659.612</v>
      </c>
      <c r="I294" s="225"/>
      <c r="J294" s="226">
        <f>ROUND(I294*H294,2)</f>
        <v>0</v>
      </c>
      <c r="K294" s="222" t="s">
        <v>175</v>
      </c>
      <c r="L294" s="46"/>
      <c r="M294" s="227" t="s">
        <v>19</v>
      </c>
      <c r="N294" s="228" t="s">
        <v>43</v>
      </c>
      <c r="O294" s="86"/>
      <c r="P294" s="229">
        <f>O294*H294</f>
        <v>0</v>
      </c>
      <c r="Q294" s="229">
        <v>0</v>
      </c>
      <c r="R294" s="229">
        <f>Q294*H294</f>
        <v>0</v>
      </c>
      <c r="S294" s="229">
        <v>0</v>
      </c>
      <c r="T294" s="230">
        <f>S294*H294</f>
        <v>0</v>
      </c>
      <c r="U294" s="40"/>
      <c r="V294" s="40"/>
      <c r="W294" s="40"/>
      <c r="X294" s="40"/>
      <c r="Y294" s="40"/>
      <c r="Z294" s="40"/>
      <c r="AA294" s="40"/>
      <c r="AB294" s="40"/>
      <c r="AC294" s="40"/>
      <c r="AD294" s="40"/>
      <c r="AE294" s="40"/>
      <c r="AR294" s="231" t="s">
        <v>176</v>
      </c>
      <c r="AT294" s="231" t="s">
        <v>171</v>
      </c>
      <c r="AU294" s="231" t="s">
        <v>82</v>
      </c>
      <c r="AY294" s="19" t="s">
        <v>169</v>
      </c>
      <c r="BE294" s="232">
        <f>IF(N294="základní",J294,0)</f>
        <v>0</v>
      </c>
      <c r="BF294" s="232">
        <f>IF(N294="snížená",J294,0)</f>
        <v>0</v>
      </c>
      <c r="BG294" s="232">
        <f>IF(N294="zákl. přenesená",J294,0)</f>
        <v>0</v>
      </c>
      <c r="BH294" s="232">
        <f>IF(N294="sníž. přenesená",J294,0)</f>
        <v>0</v>
      </c>
      <c r="BI294" s="232">
        <f>IF(N294="nulová",J294,0)</f>
        <v>0</v>
      </c>
      <c r="BJ294" s="19" t="s">
        <v>80</v>
      </c>
      <c r="BK294" s="232">
        <f>ROUND(I294*H294,2)</f>
        <v>0</v>
      </c>
      <c r="BL294" s="19" t="s">
        <v>176</v>
      </c>
      <c r="BM294" s="231" t="s">
        <v>920</v>
      </c>
    </row>
    <row r="295" spans="1:47" s="2" customFormat="1" ht="12">
      <c r="A295" s="40"/>
      <c r="B295" s="41"/>
      <c r="C295" s="42"/>
      <c r="D295" s="233" t="s">
        <v>178</v>
      </c>
      <c r="E295" s="42"/>
      <c r="F295" s="234" t="s">
        <v>532</v>
      </c>
      <c r="G295" s="42"/>
      <c r="H295" s="42"/>
      <c r="I295" s="138"/>
      <c r="J295" s="42"/>
      <c r="K295" s="42"/>
      <c r="L295" s="46"/>
      <c r="M295" s="235"/>
      <c r="N295" s="236"/>
      <c r="O295" s="86"/>
      <c r="P295" s="86"/>
      <c r="Q295" s="86"/>
      <c r="R295" s="86"/>
      <c r="S295" s="86"/>
      <c r="T295" s="87"/>
      <c r="U295" s="40"/>
      <c r="V295" s="40"/>
      <c r="W295" s="40"/>
      <c r="X295" s="40"/>
      <c r="Y295" s="40"/>
      <c r="Z295" s="40"/>
      <c r="AA295" s="40"/>
      <c r="AB295" s="40"/>
      <c r="AC295" s="40"/>
      <c r="AD295" s="40"/>
      <c r="AE295" s="40"/>
      <c r="AT295" s="19" t="s">
        <v>178</v>
      </c>
      <c r="AU295" s="19" t="s">
        <v>82</v>
      </c>
    </row>
    <row r="296" spans="1:51" s="13" customFormat="1" ht="12">
      <c r="A296" s="13"/>
      <c r="B296" s="237"/>
      <c r="C296" s="238"/>
      <c r="D296" s="233" t="s">
        <v>180</v>
      </c>
      <c r="E296" s="238"/>
      <c r="F296" s="240" t="s">
        <v>921</v>
      </c>
      <c r="G296" s="238"/>
      <c r="H296" s="241">
        <v>7659.612</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180</v>
      </c>
      <c r="AU296" s="247" t="s">
        <v>82</v>
      </c>
      <c r="AV296" s="13" t="s">
        <v>82</v>
      </c>
      <c r="AW296" s="13" t="s">
        <v>4</v>
      </c>
      <c r="AX296" s="13" t="s">
        <v>80</v>
      </c>
      <c r="AY296" s="247" t="s">
        <v>169</v>
      </c>
    </row>
    <row r="297" spans="1:65" s="2" customFormat="1" ht="21.75" customHeight="1">
      <c r="A297" s="40"/>
      <c r="B297" s="41"/>
      <c r="C297" s="220" t="s">
        <v>511</v>
      </c>
      <c r="D297" s="220" t="s">
        <v>171</v>
      </c>
      <c r="E297" s="221" t="s">
        <v>541</v>
      </c>
      <c r="F297" s="222" t="s">
        <v>542</v>
      </c>
      <c r="G297" s="223" t="s">
        <v>297</v>
      </c>
      <c r="H297" s="224">
        <v>226.609</v>
      </c>
      <c r="I297" s="225"/>
      <c r="J297" s="226">
        <f>ROUND(I297*H297,2)</f>
        <v>0</v>
      </c>
      <c r="K297" s="222" t="s">
        <v>175</v>
      </c>
      <c r="L297" s="46"/>
      <c r="M297" s="227" t="s">
        <v>19</v>
      </c>
      <c r="N297" s="228" t="s">
        <v>43</v>
      </c>
      <c r="O297" s="86"/>
      <c r="P297" s="229">
        <f>O297*H297</f>
        <v>0</v>
      </c>
      <c r="Q297" s="229">
        <v>0</v>
      </c>
      <c r="R297" s="229">
        <f>Q297*H297</f>
        <v>0</v>
      </c>
      <c r="S297" s="229">
        <v>0</v>
      </c>
      <c r="T297" s="230">
        <f>S297*H297</f>
        <v>0</v>
      </c>
      <c r="U297" s="40"/>
      <c r="V297" s="40"/>
      <c r="W297" s="40"/>
      <c r="X297" s="40"/>
      <c r="Y297" s="40"/>
      <c r="Z297" s="40"/>
      <c r="AA297" s="40"/>
      <c r="AB297" s="40"/>
      <c r="AC297" s="40"/>
      <c r="AD297" s="40"/>
      <c r="AE297" s="40"/>
      <c r="AR297" s="231" t="s">
        <v>176</v>
      </c>
      <c r="AT297" s="231" t="s">
        <v>171</v>
      </c>
      <c r="AU297" s="231" t="s">
        <v>82</v>
      </c>
      <c r="AY297" s="19" t="s">
        <v>169</v>
      </c>
      <c r="BE297" s="232">
        <f>IF(N297="základní",J297,0)</f>
        <v>0</v>
      </c>
      <c r="BF297" s="232">
        <f>IF(N297="snížená",J297,0)</f>
        <v>0</v>
      </c>
      <c r="BG297" s="232">
        <f>IF(N297="zákl. přenesená",J297,0)</f>
        <v>0</v>
      </c>
      <c r="BH297" s="232">
        <f>IF(N297="sníž. přenesená",J297,0)</f>
        <v>0</v>
      </c>
      <c r="BI297" s="232">
        <f>IF(N297="nulová",J297,0)</f>
        <v>0</v>
      </c>
      <c r="BJ297" s="19" t="s">
        <v>80</v>
      </c>
      <c r="BK297" s="232">
        <f>ROUND(I297*H297,2)</f>
        <v>0</v>
      </c>
      <c r="BL297" s="19" t="s">
        <v>176</v>
      </c>
      <c r="BM297" s="231" t="s">
        <v>922</v>
      </c>
    </row>
    <row r="298" spans="1:47" s="2" customFormat="1" ht="12">
      <c r="A298" s="40"/>
      <c r="B298" s="41"/>
      <c r="C298" s="42"/>
      <c r="D298" s="233" t="s">
        <v>178</v>
      </c>
      <c r="E298" s="42"/>
      <c r="F298" s="234" t="s">
        <v>532</v>
      </c>
      <c r="G298" s="42"/>
      <c r="H298" s="42"/>
      <c r="I298" s="138"/>
      <c r="J298" s="42"/>
      <c r="K298" s="42"/>
      <c r="L298" s="46"/>
      <c r="M298" s="235"/>
      <c r="N298" s="236"/>
      <c r="O298" s="86"/>
      <c r="P298" s="86"/>
      <c r="Q298" s="86"/>
      <c r="R298" s="86"/>
      <c r="S298" s="86"/>
      <c r="T298" s="87"/>
      <c r="U298" s="40"/>
      <c r="V298" s="40"/>
      <c r="W298" s="40"/>
      <c r="X298" s="40"/>
      <c r="Y298" s="40"/>
      <c r="Z298" s="40"/>
      <c r="AA298" s="40"/>
      <c r="AB298" s="40"/>
      <c r="AC298" s="40"/>
      <c r="AD298" s="40"/>
      <c r="AE298" s="40"/>
      <c r="AT298" s="19" t="s">
        <v>178</v>
      </c>
      <c r="AU298" s="19" t="s">
        <v>82</v>
      </c>
    </row>
    <row r="299" spans="1:51" s="13" customFormat="1" ht="12">
      <c r="A299" s="13"/>
      <c r="B299" s="237"/>
      <c r="C299" s="238"/>
      <c r="D299" s="233" t="s">
        <v>180</v>
      </c>
      <c r="E299" s="239" t="s">
        <v>19</v>
      </c>
      <c r="F299" s="240" t="s">
        <v>923</v>
      </c>
      <c r="G299" s="238"/>
      <c r="H299" s="241">
        <v>184.504</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180</v>
      </c>
      <c r="AU299" s="247" t="s">
        <v>82</v>
      </c>
      <c r="AV299" s="13" t="s">
        <v>82</v>
      </c>
      <c r="AW299" s="13" t="s">
        <v>33</v>
      </c>
      <c r="AX299" s="13" t="s">
        <v>72</v>
      </c>
      <c r="AY299" s="247" t="s">
        <v>169</v>
      </c>
    </row>
    <row r="300" spans="1:51" s="13" customFormat="1" ht="12">
      <c r="A300" s="13"/>
      <c r="B300" s="237"/>
      <c r="C300" s="238"/>
      <c r="D300" s="233" t="s">
        <v>180</v>
      </c>
      <c r="E300" s="239" t="s">
        <v>19</v>
      </c>
      <c r="F300" s="240" t="s">
        <v>924</v>
      </c>
      <c r="G300" s="238"/>
      <c r="H300" s="241">
        <v>23.845</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180</v>
      </c>
      <c r="AU300" s="247" t="s">
        <v>82</v>
      </c>
      <c r="AV300" s="13" t="s">
        <v>82</v>
      </c>
      <c r="AW300" s="13" t="s">
        <v>33</v>
      </c>
      <c r="AX300" s="13" t="s">
        <v>72</v>
      </c>
      <c r="AY300" s="247" t="s">
        <v>169</v>
      </c>
    </row>
    <row r="301" spans="1:51" s="13" customFormat="1" ht="12">
      <c r="A301" s="13"/>
      <c r="B301" s="237"/>
      <c r="C301" s="238"/>
      <c r="D301" s="233" t="s">
        <v>180</v>
      </c>
      <c r="E301" s="239" t="s">
        <v>19</v>
      </c>
      <c r="F301" s="240" t="s">
        <v>925</v>
      </c>
      <c r="G301" s="238"/>
      <c r="H301" s="241">
        <v>18.26</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180</v>
      </c>
      <c r="AU301" s="247" t="s">
        <v>82</v>
      </c>
      <c r="AV301" s="13" t="s">
        <v>82</v>
      </c>
      <c r="AW301" s="13" t="s">
        <v>33</v>
      </c>
      <c r="AX301" s="13" t="s">
        <v>72</v>
      </c>
      <c r="AY301" s="247" t="s">
        <v>169</v>
      </c>
    </row>
    <row r="302" spans="1:51" s="15" customFormat="1" ht="12">
      <c r="A302" s="15"/>
      <c r="B302" s="258"/>
      <c r="C302" s="259"/>
      <c r="D302" s="233" t="s">
        <v>180</v>
      </c>
      <c r="E302" s="260" t="s">
        <v>19</v>
      </c>
      <c r="F302" s="261" t="s">
        <v>191</v>
      </c>
      <c r="G302" s="259"/>
      <c r="H302" s="262">
        <v>226.609</v>
      </c>
      <c r="I302" s="263"/>
      <c r="J302" s="259"/>
      <c r="K302" s="259"/>
      <c r="L302" s="264"/>
      <c r="M302" s="265"/>
      <c r="N302" s="266"/>
      <c r="O302" s="266"/>
      <c r="P302" s="266"/>
      <c r="Q302" s="266"/>
      <c r="R302" s="266"/>
      <c r="S302" s="266"/>
      <c r="T302" s="267"/>
      <c r="U302" s="15"/>
      <c r="V302" s="15"/>
      <c r="W302" s="15"/>
      <c r="X302" s="15"/>
      <c r="Y302" s="15"/>
      <c r="Z302" s="15"/>
      <c r="AA302" s="15"/>
      <c r="AB302" s="15"/>
      <c r="AC302" s="15"/>
      <c r="AD302" s="15"/>
      <c r="AE302" s="15"/>
      <c r="AT302" s="268" t="s">
        <v>180</v>
      </c>
      <c r="AU302" s="268" t="s">
        <v>82</v>
      </c>
      <c r="AV302" s="15" t="s">
        <v>176</v>
      </c>
      <c r="AW302" s="15" t="s">
        <v>33</v>
      </c>
      <c r="AX302" s="15" t="s">
        <v>80</v>
      </c>
      <c r="AY302" s="268" t="s">
        <v>169</v>
      </c>
    </row>
    <row r="303" spans="1:65" s="2" customFormat="1" ht="21.75" customHeight="1">
      <c r="A303" s="40"/>
      <c r="B303" s="41"/>
      <c r="C303" s="220" t="s">
        <v>515</v>
      </c>
      <c r="D303" s="220" t="s">
        <v>171</v>
      </c>
      <c r="E303" s="221" t="s">
        <v>548</v>
      </c>
      <c r="F303" s="222" t="s">
        <v>537</v>
      </c>
      <c r="G303" s="223" t="s">
        <v>297</v>
      </c>
      <c r="H303" s="224">
        <v>2719.308</v>
      </c>
      <c r="I303" s="225"/>
      <c r="J303" s="226">
        <f>ROUND(I303*H303,2)</f>
        <v>0</v>
      </c>
      <c r="K303" s="222" t="s">
        <v>175</v>
      </c>
      <c r="L303" s="46"/>
      <c r="M303" s="227" t="s">
        <v>19</v>
      </c>
      <c r="N303" s="228" t="s">
        <v>43</v>
      </c>
      <c r="O303" s="86"/>
      <c r="P303" s="229">
        <f>O303*H303</f>
        <v>0</v>
      </c>
      <c r="Q303" s="229">
        <v>0</v>
      </c>
      <c r="R303" s="229">
        <f>Q303*H303</f>
        <v>0</v>
      </c>
      <c r="S303" s="229">
        <v>0</v>
      </c>
      <c r="T303" s="230">
        <f>S303*H303</f>
        <v>0</v>
      </c>
      <c r="U303" s="40"/>
      <c r="V303" s="40"/>
      <c r="W303" s="40"/>
      <c r="X303" s="40"/>
      <c r="Y303" s="40"/>
      <c r="Z303" s="40"/>
      <c r="AA303" s="40"/>
      <c r="AB303" s="40"/>
      <c r="AC303" s="40"/>
      <c r="AD303" s="40"/>
      <c r="AE303" s="40"/>
      <c r="AR303" s="231" t="s">
        <v>176</v>
      </c>
      <c r="AT303" s="231" t="s">
        <v>171</v>
      </c>
      <c r="AU303" s="231" t="s">
        <v>82</v>
      </c>
      <c r="AY303" s="19" t="s">
        <v>169</v>
      </c>
      <c r="BE303" s="232">
        <f>IF(N303="základní",J303,0)</f>
        <v>0</v>
      </c>
      <c r="BF303" s="232">
        <f>IF(N303="snížená",J303,0)</f>
        <v>0</v>
      </c>
      <c r="BG303" s="232">
        <f>IF(N303="zákl. přenesená",J303,0)</f>
        <v>0</v>
      </c>
      <c r="BH303" s="232">
        <f>IF(N303="sníž. přenesená",J303,0)</f>
        <v>0</v>
      </c>
      <c r="BI303" s="232">
        <f>IF(N303="nulová",J303,0)</f>
        <v>0</v>
      </c>
      <c r="BJ303" s="19" t="s">
        <v>80</v>
      </c>
      <c r="BK303" s="232">
        <f>ROUND(I303*H303,2)</f>
        <v>0</v>
      </c>
      <c r="BL303" s="19" t="s">
        <v>176</v>
      </c>
      <c r="BM303" s="231" t="s">
        <v>926</v>
      </c>
    </row>
    <row r="304" spans="1:47" s="2" customFormat="1" ht="12">
      <c r="A304" s="40"/>
      <c r="B304" s="41"/>
      <c r="C304" s="42"/>
      <c r="D304" s="233" t="s">
        <v>178</v>
      </c>
      <c r="E304" s="42"/>
      <c r="F304" s="234" t="s">
        <v>532</v>
      </c>
      <c r="G304" s="42"/>
      <c r="H304" s="42"/>
      <c r="I304" s="138"/>
      <c r="J304" s="42"/>
      <c r="K304" s="42"/>
      <c r="L304" s="46"/>
      <c r="M304" s="235"/>
      <c r="N304" s="236"/>
      <c r="O304" s="86"/>
      <c r="P304" s="86"/>
      <c r="Q304" s="86"/>
      <c r="R304" s="86"/>
      <c r="S304" s="86"/>
      <c r="T304" s="87"/>
      <c r="U304" s="40"/>
      <c r="V304" s="40"/>
      <c r="W304" s="40"/>
      <c r="X304" s="40"/>
      <c r="Y304" s="40"/>
      <c r="Z304" s="40"/>
      <c r="AA304" s="40"/>
      <c r="AB304" s="40"/>
      <c r="AC304" s="40"/>
      <c r="AD304" s="40"/>
      <c r="AE304" s="40"/>
      <c r="AT304" s="19" t="s">
        <v>178</v>
      </c>
      <c r="AU304" s="19" t="s">
        <v>82</v>
      </c>
    </row>
    <row r="305" spans="1:51" s="13" customFormat="1" ht="12">
      <c r="A305" s="13"/>
      <c r="B305" s="237"/>
      <c r="C305" s="238"/>
      <c r="D305" s="233" t="s">
        <v>180</v>
      </c>
      <c r="E305" s="238"/>
      <c r="F305" s="240" t="s">
        <v>927</v>
      </c>
      <c r="G305" s="238"/>
      <c r="H305" s="241">
        <v>2719.308</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180</v>
      </c>
      <c r="AU305" s="247" t="s">
        <v>82</v>
      </c>
      <c r="AV305" s="13" t="s">
        <v>82</v>
      </c>
      <c r="AW305" s="13" t="s">
        <v>4</v>
      </c>
      <c r="AX305" s="13" t="s">
        <v>80</v>
      </c>
      <c r="AY305" s="247" t="s">
        <v>169</v>
      </c>
    </row>
    <row r="306" spans="1:65" s="2" customFormat="1" ht="21.75" customHeight="1">
      <c r="A306" s="40"/>
      <c r="B306" s="41"/>
      <c r="C306" s="220" t="s">
        <v>519</v>
      </c>
      <c r="D306" s="220" t="s">
        <v>171</v>
      </c>
      <c r="E306" s="221" t="s">
        <v>552</v>
      </c>
      <c r="F306" s="222" t="s">
        <v>553</v>
      </c>
      <c r="G306" s="223" t="s">
        <v>297</v>
      </c>
      <c r="H306" s="224">
        <v>42.105</v>
      </c>
      <c r="I306" s="225"/>
      <c r="J306" s="226">
        <f>ROUND(I306*H306,2)</f>
        <v>0</v>
      </c>
      <c r="K306" s="222" t="s">
        <v>19</v>
      </c>
      <c r="L306" s="46"/>
      <c r="M306" s="227" t="s">
        <v>19</v>
      </c>
      <c r="N306" s="228" t="s">
        <v>43</v>
      </c>
      <c r="O306" s="86"/>
      <c r="P306" s="229">
        <f>O306*H306</f>
        <v>0</v>
      </c>
      <c r="Q306" s="229">
        <v>0</v>
      </c>
      <c r="R306" s="229">
        <f>Q306*H306</f>
        <v>0</v>
      </c>
      <c r="S306" s="229">
        <v>0</v>
      </c>
      <c r="T306" s="230">
        <f>S306*H306</f>
        <v>0</v>
      </c>
      <c r="U306" s="40"/>
      <c r="V306" s="40"/>
      <c r="W306" s="40"/>
      <c r="X306" s="40"/>
      <c r="Y306" s="40"/>
      <c r="Z306" s="40"/>
      <c r="AA306" s="40"/>
      <c r="AB306" s="40"/>
      <c r="AC306" s="40"/>
      <c r="AD306" s="40"/>
      <c r="AE306" s="40"/>
      <c r="AR306" s="231" t="s">
        <v>176</v>
      </c>
      <c r="AT306" s="231" t="s">
        <v>171</v>
      </c>
      <c r="AU306" s="231" t="s">
        <v>82</v>
      </c>
      <c r="AY306" s="19" t="s">
        <v>169</v>
      </c>
      <c r="BE306" s="232">
        <f>IF(N306="základní",J306,0)</f>
        <v>0</v>
      </c>
      <c r="BF306" s="232">
        <f>IF(N306="snížená",J306,0)</f>
        <v>0</v>
      </c>
      <c r="BG306" s="232">
        <f>IF(N306="zákl. přenesená",J306,0)</f>
        <v>0</v>
      </c>
      <c r="BH306" s="232">
        <f>IF(N306="sníž. přenesená",J306,0)</f>
        <v>0</v>
      </c>
      <c r="BI306" s="232">
        <f>IF(N306="nulová",J306,0)</f>
        <v>0</v>
      </c>
      <c r="BJ306" s="19" t="s">
        <v>80</v>
      </c>
      <c r="BK306" s="232">
        <f>ROUND(I306*H306,2)</f>
        <v>0</v>
      </c>
      <c r="BL306" s="19" t="s">
        <v>176</v>
      </c>
      <c r="BM306" s="231" t="s">
        <v>928</v>
      </c>
    </row>
    <row r="307" spans="1:47" s="2" customFormat="1" ht="12">
      <c r="A307" s="40"/>
      <c r="B307" s="41"/>
      <c r="C307" s="42"/>
      <c r="D307" s="233" t="s">
        <v>178</v>
      </c>
      <c r="E307" s="42"/>
      <c r="F307" s="234" t="s">
        <v>555</v>
      </c>
      <c r="G307" s="42"/>
      <c r="H307" s="42"/>
      <c r="I307" s="138"/>
      <c r="J307" s="42"/>
      <c r="K307" s="42"/>
      <c r="L307" s="46"/>
      <c r="M307" s="235"/>
      <c r="N307" s="236"/>
      <c r="O307" s="86"/>
      <c r="P307" s="86"/>
      <c r="Q307" s="86"/>
      <c r="R307" s="86"/>
      <c r="S307" s="86"/>
      <c r="T307" s="87"/>
      <c r="U307" s="40"/>
      <c r="V307" s="40"/>
      <c r="W307" s="40"/>
      <c r="X307" s="40"/>
      <c r="Y307" s="40"/>
      <c r="Z307" s="40"/>
      <c r="AA307" s="40"/>
      <c r="AB307" s="40"/>
      <c r="AC307" s="40"/>
      <c r="AD307" s="40"/>
      <c r="AE307" s="40"/>
      <c r="AT307" s="19" t="s">
        <v>178</v>
      </c>
      <c r="AU307" s="19" t="s">
        <v>82</v>
      </c>
    </row>
    <row r="308" spans="1:51" s="13" customFormat="1" ht="12">
      <c r="A308" s="13"/>
      <c r="B308" s="237"/>
      <c r="C308" s="238"/>
      <c r="D308" s="233" t="s">
        <v>180</v>
      </c>
      <c r="E308" s="239" t="s">
        <v>19</v>
      </c>
      <c r="F308" s="240" t="s">
        <v>924</v>
      </c>
      <c r="G308" s="238"/>
      <c r="H308" s="241">
        <v>23.845</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180</v>
      </c>
      <c r="AU308" s="247" t="s">
        <v>82</v>
      </c>
      <c r="AV308" s="13" t="s">
        <v>82</v>
      </c>
      <c r="AW308" s="13" t="s">
        <v>33</v>
      </c>
      <c r="AX308" s="13" t="s">
        <v>72</v>
      </c>
      <c r="AY308" s="247" t="s">
        <v>169</v>
      </c>
    </row>
    <row r="309" spans="1:51" s="13" customFormat="1" ht="12">
      <c r="A309" s="13"/>
      <c r="B309" s="237"/>
      <c r="C309" s="238"/>
      <c r="D309" s="233" t="s">
        <v>180</v>
      </c>
      <c r="E309" s="239" t="s">
        <v>19</v>
      </c>
      <c r="F309" s="240" t="s">
        <v>925</v>
      </c>
      <c r="G309" s="238"/>
      <c r="H309" s="241">
        <v>18.26</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180</v>
      </c>
      <c r="AU309" s="247" t="s">
        <v>82</v>
      </c>
      <c r="AV309" s="13" t="s">
        <v>82</v>
      </c>
      <c r="AW309" s="13" t="s">
        <v>33</v>
      </c>
      <c r="AX309" s="13" t="s">
        <v>72</v>
      </c>
      <c r="AY309" s="247" t="s">
        <v>169</v>
      </c>
    </row>
    <row r="310" spans="1:51" s="15" customFormat="1" ht="12">
      <c r="A310" s="15"/>
      <c r="B310" s="258"/>
      <c r="C310" s="259"/>
      <c r="D310" s="233" t="s">
        <v>180</v>
      </c>
      <c r="E310" s="260" t="s">
        <v>19</v>
      </c>
      <c r="F310" s="261" t="s">
        <v>191</v>
      </c>
      <c r="G310" s="259"/>
      <c r="H310" s="262">
        <v>42.105000000000004</v>
      </c>
      <c r="I310" s="263"/>
      <c r="J310" s="259"/>
      <c r="K310" s="259"/>
      <c r="L310" s="264"/>
      <c r="M310" s="265"/>
      <c r="N310" s="266"/>
      <c r="O310" s="266"/>
      <c r="P310" s="266"/>
      <c r="Q310" s="266"/>
      <c r="R310" s="266"/>
      <c r="S310" s="266"/>
      <c r="T310" s="267"/>
      <c r="U310" s="15"/>
      <c r="V310" s="15"/>
      <c r="W310" s="15"/>
      <c r="X310" s="15"/>
      <c r="Y310" s="15"/>
      <c r="Z310" s="15"/>
      <c r="AA310" s="15"/>
      <c r="AB310" s="15"/>
      <c r="AC310" s="15"/>
      <c r="AD310" s="15"/>
      <c r="AE310" s="15"/>
      <c r="AT310" s="268" t="s">
        <v>180</v>
      </c>
      <c r="AU310" s="268" t="s">
        <v>82</v>
      </c>
      <c r="AV310" s="15" t="s">
        <v>176</v>
      </c>
      <c r="AW310" s="15" t="s">
        <v>33</v>
      </c>
      <c r="AX310" s="15" t="s">
        <v>80</v>
      </c>
      <c r="AY310" s="268" t="s">
        <v>169</v>
      </c>
    </row>
    <row r="311" spans="1:65" s="2" customFormat="1" ht="21.75" customHeight="1">
      <c r="A311" s="40"/>
      <c r="B311" s="41"/>
      <c r="C311" s="220" t="s">
        <v>528</v>
      </c>
      <c r="D311" s="220" t="s">
        <v>171</v>
      </c>
      <c r="E311" s="221" t="s">
        <v>557</v>
      </c>
      <c r="F311" s="222" t="s">
        <v>558</v>
      </c>
      <c r="G311" s="223" t="s">
        <v>297</v>
      </c>
      <c r="H311" s="224">
        <v>270.805</v>
      </c>
      <c r="I311" s="225"/>
      <c r="J311" s="226">
        <f>ROUND(I311*H311,2)</f>
        <v>0</v>
      </c>
      <c r="K311" s="222" t="s">
        <v>19</v>
      </c>
      <c r="L311" s="46"/>
      <c r="M311" s="227" t="s">
        <v>19</v>
      </c>
      <c r="N311" s="228" t="s">
        <v>43</v>
      </c>
      <c r="O311" s="86"/>
      <c r="P311" s="229">
        <f>O311*H311</f>
        <v>0</v>
      </c>
      <c r="Q311" s="229">
        <v>0</v>
      </c>
      <c r="R311" s="229">
        <f>Q311*H311</f>
        <v>0</v>
      </c>
      <c r="S311" s="229">
        <v>0</v>
      </c>
      <c r="T311" s="230">
        <f>S311*H311</f>
        <v>0</v>
      </c>
      <c r="U311" s="40"/>
      <c r="V311" s="40"/>
      <c r="W311" s="40"/>
      <c r="X311" s="40"/>
      <c r="Y311" s="40"/>
      <c r="Z311" s="40"/>
      <c r="AA311" s="40"/>
      <c r="AB311" s="40"/>
      <c r="AC311" s="40"/>
      <c r="AD311" s="40"/>
      <c r="AE311" s="40"/>
      <c r="AR311" s="231" t="s">
        <v>176</v>
      </c>
      <c r="AT311" s="231" t="s">
        <v>171</v>
      </c>
      <c r="AU311" s="231" t="s">
        <v>82</v>
      </c>
      <c r="AY311" s="19" t="s">
        <v>169</v>
      </c>
      <c r="BE311" s="232">
        <f>IF(N311="základní",J311,0)</f>
        <v>0</v>
      </c>
      <c r="BF311" s="232">
        <f>IF(N311="snížená",J311,0)</f>
        <v>0</v>
      </c>
      <c r="BG311" s="232">
        <f>IF(N311="zákl. přenesená",J311,0)</f>
        <v>0</v>
      </c>
      <c r="BH311" s="232">
        <f>IF(N311="sníž. přenesená",J311,0)</f>
        <v>0</v>
      </c>
      <c r="BI311" s="232">
        <f>IF(N311="nulová",J311,0)</f>
        <v>0</v>
      </c>
      <c r="BJ311" s="19" t="s">
        <v>80</v>
      </c>
      <c r="BK311" s="232">
        <f>ROUND(I311*H311,2)</f>
        <v>0</v>
      </c>
      <c r="BL311" s="19" t="s">
        <v>176</v>
      </c>
      <c r="BM311" s="231" t="s">
        <v>929</v>
      </c>
    </row>
    <row r="312" spans="1:47" s="2" customFormat="1" ht="12">
      <c r="A312" s="40"/>
      <c r="B312" s="41"/>
      <c r="C312" s="42"/>
      <c r="D312" s="233" t="s">
        <v>178</v>
      </c>
      <c r="E312" s="42"/>
      <c r="F312" s="234" t="s">
        <v>555</v>
      </c>
      <c r="G312" s="42"/>
      <c r="H312" s="42"/>
      <c r="I312" s="138"/>
      <c r="J312" s="42"/>
      <c r="K312" s="42"/>
      <c r="L312" s="46"/>
      <c r="M312" s="235"/>
      <c r="N312" s="236"/>
      <c r="O312" s="86"/>
      <c r="P312" s="86"/>
      <c r="Q312" s="86"/>
      <c r="R312" s="86"/>
      <c r="S312" s="86"/>
      <c r="T312" s="87"/>
      <c r="U312" s="40"/>
      <c r="V312" s="40"/>
      <c r="W312" s="40"/>
      <c r="X312" s="40"/>
      <c r="Y312" s="40"/>
      <c r="Z312" s="40"/>
      <c r="AA312" s="40"/>
      <c r="AB312" s="40"/>
      <c r="AC312" s="40"/>
      <c r="AD312" s="40"/>
      <c r="AE312" s="40"/>
      <c r="AT312" s="19" t="s">
        <v>178</v>
      </c>
      <c r="AU312" s="19" t="s">
        <v>82</v>
      </c>
    </row>
    <row r="313" spans="1:51" s="13" customFormat="1" ht="12">
      <c r="A313" s="13"/>
      <c r="B313" s="237"/>
      <c r="C313" s="238"/>
      <c r="D313" s="233" t="s">
        <v>180</v>
      </c>
      <c r="E313" s="239" t="s">
        <v>19</v>
      </c>
      <c r="F313" s="240" t="s">
        <v>919</v>
      </c>
      <c r="G313" s="238"/>
      <c r="H313" s="241">
        <v>86.301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180</v>
      </c>
      <c r="AU313" s="247" t="s">
        <v>82</v>
      </c>
      <c r="AV313" s="13" t="s">
        <v>82</v>
      </c>
      <c r="AW313" s="13" t="s">
        <v>33</v>
      </c>
      <c r="AX313" s="13" t="s">
        <v>72</v>
      </c>
      <c r="AY313" s="247" t="s">
        <v>169</v>
      </c>
    </row>
    <row r="314" spans="1:51" s="13" customFormat="1" ht="12">
      <c r="A314" s="13"/>
      <c r="B314" s="237"/>
      <c r="C314" s="238"/>
      <c r="D314" s="233" t="s">
        <v>180</v>
      </c>
      <c r="E314" s="239" t="s">
        <v>19</v>
      </c>
      <c r="F314" s="240" t="s">
        <v>923</v>
      </c>
      <c r="G314" s="238"/>
      <c r="H314" s="241">
        <v>184.504</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180</v>
      </c>
      <c r="AU314" s="247" t="s">
        <v>82</v>
      </c>
      <c r="AV314" s="13" t="s">
        <v>82</v>
      </c>
      <c r="AW314" s="13" t="s">
        <v>33</v>
      </c>
      <c r="AX314" s="13" t="s">
        <v>72</v>
      </c>
      <c r="AY314" s="247" t="s">
        <v>169</v>
      </c>
    </row>
    <row r="315" spans="1:51" s="15" customFormat="1" ht="12">
      <c r="A315" s="15"/>
      <c r="B315" s="258"/>
      <c r="C315" s="259"/>
      <c r="D315" s="233" t="s">
        <v>180</v>
      </c>
      <c r="E315" s="260" t="s">
        <v>19</v>
      </c>
      <c r="F315" s="261" t="s">
        <v>191</v>
      </c>
      <c r="G315" s="259"/>
      <c r="H315" s="262">
        <v>270.805</v>
      </c>
      <c r="I315" s="263"/>
      <c r="J315" s="259"/>
      <c r="K315" s="259"/>
      <c r="L315" s="264"/>
      <c r="M315" s="265"/>
      <c r="N315" s="266"/>
      <c r="O315" s="266"/>
      <c r="P315" s="266"/>
      <c r="Q315" s="266"/>
      <c r="R315" s="266"/>
      <c r="S315" s="266"/>
      <c r="T315" s="267"/>
      <c r="U315" s="15"/>
      <c r="V315" s="15"/>
      <c r="W315" s="15"/>
      <c r="X315" s="15"/>
      <c r="Y315" s="15"/>
      <c r="Z315" s="15"/>
      <c r="AA315" s="15"/>
      <c r="AB315" s="15"/>
      <c r="AC315" s="15"/>
      <c r="AD315" s="15"/>
      <c r="AE315" s="15"/>
      <c r="AT315" s="268" t="s">
        <v>180</v>
      </c>
      <c r="AU315" s="268" t="s">
        <v>82</v>
      </c>
      <c r="AV315" s="15" t="s">
        <v>176</v>
      </c>
      <c r="AW315" s="15" t="s">
        <v>33</v>
      </c>
      <c r="AX315" s="15" t="s">
        <v>80</v>
      </c>
      <c r="AY315" s="268" t="s">
        <v>169</v>
      </c>
    </row>
    <row r="316" spans="1:65" s="2" customFormat="1" ht="21.75" customHeight="1">
      <c r="A316" s="40"/>
      <c r="B316" s="41"/>
      <c r="C316" s="220" t="s">
        <v>535</v>
      </c>
      <c r="D316" s="220" t="s">
        <v>171</v>
      </c>
      <c r="E316" s="221" t="s">
        <v>561</v>
      </c>
      <c r="F316" s="222" t="s">
        <v>308</v>
      </c>
      <c r="G316" s="223" t="s">
        <v>297</v>
      </c>
      <c r="H316" s="224">
        <v>552</v>
      </c>
      <c r="I316" s="225"/>
      <c r="J316" s="226">
        <f>ROUND(I316*H316,2)</f>
        <v>0</v>
      </c>
      <c r="K316" s="222" t="s">
        <v>19</v>
      </c>
      <c r="L316" s="46"/>
      <c r="M316" s="227" t="s">
        <v>19</v>
      </c>
      <c r="N316" s="228" t="s">
        <v>43</v>
      </c>
      <c r="O316" s="86"/>
      <c r="P316" s="229">
        <f>O316*H316</f>
        <v>0</v>
      </c>
      <c r="Q316" s="229">
        <v>0</v>
      </c>
      <c r="R316" s="229">
        <f>Q316*H316</f>
        <v>0</v>
      </c>
      <c r="S316" s="229">
        <v>0</v>
      </c>
      <c r="T316" s="230">
        <f>S316*H316</f>
        <v>0</v>
      </c>
      <c r="U316" s="40"/>
      <c r="V316" s="40"/>
      <c r="W316" s="40"/>
      <c r="X316" s="40"/>
      <c r="Y316" s="40"/>
      <c r="Z316" s="40"/>
      <c r="AA316" s="40"/>
      <c r="AB316" s="40"/>
      <c r="AC316" s="40"/>
      <c r="AD316" s="40"/>
      <c r="AE316" s="40"/>
      <c r="AR316" s="231" t="s">
        <v>176</v>
      </c>
      <c r="AT316" s="231" t="s">
        <v>171</v>
      </c>
      <c r="AU316" s="231" t="s">
        <v>82</v>
      </c>
      <c r="AY316" s="19" t="s">
        <v>169</v>
      </c>
      <c r="BE316" s="232">
        <f>IF(N316="základní",J316,0)</f>
        <v>0</v>
      </c>
      <c r="BF316" s="232">
        <f>IF(N316="snížená",J316,0)</f>
        <v>0</v>
      </c>
      <c r="BG316" s="232">
        <f>IF(N316="zákl. přenesená",J316,0)</f>
        <v>0</v>
      </c>
      <c r="BH316" s="232">
        <f>IF(N316="sníž. přenesená",J316,0)</f>
        <v>0</v>
      </c>
      <c r="BI316" s="232">
        <f>IF(N316="nulová",J316,0)</f>
        <v>0</v>
      </c>
      <c r="BJ316" s="19" t="s">
        <v>80</v>
      </c>
      <c r="BK316" s="232">
        <f>ROUND(I316*H316,2)</f>
        <v>0</v>
      </c>
      <c r="BL316" s="19" t="s">
        <v>176</v>
      </c>
      <c r="BM316" s="231" t="s">
        <v>930</v>
      </c>
    </row>
    <row r="317" spans="1:47" s="2" customFormat="1" ht="12">
      <c r="A317" s="40"/>
      <c r="B317" s="41"/>
      <c r="C317" s="42"/>
      <c r="D317" s="233" t="s">
        <v>178</v>
      </c>
      <c r="E317" s="42"/>
      <c r="F317" s="234" t="s">
        <v>555</v>
      </c>
      <c r="G317" s="42"/>
      <c r="H317" s="42"/>
      <c r="I317" s="138"/>
      <c r="J317" s="42"/>
      <c r="K317" s="42"/>
      <c r="L317" s="46"/>
      <c r="M317" s="235"/>
      <c r="N317" s="236"/>
      <c r="O317" s="86"/>
      <c r="P317" s="86"/>
      <c r="Q317" s="86"/>
      <c r="R317" s="86"/>
      <c r="S317" s="86"/>
      <c r="T317" s="87"/>
      <c r="U317" s="40"/>
      <c r="V317" s="40"/>
      <c r="W317" s="40"/>
      <c r="X317" s="40"/>
      <c r="Y317" s="40"/>
      <c r="Z317" s="40"/>
      <c r="AA317" s="40"/>
      <c r="AB317" s="40"/>
      <c r="AC317" s="40"/>
      <c r="AD317" s="40"/>
      <c r="AE317" s="40"/>
      <c r="AT317" s="19" t="s">
        <v>178</v>
      </c>
      <c r="AU317" s="19" t="s">
        <v>82</v>
      </c>
    </row>
    <row r="318" spans="1:51" s="13" customFormat="1" ht="12">
      <c r="A318" s="13"/>
      <c r="B318" s="237"/>
      <c r="C318" s="238"/>
      <c r="D318" s="233" t="s">
        <v>180</v>
      </c>
      <c r="E318" s="239" t="s">
        <v>19</v>
      </c>
      <c r="F318" s="240" t="s">
        <v>918</v>
      </c>
      <c r="G318" s="238"/>
      <c r="H318" s="241">
        <v>552</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180</v>
      </c>
      <c r="AU318" s="247" t="s">
        <v>82</v>
      </c>
      <c r="AV318" s="13" t="s">
        <v>82</v>
      </c>
      <c r="AW318" s="13" t="s">
        <v>33</v>
      </c>
      <c r="AX318" s="13" t="s">
        <v>80</v>
      </c>
      <c r="AY318" s="247" t="s">
        <v>169</v>
      </c>
    </row>
    <row r="319" spans="1:63" s="12" customFormat="1" ht="22.8" customHeight="1">
      <c r="A319" s="12"/>
      <c r="B319" s="204"/>
      <c r="C319" s="205"/>
      <c r="D319" s="206" t="s">
        <v>71</v>
      </c>
      <c r="E319" s="218" t="s">
        <v>563</v>
      </c>
      <c r="F319" s="218" t="s">
        <v>564</v>
      </c>
      <c r="G319" s="205"/>
      <c r="H319" s="205"/>
      <c r="I319" s="208"/>
      <c r="J319" s="219">
        <f>BK319</f>
        <v>0</v>
      </c>
      <c r="K319" s="205"/>
      <c r="L319" s="210"/>
      <c r="M319" s="211"/>
      <c r="N319" s="212"/>
      <c r="O319" s="212"/>
      <c r="P319" s="213">
        <f>SUM(P320:P321)</f>
        <v>0</v>
      </c>
      <c r="Q319" s="212"/>
      <c r="R319" s="213">
        <f>SUM(R320:R321)</f>
        <v>0</v>
      </c>
      <c r="S319" s="212"/>
      <c r="T319" s="214">
        <f>SUM(T320:T321)</f>
        <v>0</v>
      </c>
      <c r="U319" s="12"/>
      <c r="V319" s="12"/>
      <c r="W319" s="12"/>
      <c r="X319" s="12"/>
      <c r="Y319" s="12"/>
      <c r="Z319" s="12"/>
      <c r="AA319" s="12"/>
      <c r="AB319" s="12"/>
      <c r="AC319" s="12"/>
      <c r="AD319" s="12"/>
      <c r="AE319" s="12"/>
      <c r="AR319" s="215" t="s">
        <v>80</v>
      </c>
      <c r="AT319" s="216" t="s">
        <v>71</v>
      </c>
      <c r="AU319" s="216" t="s">
        <v>80</v>
      </c>
      <c r="AY319" s="215" t="s">
        <v>169</v>
      </c>
      <c r="BK319" s="217">
        <f>SUM(BK320:BK321)</f>
        <v>0</v>
      </c>
    </row>
    <row r="320" spans="1:65" s="2" customFormat="1" ht="21.75" customHeight="1">
      <c r="A320" s="40"/>
      <c r="B320" s="41"/>
      <c r="C320" s="220" t="s">
        <v>540</v>
      </c>
      <c r="D320" s="220" t="s">
        <v>171</v>
      </c>
      <c r="E320" s="221" t="s">
        <v>565</v>
      </c>
      <c r="F320" s="222" t="s">
        <v>566</v>
      </c>
      <c r="G320" s="223" t="s">
        <v>297</v>
      </c>
      <c r="H320" s="224">
        <v>925.986</v>
      </c>
      <c r="I320" s="225"/>
      <c r="J320" s="226">
        <f>ROUND(I320*H320,2)</f>
        <v>0</v>
      </c>
      <c r="K320" s="222" t="s">
        <v>175</v>
      </c>
      <c r="L320" s="46"/>
      <c r="M320" s="227" t="s">
        <v>19</v>
      </c>
      <c r="N320" s="228" t="s">
        <v>43</v>
      </c>
      <c r="O320" s="86"/>
      <c r="P320" s="229">
        <f>O320*H320</f>
        <v>0</v>
      </c>
      <c r="Q320" s="229">
        <v>0</v>
      </c>
      <c r="R320" s="229">
        <f>Q320*H320</f>
        <v>0</v>
      </c>
      <c r="S320" s="229">
        <v>0</v>
      </c>
      <c r="T320" s="230">
        <f>S320*H320</f>
        <v>0</v>
      </c>
      <c r="U320" s="40"/>
      <c r="V320" s="40"/>
      <c r="W320" s="40"/>
      <c r="X320" s="40"/>
      <c r="Y320" s="40"/>
      <c r="Z320" s="40"/>
      <c r="AA320" s="40"/>
      <c r="AB320" s="40"/>
      <c r="AC320" s="40"/>
      <c r="AD320" s="40"/>
      <c r="AE320" s="40"/>
      <c r="AR320" s="231" t="s">
        <v>176</v>
      </c>
      <c r="AT320" s="231" t="s">
        <v>171</v>
      </c>
      <c r="AU320" s="231" t="s">
        <v>82</v>
      </c>
      <c r="AY320" s="19" t="s">
        <v>169</v>
      </c>
      <c r="BE320" s="232">
        <f>IF(N320="základní",J320,0)</f>
        <v>0</v>
      </c>
      <c r="BF320" s="232">
        <f>IF(N320="snížená",J320,0)</f>
        <v>0</v>
      </c>
      <c r="BG320" s="232">
        <f>IF(N320="zákl. přenesená",J320,0)</f>
        <v>0</v>
      </c>
      <c r="BH320" s="232">
        <f>IF(N320="sníž. přenesená",J320,0)</f>
        <v>0</v>
      </c>
      <c r="BI320" s="232">
        <f>IF(N320="nulová",J320,0)</f>
        <v>0</v>
      </c>
      <c r="BJ320" s="19" t="s">
        <v>80</v>
      </c>
      <c r="BK320" s="232">
        <f>ROUND(I320*H320,2)</f>
        <v>0</v>
      </c>
      <c r="BL320" s="19" t="s">
        <v>176</v>
      </c>
      <c r="BM320" s="231" t="s">
        <v>931</v>
      </c>
    </row>
    <row r="321" spans="1:47" s="2" customFormat="1" ht="12">
      <c r="A321" s="40"/>
      <c r="B321" s="41"/>
      <c r="C321" s="42"/>
      <c r="D321" s="233" t="s">
        <v>178</v>
      </c>
      <c r="E321" s="42"/>
      <c r="F321" s="234" t="s">
        <v>568</v>
      </c>
      <c r="G321" s="42"/>
      <c r="H321" s="42"/>
      <c r="I321" s="138"/>
      <c r="J321" s="42"/>
      <c r="K321" s="42"/>
      <c r="L321" s="46"/>
      <c r="M321" s="279"/>
      <c r="N321" s="280"/>
      <c r="O321" s="281"/>
      <c r="P321" s="281"/>
      <c r="Q321" s="281"/>
      <c r="R321" s="281"/>
      <c r="S321" s="281"/>
      <c r="T321" s="282"/>
      <c r="U321" s="40"/>
      <c r="V321" s="40"/>
      <c r="W321" s="40"/>
      <c r="X321" s="40"/>
      <c r="Y321" s="40"/>
      <c r="Z321" s="40"/>
      <c r="AA321" s="40"/>
      <c r="AB321" s="40"/>
      <c r="AC321" s="40"/>
      <c r="AD321" s="40"/>
      <c r="AE321" s="40"/>
      <c r="AT321" s="19" t="s">
        <v>178</v>
      </c>
      <c r="AU321" s="19" t="s">
        <v>82</v>
      </c>
    </row>
    <row r="322" spans="1:31" s="2" customFormat="1" ht="6.95" customHeight="1">
      <c r="A322" s="40"/>
      <c r="B322" s="61"/>
      <c r="C322" s="62"/>
      <c r="D322" s="62"/>
      <c r="E322" s="62"/>
      <c r="F322" s="62"/>
      <c r="G322" s="62"/>
      <c r="H322" s="62"/>
      <c r="I322" s="168"/>
      <c r="J322" s="62"/>
      <c r="K322" s="62"/>
      <c r="L322" s="46"/>
      <c r="M322" s="40"/>
      <c r="O322" s="40"/>
      <c r="P322" s="40"/>
      <c r="Q322" s="40"/>
      <c r="R322" s="40"/>
      <c r="S322" s="40"/>
      <c r="T322" s="40"/>
      <c r="U322" s="40"/>
      <c r="V322" s="40"/>
      <c r="W322" s="40"/>
      <c r="X322" s="40"/>
      <c r="Y322" s="40"/>
      <c r="Z322" s="40"/>
      <c r="AA322" s="40"/>
      <c r="AB322" s="40"/>
      <c r="AC322" s="40"/>
      <c r="AD322" s="40"/>
      <c r="AE322" s="40"/>
    </row>
  </sheetData>
  <sheetProtection password="CC35" sheet="1" objects="1" scenarios="1" formatColumns="0" formatRows="0" autoFilter="0"/>
  <autoFilter ref="C85:K32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94</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932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ROUND(J85,2)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ROUND((SUM(BE85:BE308)),2)</f>
        <v>0</v>
      </c>
      <c r="G33" s="40"/>
      <c r="H33" s="40"/>
      <c r="I33" s="157">
        <v>0.21</v>
      </c>
      <c r="J33" s="156">
        <f>ROUND(((SUM(BE85:BE308))*I33),2)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ROUND((SUM(BF85:BF308)),2)</f>
        <v>0</v>
      </c>
      <c r="G34" s="40"/>
      <c r="H34" s="40"/>
      <c r="I34" s="157">
        <v>0.15</v>
      </c>
      <c r="J34" s="156">
        <f>ROUND(((SUM(BF85:BF308))*I34),2)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ROUND((SUM(BG85:BG308)),2)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ROUND((SUM(BH85:BH308)),2)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ROUND((SUM(BI85:BI308)),2)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102.3 - Rekonstrukce komunikace 02 - bezejmenná ulice - část 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J85</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150</v>
      </c>
      <c r="E62" s="188"/>
      <c r="F62" s="188"/>
      <c r="G62" s="188"/>
      <c r="H62" s="188"/>
      <c r="I62" s="189"/>
      <c r="J62" s="190">
        <f>J183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151</v>
      </c>
      <c r="E63" s="188"/>
      <c r="F63" s="188"/>
      <c r="G63" s="188"/>
      <c r="H63" s="188"/>
      <c r="I63" s="189"/>
      <c r="J63" s="190">
        <f>J209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152</v>
      </c>
      <c r="E64" s="188"/>
      <c r="F64" s="188"/>
      <c r="G64" s="188"/>
      <c r="H64" s="188"/>
      <c r="I64" s="189"/>
      <c r="J64" s="190">
        <f>J268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153</v>
      </c>
      <c r="E65" s="188"/>
      <c r="F65" s="188"/>
      <c r="G65" s="188"/>
      <c r="H65" s="188"/>
      <c r="I65" s="189"/>
      <c r="J65" s="190">
        <f>J306</f>
        <v>0</v>
      </c>
      <c r="K65" s="186"/>
      <c r="L65" s="191"/>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pans="1:31" s="2" customFormat="1" ht="24.95" customHeight="1">
      <c r="A72" s="40"/>
      <c r="B72" s="41"/>
      <c r="C72" s="25" t="s">
        <v>154</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172" t="str">
        <f>E7</f>
        <v>Revitalizace veřejného prostranství panelového sídliště Březiny IV. etapa</v>
      </c>
      <c r="F75" s="34"/>
      <c r="G75" s="34"/>
      <c r="H75" s="34"/>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141</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71" t="str">
        <f>E9</f>
        <v>SO 102.3 - Rekonstrukce komunikace 02 - bezejmenná ulice - část 2</v>
      </c>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Březiny</v>
      </c>
      <c r="G79" s="42"/>
      <c r="H79" s="42"/>
      <c r="I79" s="142" t="s">
        <v>23</v>
      </c>
      <c r="J79" s="74" t="str">
        <f>IF(J12="","",J12)</f>
        <v>15. 4. 2019</v>
      </c>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25.65" customHeight="1">
      <c r="A81" s="40"/>
      <c r="B81" s="41"/>
      <c r="C81" s="34" t="s">
        <v>25</v>
      </c>
      <c r="D81" s="42"/>
      <c r="E81" s="42"/>
      <c r="F81" s="29" t="str">
        <f>E15</f>
        <v>Statutární město Děčín</v>
      </c>
      <c r="G81" s="42"/>
      <c r="H81" s="42"/>
      <c r="I81" s="142" t="s">
        <v>31</v>
      </c>
      <c r="J81" s="38" t="str">
        <f>E21</f>
        <v>AZ Consult spol. s r.o.</v>
      </c>
      <c r="K81" s="42"/>
      <c r="L81" s="139"/>
      <c r="S81" s="40"/>
      <c r="T81" s="40"/>
      <c r="U81" s="40"/>
      <c r="V81" s="40"/>
      <c r="W81" s="40"/>
      <c r="X81" s="40"/>
      <c r="Y81" s="40"/>
      <c r="Z81" s="40"/>
      <c r="AA81" s="40"/>
      <c r="AB81" s="40"/>
      <c r="AC81" s="40"/>
      <c r="AD81" s="40"/>
      <c r="AE81" s="40"/>
    </row>
    <row r="82" spans="1:31" s="2" customFormat="1" ht="15.15" customHeight="1">
      <c r="A82" s="40"/>
      <c r="B82" s="41"/>
      <c r="C82" s="34" t="s">
        <v>29</v>
      </c>
      <c r="D82" s="42"/>
      <c r="E82" s="42"/>
      <c r="F82" s="29" t="str">
        <f>IF(E18="","",E18)</f>
        <v>Vyplň údaj</v>
      </c>
      <c r="G82" s="42"/>
      <c r="H82" s="42"/>
      <c r="I82" s="142" t="s">
        <v>34</v>
      </c>
      <c r="J82" s="38" t="str">
        <f>E24</f>
        <v>Lucie Wojčiková</v>
      </c>
      <c r="K82" s="42"/>
      <c r="L82" s="139"/>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11" customFormat="1" ht="29.25" customHeight="1">
      <c r="A84" s="192"/>
      <c r="B84" s="193"/>
      <c r="C84" s="194" t="s">
        <v>155</v>
      </c>
      <c r="D84" s="195" t="s">
        <v>57</v>
      </c>
      <c r="E84" s="195" t="s">
        <v>53</v>
      </c>
      <c r="F84" s="195" t="s">
        <v>54</v>
      </c>
      <c r="G84" s="195" t="s">
        <v>156</v>
      </c>
      <c r="H84" s="195" t="s">
        <v>157</v>
      </c>
      <c r="I84" s="196" t="s">
        <v>158</v>
      </c>
      <c r="J84" s="195" t="s">
        <v>145</v>
      </c>
      <c r="K84" s="197" t="s">
        <v>159</v>
      </c>
      <c r="L84" s="198"/>
      <c r="M84" s="94" t="s">
        <v>19</v>
      </c>
      <c r="N84" s="95" t="s">
        <v>42</v>
      </c>
      <c r="O84" s="95" t="s">
        <v>160</v>
      </c>
      <c r="P84" s="95" t="s">
        <v>161</v>
      </c>
      <c r="Q84" s="95" t="s">
        <v>162</v>
      </c>
      <c r="R84" s="95" t="s">
        <v>163</v>
      </c>
      <c r="S84" s="95" t="s">
        <v>164</v>
      </c>
      <c r="T84" s="96" t="s">
        <v>165</v>
      </c>
      <c r="U84" s="192"/>
      <c r="V84" s="192"/>
      <c r="W84" s="192"/>
      <c r="X84" s="192"/>
      <c r="Y84" s="192"/>
      <c r="Z84" s="192"/>
      <c r="AA84" s="192"/>
      <c r="AB84" s="192"/>
      <c r="AC84" s="192"/>
      <c r="AD84" s="192"/>
      <c r="AE84" s="192"/>
    </row>
    <row r="85" spans="1:63" s="2" customFormat="1" ht="22.8" customHeight="1">
      <c r="A85" s="40"/>
      <c r="B85" s="41"/>
      <c r="C85" s="101" t="s">
        <v>166</v>
      </c>
      <c r="D85" s="42"/>
      <c r="E85" s="42"/>
      <c r="F85" s="42"/>
      <c r="G85" s="42"/>
      <c r="H85" s="42"/>
      <c r="I85" s="138"/>
      <c r="J85" s="199">
        <f>BK85</f>
        <v>0</v>
      </c>
      <c r="K85" s="42"/>
      <c r="L85" s="46"/>
      <c r="M85" s="97"/>
      <c r="N85" s="200"/>
      <c r="O85" s="98"/>
      <c r="P85" s="201">
        <f>P86</f>
        <v>0</v>
      </c>
      <c r="Q85" s="98"/>
      <c r="R85" s="201">
        <f>R86</f>
        <v>506.0184791</v>
      </c>
      <c r="S85" s="98"/>
      <c r="T85" s="202">
        <f>T86</f>
        <v>515.3065799999999</v>
      </c>
      <c r="U85" s="40"/>
      <c r="V85" s="40"/>
      <c r="W85" s="40"/>
      <c r="X85" s="40"/>
      <c r="Y85" s="40"/>
      <c r="Z85" s="40"/>
      <c r="AA85" s="40"/>
      <c r="AB85" s="40"/>
      <c r="AC85" s="40"/>
      <c r="AD85" s="40"/>
      <c r="AE85" s="40"/>
      <c r="AT85" s="19" t="s">
        <v>71</v>
      </c>
      <c r="AU85" s="19" t="s">
        <v>146</v>
      </c>
      <c r="BK85" s="203">
        <f>BK86</f>
        <v>0</v>
      </c>
    </row>
    <row r="86" spans="1:63" s="12" customFormat="1" ht="25.9" customHeight="1">
      <c r="A86" s="12"/>
      <c r="B86" s="204"/>
      <c r="C86" s="205"/>
      <c r="D86" s="206" t="s">
        <v>71</v>
      </c>
      <c r="E86" s="207" t="s">
        <v>167</v>
      </c>
      <c r="F86" s="207" t="s">
        <v>168</v>
      </c>
      <c r="G86" s="205"/>
      <c r="H86" s="205"/>
      <c r="I86" s="208"/>
      <c r="J86" s="209">
        <f>BK86</f>
        <v>0</v>
      </c>
      <c r="K86" s="205"/>
      <c r="L86" s="210"/>
      <c r="M86" s="211"/>
      <c r="N86" s="212"/>
      <c r="O86" s="212"/>
      <c r="P86" s="213">
        <f>P87+P183+P209+P268+P306</f>
        <v>0</v>
      </c>
      <c r="Q86" s="212"/>
      <c r="R86" s="213">
        <f>R87+R183+R209+R268+R306</f>
        <v>506.0184791</v>
      </c>
      <c r="S86" s="212"/>
      <c r="T86" s="214">
        <f>T87+T183+T209+T268+T306</f>
        <v>515.3065799999999</v>
      </c>
      <c r="U86" s="12"/>
      <c r="V86" s="12"/>
      <c r="W86" s="12"/>
      <c r="X86" s="12"/>
      <c r="Y86" s="12"/>
      <c r="Z86" s="12"/>
      <c r="AA86" s="12"/>
      <c r="AB86" s="12"/>
      <c r="AC86" s="12"/>
      <c r="AD86" s="12"/>
      <c r="AE86" s="12"/>
      <c r="AR86" s="215" t="s">
        <v>80</v>
      </c>
      <c r="AT86" s="216" t="s">
        <v>71</v>
      </c>
      <c r="AU86" s="216" t="s">
        <v>72</v>
      </c>
      <c r="AY86" s="215" t="s">
        <v>169</v>
      </c>
      <c r="BK86" s="217">
        <f>BK87+BK183+BK209+BK268+BK306</f>
        <v>0</v>
      </c>
    </row>
    <row r="87" spans="1:63" s="12" customFormat="1" ht="22.8" customHeight="1">
      <c r="A87" s="12"/>
      <c r="B87" s="204"/>
      <c r="C87" s="205"/>
      <c r="D87" s="206" t="s">
        <v>71</v>
      </c>
      <c r="E87" s="218" t="s">
        <v>80</v>
      </c>
      <c r="F87" s="218" t="s">
        <v>170</v>
      </c>
      <c r="G87" s="205"/>
      <c r="H87" s="205"/>
      <c r="I87" s="208"/>
      <c r="J87" s="219">
        <f>BK87</f>
        <v>0</v>
      </c>
      <c r="K87" s="205"/>
      <c r="L87" s="210"/>
      <c r="M87" s="211"/>
      <c r="N87" s="212"/>
      <c r="O87" s="212"/>
      <c r="P87" s="213">
        <f>SUM(P88:P182)</f>
        <v>0</v>
      </c>
      <c r="Q87" s="212"/>
      <c r="R87" s="213">
        <f>SUM(R88:R182)</f>
        <v>491.849357</v>
      </c>
      <c r="S87" s="212"/>
      <c r="T87" s="214">
        <f>SUM(T88:T182)</f>
        <v>515.22458</v>
      </c>
      <c r="U87" s="12"/>
      <c r="V87" s="12"/>
      <c r="W87" s="12"/>
      <c r="X87" s="12"/>
      <c r="Y87" s="12"/>
      <c r="Z87" s="12"/>
      <c r="AA87" s="12"/>
      <c r="AB87" s="12"/>
      <c r="AC87" s="12"/>
      <c r="AD87" s="12"/>
      <c r="AE87" s="12"/>
      <c r="AR87" s="215" t="s">
        <v>80</v>
      </c>
      <c r="AT87" s="216" t="s">
        <v>71</v>
      </c>
      <c r="AU87" s="216" t="s">
        <v>80</v>
      </c>
      <c r="AY87" s="215" t="s">
        <v>169</v>
      </c>
      <c r="BK87" s="217">
        <f>SUM(BK88:BK182)</f>
        <v>0</v>
      </c>
    </row>
    <row r="88" spans="1:65" s="2" customFormat="1" ht="33" customHeight="1">
      <c r="A88" s="40"/>
      <c r="B88" s="41"/>
      <c r="C88" s="220" t="s">
        <v>80</v>
      </c>
      <c r="D88" s="220" t="s">
        <v>171</v>
      </c>
      <c r="E88" s="221" t="s">
        <v>933</v>
      </c>
      <c r="F88" s="222" t="s">
        <v>934</v>
      </c>
      <c r="G88" s="223" t="s">
        <v>174</v>
      </c>
      <c r="H88" s="224">
        <v>10.95</v>
      </c>
      <c r="I88" s="225"/>
      <c r="J88" s="226">
        <f>ROUND(I88*H88,2)</f>
        <v>0</v>
      </c>
      <c r="K88" s="222" t="s">
        <v>175</v>
      </c>
      <c r="L88" s="46"/>
      <c r="M88" s="227" t="s">
        <v>19</v>
      </c>
      <c r="N88" s="228" t="s">
        <v>43</v>
      </c>
      <c r="O88" s="86"/>
      <c r="P88" s="229">
        <f>O88*H88</f>
        <v>0</v>
      </c>
      <c r="Q88" s="229">
        <v>0</v>
      </c>
      <c r="R88" s="229">
        <f>Q88*H88</f>
        <v>0</v>
      </c>
      <c r="S88" s="229">
        <v>0.388</v>
      </c>
      <c r="T88" s="230">
        <f>S88*H88</f>
        <v>4.2486</v>
      </c>
      <c r="U88" s="40"/>
      <c r="V88" s="40"/>
      <c r="W88" s="40"/>
      <c r="X88" s="40"/>
      <c r="Y88" s="40"/>
      <c r="Z88" s="40"/>
      <c r="AA88" s="40"/>
      <c r="AB88" s="40"/>
      <c r="AC88" s="40"/>
      <c r="AD88" s="40"/>
      <c r="AE88" s="40"/>
      <c r="AR88" s="231" t="s">
        <v>176</v>
      </c>
      <c r="AT88" s="231" t="s">
        <v>171</v>
      </c>
      <c r="AU88" s="231" t="s">
        <v>82</v>
      </c>
      <c r="AY88" s="19" t="s">
        <v>169</v>
      </c>
      <c r="BE88" s="232">
        <f>IF(N88="základní",J88,0)</f>
        <v>0</v>
      </c>
      <c r="BF88" s="232">
        <f>IF(N88="snížená",J88,0)</f>
        <v>0</v>
      </c>
      <c r="BG88" s="232">
        <f>IF(N88="zákl. přenesená",J88,0)</f>
        <v>0</v>
      </c>
      <c r="BH88" s="232">
        <f>IF(N88="sníž. přenesená",J88,0)</f>
        <v>0</v>
      </c>
      <c r="BI88" s="232">
        <f>IF(N88="nulová",J88,0)</f>
        <v>0</v>
      </c>
      <c r="BJ88" s="19" t="s">
        <v>80</v>
      </c>
      <c r="BK88" s="232">
        <f>ROUND(I88*H88,2)</f>
        <v>0</v>
      </c>
      <c r="BL88" s="19" t="s">
        <v>176</v>
      </c>
      <c r="BM88" s="231" t="s">
        <v>935</v>
      </c>
    </row>
    <row r="89" spans="1:47" s="2" customFormat="1" ht="12">
      <c r="A89" s="40"/>
      <c r="B89" s="41"/>
      <c r="C89" s="42"/>
      <c r="D89" s="233" t="s">
        <v>178</v>
      </c>
      <c r="E89" s="42"/>
      <c r="F89" s="234" t="s">
        <v>179</v>
      </c>
      <c r="G89" s="42"/>
      <c r="H89" s="42"/>
      <c r="I89" s="138"/>
      <c r="J89" s="42"/>
      <c r="K89" s="42"/>
      <c r="L89" s="46"/>
      <c r="M89" s="235"/>
      <c r="N89" s="236"/>
      <c r="O89" s="86"/>
      <c r="P89" s="86"/>
      <c r="Q89" s="86"/>
      <c r="R89" s="86"/>
      <c r="S89" s="86"/>
      <c r="T89" s="87"/>
      <c r="U89" s="40"/>
      <c r="V89" s="40"/>
      <c r="W89" s="40"/>
      <c r="X89" s="40"/>
      <c r="Y89" s="40"/>
      <c r="Z89" s="40"/>
      <c r="AA89" s="40"/>
      <c r="AB89" s="40"/>
      <c r="AC89" s="40"/>
      <c r="AD89" s="40"/>
      <c r="AE89" s="40"/>
      <c r="AT89" s="19" t="s">
        <v>178</v>
      </c>
      <c r="AU89" s="19" t="s">
        <v>82</v>
      </c>
    </row>
    <row r="90" spans="1:51" s="14" customFormat="1" ht="12">
      <c r="A90" s="14"/>
      <c r="B90" s="248"/>
      <c r="C90" s="249"/>
      <c r="D90" s="233" t="s">
        <v>180</v>
      </c>
      <c r="E90" s="250" t="s">
        <v>19</v>
      </c>
      <c r="F90" s="251" t="s">
        <v>936</v>
      </c>
      <c r="G90" s="249"/>
      <c r="H90" s="250" t="s">
        <v>19</v>
      </c>
      <c r="I90" s="252"/>
      <c r="J90" s="249"/>
      <c r="K90" s="249"/>
      <c r="L90" s="253"/>
      <c r="M90" s="254"/>
      <c r="N90" s="255"/>
      <c r="O90" s="255"/>
      <c r="P90" s="255"/>
      <c r="Q90" s="255"/>
      <c r="R90" s="255"/>
      <c r="S90" s="255"/>
      <c r="T90" s="256"/>
      <c r="U90" s="14"/>
      <c r="V90" s="14"/>
      <c r="W90" s="14"/>
      <c r="X90" s="14"/>
      <c r="Y90" s="14"/>
      <c r="Z90" s="14"/>
      <c r="AA90" s="14"/>
      <c r="AB90" s="14"/>
      <c r="AC90" s="14"/>
      <c r="AD90" s="14"/>
      <c r="AE90" s="14"/>
      <c r="AT90" s="257" t="s">
        <v>180</v>
      </c>
      <c r="AU90" s="257" t="s">
        <v>82</v>
      </c>
      <c r="AV90" s="14" t="s">
        <v>80</v>
      </c>
      <c r="AW90" s="14" t="s">
        <v>33</v>
      </c>
      <c r="AX90" s="14" t="s">
        <v>72</v>
      </c>
      <c r="AY90" s="257" t="s">
        <v>169</v>
      </c>
    </row>
    <row r="91" spans="1:51" s="13" customFormat="1" ht="12">
      <c r="A91" s="13"/>
      <c r="B91" s="237"/>
      <c r="C91" s="238"/>
      <c r="D91" s="233" t="s">
        <v>180</v>
      </c>
      <c r="E91" s="239" t="s">
        <v>19</v>
      </c>
      <c r="F91" s="240" t="s">
        <v>937</v>
      </c>
      <c r="G91" s="238"/>
      <c r="H91" s="241">
        <v>10.95</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72</v>
      </c>
      <c r="AY91" s="247" t="s">
        <v>169</v>
      </c>
    </row>
    <row r="92" spans="1:51" s="15" customFormat="1" ht="12">
      <c r="A92" s="15"/>
      <c r="B92" s="258"/>
      <c r="C92" s="259"/>
      <c r="D92" s="233" t="s">
        <v>180</v>
      </c>
      <c r="E92" s="260" t="s">
        <v>19</v>
      </c>
      <c r="F92" s="261" t="s">
        <v>191</v>
      </c>
      <c r="G92" s="259"/>
      <c r="H92" s="262">
        <v>10.95</v>
      </c>
      <c r="I92" s="263"/>
      <c r="J92" s="259"/>
      <c r="K92" s="259"/>
      <c r="L92" s="264"/>
      <c r="M92" s="265"/>
      <c r="N92" s="266"/>
      <c r="O92" s="266"/>
      <c r="P92" s="266"/>
      <c r="Q92" s="266"/>
      <c r="R92" s="266"/>
      <c r="S92" s="266"/>
      <c r="T92" s="267"/>
      <c r="U92" s="15"/>
      <c r="V92" s="15"/>
      <c r="W92" s="15"/>
      <c r="X92" s="15"/>
      <c r="Y92" s="15"/>
      <c r="Z92" s="15"/>
      <c r="AA92" s="15"/>
      <c r="AB92" s="15"/>
      <c r="AC92" s="15"/>
      <c r="AD92" s="15"/>
      <c r="AE92" s="15"/>
      <c r="AT92" s="268" t="s">
        <v>180</v>
      </c>
      <c r="AU92" s="268" t="s">
        <v>82</v>
      </c>
      <c r="AV92" s="15" t="s">
        <v>176</v>
      </c>
      <c r="AW92" s="15" t="s">
        <v>33</v>
      </c>
      <c r="AX92" s="15" t="s">
        <v>80</v>
      </c>
      <c r="AY92" s="268" t="s">
        <v>169</v>
      </c>
    </row>
    <row r="93" spans="1:65" s="2" customFormat="1" ht="33" customHeight="1">
      <c r="A93" s="40"/>
      <c r="B93" s="41"/>
      <c r="C93" s="220" t="s">
        <v>82</v>
      </c>
      <c r="D93" s="220" t="s">
        <v>171</v>
      </c>
      <c r="E93" s="221" t="s">
        <v>182</v>
      </c>
      <c r="F93" s="222" t="s">
        <v>183</v>
      </c>
      <c r="G93" s="223" t="s">
        <v>174</v>
      </c>
      <c r="H93" s="224">
        <v>1125.707</v>
      </c>
      <c r="I93" s="225"/>
      <c r="J93" s="226">
        <f>ROUND(I93*H93,2)</f>
        <v>0</v>
      </c>
      <c r="K93" s="222" t="s">
        <v>175</v>
      </c>
      <c r="L93" s="46"/>
      <c r="M93" s="227" t="s">
        <v>19</v>
      </c>
      <c r="N93" s="228" t="s">
        <v>43</v>
      </c>
      <c r="O93" s="86"/>
      <c r="P93" s="229">
        <f>O93*H93</f>
        <v>0</v>
      </c>
      <c r="Q93" s="229">
        <v>0</v>
      </c>
      <c r="R93" s="229">
        <f>Q93*H93</f>
        <v>0</v>
      </c>
      <c r="S93" s="229">
        <v>0.29</v>
      </c>
      <c r="T93" s="230">
        <f>S93*H93</f>
        <v>326.45503</v>
      </c>
      <c r="U93" s="40"/>
      <c r="V93" s="40"/>
      <c r="W93" s="40"/>
      <c r="X93" s="40"/>
      <c r="Y93" s="40"/>
      <c r="Z93" s="40"/>
      <c r="AA93" s="40"/>
      <c r="AB93" s="40"/>
      <c r="AC93" s="40"/>
      <c r="AD93" s="40"/>
      <c r="AE93" s="40"/>
      <c r="AR93" s="231" t="s">
        <v>176</v>
      </c>
      <c r="AT93" s="231" t="s">
        <v>171</v>
      </c>
      <c r="AU93" s="231" t="s">
        <v>82</v>
      </c>
      <c r="AY93" s="19" t="s">
        <v>169</v>
      </c>
      <c r="BE93" s="232">
        <f>IF(N93="základní",J93,0)</f>
        <v>0</v>
      </c>
      <c r="BF93" s="232">
        <f>IF(N93="snížená",J93,0)</f>
        <v>0</v>
      </c>
      <c r="BG93" s="232">
        <f>IF(N93="zákl. přenesená",J93,0)</f>
        <v>0</v>
      </c>
      <c r="BH93" s="232">
        <f>IF(N93="sníž. přenesená",J93,0)</f>
        <v>0</v>
      </c>
      <c r="BI93" s="232">
        <f>IF(N93="nulová",J93,0)</f>
        <v>0</v>
      </c>
      <c r="BJ93" s="19" t="s">
        <v>80</v>
      </c>
      <c r="BK93" s="232">
        <f>ROUND(I93*H93,2)</f>
        <v>0</v>
      </c>
      <c r="BL93" s="19" t="s">
        <v>176</v>
      </c>
      <c r="BM93" s="231" t="s">
        <v>646</v>
      </c>
    </row>
    <row r="94" spans="1:47" s="2" customFormat="1" ht="12">
      <c r="A94" s="40"/>
      <c r="B94" s="41"/>
      <c r="C94" s="42"/>
      <c r="D94" s="233" t="s">
        <v>178</v>
      </c>
      <c r="E94" s="42"/>
      <c r="F94" s="234" t="s">
        <v>185</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9" t="s">
        <v>178</v>
      </c>
      <c r="AU94" s="19" t="s">
        <v>82</v>
      </c>
    </row>
    <row r="95" spans="1:51" s="14" customFormat="1" ht="12">
      <c r="A95" s="14"/>
      <c r="B95" s="248"/>
      <c r="C95" s="249"/>
      <c r="D95" s="233" t="s">
        <v>180</v>
      </c>
      <c r="E95" s="250" t="s">
        <v>19</v>
      </c>
      <c r="F95" s="251" t="s">
        <v>647</v>
      </c>
      <c r="G95" s="249"/>
      <c r="H95" s="250" t="s">
        <v>19</v>
      </c>
      <c r="I95" s="252"/>
      <c r="J95" s="249"/>
      <c r="K95" s="249"/>
      <c r="L95" s="253"/>
      <c r="M95" s="254"/>
      <c r="N95" s="255"/>
      <c r="O95" s="255"/>
      <c r="P95" s="255"/>
      <c r="Q95" s="255"/>
      <c r="R95" s="255"/>
      <c r="S95" s="255"/>
      <c r="T95" s="256"/>
      <c r="U95" s="14"/>
      <c r="V95" s="14"/>
      <c r="W95" s="14"/>
      <c r="X95" s="14"/>
      <c r="Y95" s="14"/>
      <c r="Z95" s="14"/>
      <c r="AA95" s="14"/>
      <c r="AB95" s="14"/>
      <c r="AC95" s="14"/>
      <c r="AD95" s="14"/>
      <c r="AE95" s="14"/>
      <c r="AT95" s="257" t="s">
        <v>180</v>
      </c>
      <c r="AU95" s="257" t="s">
        <v>82</v>
      </c>
      <c r="AV95" s="14" t="s">
        <v>80</v>
      </c>
      <c r="AW95" s="14" t="s">
        <v>33</v>
      </c>
      <c r="AX95" s="14" t="s">
        <v>72</v>
      </c>
      <c r="AY95" s="257" t="s">
        <v>169</v>
      </c>
    </row>
    <row r="96" spans="1:51" s="13" customFormat="1" ht="12">
      <c r="A96" s="13"/>
      <c r="B96" s="237"/>
      <c r="C96" s="238"/>
      <c r="D96" s="233" t="s">
        <v>180</v>
      </c>
      <c r="E96" s="239" t="s">
        <v>19</v>
      </c>
      <c r="F96" s="240" t="s">
        <v>938</v>
      </c>
      <c r="G96" s="238"/>
      <c r="H96" s="241">
        <v>566.118</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3" customFormat="1" ht="12">
      <c r="A97" s="13"/>
      <c r="B97" s="237"/>
      <c r="C97" s="238"/>
      <c r="D97" s="233" t="s">
        <v>180</v>
      </c>
      <c r="E97" s="239" t="s">
        <v>19</v>
      </c>
      <c r="F97" s="240" t="s">
        <v>939</v>
      </c>
      <c r="G97" s="238"/>
      <c r="H97" s="241">
        <v>2.2</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180</v>
      </c>
      <c r="AU97" s="247" t="s">
        <v>82</v>
      </c>
      <c r="AV97" s="13" t="s">
        <v>82</v>
      </c>
      <c r="AW97" s="13" t="s">
        <v>33</v>
      </c>
      <c r="AX97" s="13" t="s">
        <v>72</v>
      </c>
      <c r="AY97" s="247" t="s">
        <v>169</v>
      </c>
    </row>
    <row r="98" spans="1:51" s="13" customFormat="1" ht="12">
      <c r="A98" s="13"/>
      <c r="B98" s="237"/>
      <c r="C98" s="238"/>
      <c r="D98" s="233" t="s">
        <v>180</v>
      </c>
      <c r="E98" s="239" t="s">
        <v>19</v>
      </c>
      <c r="F98" s="240" t="s">
        <v>940</v>
      </c>
      <c r="G98" s="238"/>
      <c r="H98" s="241">
        <v>555.189</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180</v>
      </c>
      <c r="AU98" s="247" t="s">
        <v>82</v>
      </c>
      <c r="AV98" s="13" t="s">
        <v>82</v>
      </c>
      <c r="AW98" s="13" t="s">
        <v>33</v>
      </c>
      <c r="AX98" s="13" t="s">
        <v>72</v>
      </c>
      <c r="AY98" s="247" t="s">
        <v>169</v>
      </c>
    </row>
    <row r="99" spans="1:51" s="13" customFormat="1" ht="12">
      <c r="A99" s="13"/>
      <c r="B99" s="237"/>
      <c r="C99" s="238"/>
      <c r="D99" s="233" t="s">
        <v>180</v>
      </c>
      <c r="E99" s="239" t="s">
        <v>19</v>
      </c>
      <c r="F99" s="240" t="s">
        <v>939</v>
      </c>
      <c r="G99" s="238"/>
      <c r="H99" s="241">
        <v>2.2</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72</v>
      </c>
      <c r="AY99" s="247" t="s">
        <v>169</v>
      </c>
    </row>
    <row r="100" spans="1:51" s="15" customFormat="1" ht="12">
      <c r="A100" s="15"/>
      <c r="B100" s="258"/>
      <c r="C100" s="259"/>
      <c r="D100" s="233" t="s">
        <v>180</v>
      </c>
      <c r="E100" s="260" t="s">
        <v>19</v>
      </c>
      <c r="F100" s="261" t="s">
        <v>191</v>
      </c>
      <c r="G100" s="259"/>
      <c r="H100" s="262">
        <v>1125.707</v>
      </c>
      <c r="I100" s="263"/>
      <c r="J100" s="259"/>
      <c r="K100" s="259"/>
      <c r="L100" s="264"/>
      <c r="M100" s="265"/>
      <c r="N100" s="266"/>
      <c r="O100" s="266"/>
      <c r="P100" s="266"/>
      <c r="Q100" s="266"/>
      <c r="R100" s="266"/>
      <c r="S100" s="266"/>
      <c r="T100" s="267"/>
      <c r="U100" s="15"/>
      <c r="V100" s="15"/>
      <c r="W100" s="15"/>
      <c r="X100" s="15"/>
      <c r="Y100" s="15"/>
      <c r="Z100" s="15"/>
      <c r="AA100" s="15"/>
      <c r="AB100" s="15"/>
      <c r="AC100" s="15"/>
      <c r="AD100" s="15"/>
      <c r="AE100" s="15"/>
      <c r="AT100" s="268" t="s">
        <v>180</v>
      </c>
      <c r="AU100" s="268" t="s">
        <v>82</v>
      </c>
      <c r="AV100" s="15" t="s">
        <v>176</v>
      </c>
      <c r="AW100" s="15" t="s">
        <v>33</v>
      </c>
      <c r="AX100" s="15" t="s">
        <v>80</v>
      </c>
      <c r="AY100" s="268" t="s">
        <v>169</v>
      </c>
    </row>
    <row r="101" spans="1:65" s="2" customFormat="1" ht="21.75" customHeight="1">
      <c r="A101" s="40"/>
      <c r="B101" s="41"/>
      <c r="C101" s="220" t="s">
        <v>192</v>
      </c>
      <c r="D101" s="220" t="s">
        <v>171</v>
      </c>
      <c r="E101" s="221" t="s">
        <v>193</v>
      </c>
      <c r="F101" s="222" t="s">
        <v>194</v>
      </c>
      <c r="G101" s="223" t="s">
        <v>174</v>
      </c>
      <c r="H101" s="224">
        <v>551.925</v>
      </c>
      <c r="I101" s="225"/>
      <c r="J101" s="226">
        <f>ROUND(I101*H101,2)</f>
        <v>0</v>
      </c>
      <c r="K101" s="222" t="s">
        <v>175</v>
      </c>
      <c r="L101" s="46"/>
      <c r="M101" s="227" t="s">
        <v>19</v>
      </c>
      <c r="N101" s="228" t="s">
        <v>43</v>
      </c>
      <c r="O101" s="86"/>
      <c r="P101" s="229">
        <f>O101*H101</f>
        <v>0</v>
      </c>
      <c r="Q101" s="229">
        <v>0</v>
      </c>
      <c r="R101" s="229">
        <f>Q101*H101</f>
        <v>0</v>
      </c>
      <c r="S101" s="229">
        <v>0.22</v>
      </c>
      <c r="T101" s="230">
        <f>S101*H101</f>
        <v>121.42349999999999</v>
      </c>
      <c r="U101" s="40"/>
      <c r="V101" s="40"/>
      <c r="W101" s="40"/>
      <c r="X101" s="40"/>
      <c r="Y101" s="40"/>
      <c r="Z101" s="40"/>
      <c r="AA101" s="40"/>
      <c r="AB101" s="40"/>
      <c r="AC101" s="40"/>
      <c r="AD101" s="40"/>
      <c r="AE101" s="40"/>
      <c r="AR101" s="231" t="s">
        <v>176</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651</v>
      </c>
    </row>
    <row r="102" spans="1:47" s="2" customFormat="1" ht="12">
      <c r="A102" s="40"/>
      <c r="B102" s="41"/>
      <c r="C102" s="42"/>
      <c r="D102" s="233" t="s">
        <v>178</v>
      </c>
      <c r="E102" s="42"/>
      <c r="F102" s="234" t="s">
        <v>185</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178</v>
      </c>
      <c r="AU102" s="19" t="s">
        <v>82</v>
      </c>
    </row>
    <row r="103" spans="1:51" s="14" customFormat="1" ht="12">
      <c r="A103" s="14"/>
      <c r="B103" s="248"/>
      <c r="C103" s="249"/>
      <c r="D103" s="233" t="s">
        <v>180</v>
      </c>
      <c r="E103" s="250" t="s">
        <v>19</v>
      </c>
      <c r="F103" s="251" t="s">
        <v>652</v>
      </c>
      <c r="G103" s="249"/>
      <c r="H103" s="250" t="s">
        <v>19</v>
      </c>
      <c r="I103" s="252"/>
      <c r="J103" s="249"/>
      <c r="K103" s="249"/>
      <c r="L103" s="253"/>
      <c r="M103" s="254"/>
      <c r="N103" s="255"/>
      <c r="O103" s="255"/>
      <c r="P103" s="255"/>
      <c r="Q103" s="255"/>
      <c r="R103" s="255"/>
      <c r="S103" s="255"/>
      <c r="T103" s="256"/>
      <c r="U103" s="14"/>
      <c r="V103" s="14"/>
      <c r="W103" s="14"/>
      <c r="X103" s="14"/>
      <c r="Y103" s="14"/>
      <c r="Z103" s="14"/>
      <c r="AA103" s="14"/>
      <c r="AB103" s="14"/>
      <c r="AC103" s="14"/>
      <c r="AD103" s="14"/>
      <c r="AE103" s="14"/>
      <c r="AT103" s="257" t="s">
        <v>180</v>
      </c>
      <c r="AU103" s="257" t="s">
        <v>82</v>
      </c>
      <c r="AV103" s="14" t="s">
        <v>80</v>
      </c>
      <c r="AW103" s="14" t="s">
        <v>33</v>
      </c>
      <c r="AX103" s="14" t="s">
        <v>72</v>
      </c>
      <c r="AY103" s="257" t="s">
        <v>169</v>
      </c>
    </row>
    <row r="104" spans="1:51" s="14" customFormat="1" ht="12">
      <c r="A104" s="14"/>
      <c r="B104" s="248"/>
      <c r="C104" s="249"/>
      <c r="D104" s="233" t="s">
        <v>180</v>
      </c>
      <c r="E104" s="250" t="s">
        <v>19</v>
      </c>
      <c r="F104" s="251" t="s">
        <v>197</v>
      </c>
      <c r="G104" s="249"/>
      <c r="H104" s="250" t="s">
        <v>19</v>
      </c>
      <c r="I104" s="252"/>
      <c r="J104" s="249"/>
      <c r="K104" s="249"/>
      <c r="L104" s="253"/>
      <c r="M104" s="254"/>
      <c r="N104" s="255"/>
      <c r="O104" s="255"/>
      <c r="P104" s="255"/>
      <c r="Q104" s="255"/>
      <c r="R104" s="255"/>
      <c r="S104" s="255"/>
      <c r="T104" s="256"/>
      <c r="U104" s="14"/>
      <c r="V104" s="14"/>
      <c r="W104" s="14"/>
      <c r="X104" s="14"/>
      <c r="Y104" s="14"/>
      <c r="Z104" s="14"/>
      <c r="AA104" s="14"/>
      <c r="AB104" s="14"/>
      <c r="AC104" s="14"/>
      <c r="AD104" s="14"/>
      <c r="AE104" s="14"/>
      <c r="AT104" s="257" t="s">
        <v>180</v>
      </c>
      <c r="AU104" s="257" t="s">
        <v>82</v>
      </c>
      <c r="AV104" s="14" t="s">
        <v>80</v>
      </c>
      <c r="AW104" s="14" t="s">
        <v>33</v>
      </c>
      <c r="AX104" s="14" t="s">
        <v>72</v>
      </c>
      <c r="AY104" s="257" t="s">
        <v>169</v>
      </c>
    </row>
    <row r="105" spans="1:51" s="13" customFormat="1" ht="12">
      <c r="A105" s="13"/>
      <c r="B105" s="237"/>
      <c r="C105" s="238"/>
      <c r="D105" s="233" t="s">
        <v>180</v>
      </c>
      <c r="E105" s="239" t="s">
        <v>19</v>
      </c>
      <c r="F105" s="240" t="s">
        <v>941</v>
      </c>
      <c r="G105" s="238"/>
      <c r="H105" s="241">
        <v>549.725</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180</v>
      </c>
      <c r="AU105" s="247" t="s">
        <v>82</v>
      </c>
      <c r="AV105" s="13" t="s">
        <v>82</v>
      </c>
      <c r="AW105" s="13" t="s">
        <v>33</v>
      </c>
      <c r="AX105" s="13" t="s">
        <v>72</v>
      </c>
      <c r="AY105" s="247" t="s">
        <v>169</v>
      </c>
    </row>
    <row r="106" spans="1:51" s="13" customFormat="1" ht="12">
      <c r="A106" s="13"/>
      <c r="B106" s="237"/>
      <c r="C106" s="238"/>
      <c r="D106" s="233" t="s">
        <v>180</v>
      </c>
      <c r="E106" s="239" t="s">
        <v>19</v>
      </c>
      <c r="F106" s="240" t="s">
        <v>939</v>
      </c>
      <c r="G106" s="238"/>
      <c r="H106" s="241">
        <v>2.2</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180</v>
      </c>
      <c r="AU106" s="247" t="s">
        <v>82</v>
      </c>
      <c r="AV106" s="13" t="s">
        <v>82</v>
      </c>
      <c r="AW106" s="13" t="s">
        <v>33</v>
      </c>
      <c r="AX106" s="13" t="s">
        <v>72</v>
      </c>
      <c r="AY106" s="247" t="s">
        <v>169</v>
      </c>
    </row>
    <row r="107" spans="1:51" s="15" customFormat="1" ht="12">
      <c r="A107" s="15"/>
      <c r="B107" s="258"/>
      <c r="C107" s="259"/>
      <c r="D107" s="233" t="s">
        <v>180</v>
      </c>
      <c r="E107" s="260" t="s">
        <v>19</v>
      </c>
      <c r="F107" s="261" t="s">
        <v>191</v>
      </c>
      <c r="G107" s="259"/>
      <c r="H107" s="262">
        <v>551.925</v>
      </c>
      <c r="I107" s="263"/>
      <c r="J107" s="259"/>
      <c r="K107" s="259"/>
      <c r="L107" s="264"/>
      <c r="M107" s="265"/>
      <c r="N107" s="266"/>
      <c r="O107" s="266"/>
      <c r="P107" s="266"/>
      <c r="Q107" s="266"/>
      <c r="R107" s="266"/>
      <c r="S107" s="266"/>
      <c r="T107" s="267"/>
      <c r="U107" s="15"/>
      <c r="V107" s="15"/>
      <c r="W107" s="15"/>
      <c r="X107" s="15"/>
      <c r="Y107" s="15"/>
      <c r="Z107" s="15"/>
      <c r="AA107" s="15"/>
      <c r="AB107" s="15"/>
      <c r="AC107" s="15"/>
      <c r="AD107" s="15"/>
      <c r="AE107" s="15"/>
      <c r="AT107" s="268" t="s">
        <v>180</v>
      </c>
      <c r="AU107" s="268" t="s">
        <v>82</v>
      </c>
      <c r="AV107" s="15" t="s">
        <v>176</v>
      </c>
      <c r="AW107" s="15" t="s">
        <v>33</v>
      </c>
      <c r="AX107" s="15" t="s">
        <v>80</v>
      </c>
      <c r="AY107" s="268" t="s">
        <v>169</v>
      </c>
    </row>
    <row r="108" spans="1:65" s="2" customFormat="1" ht="21.75" customHeight="1">
      <c r="A108" s="40"/>
      <c r="B108" s="41"/>
      <c r="C108" s="220" t="s">
        <v>176</v>
      </c>
      <c r="D108" s="220" t="s">
        <v>171</v>
      </c>
      <c r="E108" s="221" t="s">
        <v>656</v>
      </c>
      <c r="F108" s="222" t="s">
        <v>657</v>
      </c>
      <c r="G108" s="223" t="s">
        <v>174</v>
      </c>
      <c r="H108" s="224">
        <v>11.095</v>
      </c>
      <c r="I108" s="225"/>
      <c r="J108" s="226">
        <f>ROUND(I108*H108,2)</f>
        <v>0</v>
      </c>
      <c r="K108" s="222" t="s">
        <v>175</v>
      </c>
      <c r="L108" s="46"/>
      <c r="M108" s="227" t="s">
        <v>19</v>
      </c>
      <c r="N108" s="228" t="s">
        <v>43</v>
      </c>
      <c r="O108" s="86"/>
      <c r="P108" s="229">
        <f>O108*H108</f>
        <v>0</v>
      </c>
      <c r="Q108" s="229">
        <v>0</v>
      </c>
      <c r="R108" s="229">
        <f>Q108*H108</f>
        <v>0</v>
      </c>
      <c r="S108" s="229">
        <v>0.22</v>
      </c>
      <c r="T108" s="230">
        <f>S108*H108</f>
        <v>2.4409</v>
      </c>
      <c r="U108" s="40"/>
      <c r="V108" s="40"/>
      <c r="W108" s="40"/>
      <c r="X108" s="40"/>
      <c r="Y108" s="40"/>
      <c r="Z108" s="40"/>
      <c r="AA108" s="40"/>
      <c r="AB108" s="40"/>
      <c r="AC108" s="40"/>
      <c r="AD108" s="40"/>
      <c r="AE108" s="40"/>
      <c r="AR108" s="231" t="s">
        <v>176</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176</v>
      </c>
      <c r="BM108" s="231" t="s">
        <v>658</v>
      </c>
    </row>
    <row r="109" spans="1:47" s="2" customFormat="1" ht="12">
      <c r="A109" s="40"/>
      <c r="B109" s="41"/>
      <c r="C109" s="42"/>
      <c r="D109" s="233" t="s">
        <v>178</v>
      </c>
      <c r="E109" s="42"/>
      <c r="F109" s="234" t="s">
        <v>185</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9" t="s">
        <v>178</v>
      </c>
      <c r="AU109" s="19" t="s">
        <v>82</v>
      </c>
    </row>
    <row r="110" spans="1:51" s="13" customFormat="1" ht="12">
      <c r="A110" s="13"/>
      <c r="B110" s="237"/>
      <c r="C110" s="238"/>
      <c r="D110" s="233" t="s">
        <v>180</v>
      </c>
      <c r="E110" s="239" t="s">
        <v>19</v>
      </c>
      <c r="F110" s="240" t="s">
        <v>942</v>
      </c>
      <c r="G110" s="238"/>
      <c r="H110" s="241">
        <v>11.095</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80</v>
      </c>
      <c r="AY110" s="247" t="s">
        <v>169</v>
      </c>
    </row>
    <row r="111" spans="1:65" s="2" customFormat="1" ht="21.75" customHeight="1">
      <c r="A111" s="40"/>
      <c r="B111" s="41"/>
      <c r="C111" s="220" t="s">
        <v>206</v>
      </c>
      <c r="D111" s="220" t="s">
        <v>171</v>
      </c>
      <c r="E111" s="221" t="s">
        <v>943</v>
      </c>
      <c r="F111" s="222" t="s">
        <v>944</v>
      </c>
      <c r="G111" s="223" t="s">
        <v>174</v>
      </c>
      <c r="H111" s="224">
        <v>6.6</v>
      </c>
      <c r="I111" s="225"/>
      <c r="J111" s="226">
        <f>ROUND(I111*H111,2)</f>
        <v>0</v>
      </c>
      <c r="K111" s="222" t="s">
        <v>175</v>
      </c>
      <c r="L111" s="46"/>
      <c r="M111" s="227" t="s">
        <v>19</v>
      </c>
      <c r="N111" s="228" t="s">
        <v>43</v>
      </c>
      <c r="O111" s="86"/>
      <c r="P111" s="229">
        <f>O111*H111</f>
        <v>0</v>
      </c>
      <c r="Q111" s="229">
        <v>0</v>
      </c>
      <c r="R111" s="229">
        <f>Q111*H111</f>
        <v>0</v>
      </c>
      <c r="S111" s="229">
        <v>0.316</v>
      </c>
      <c r="T111" s="230">
        <f>S111*H111</f>
        <v>2.0856</v>
      </c>
      <c r="U111" s="40"/>
      <c r="V111" s="40"/>
      <c r="W111" s="40"/>
      <c r="X111" s="40"/>
      <c r="Y111" s="40"/>
      <c r="Z111" s="40"/>
      <c r="AA111" s="40"/>
      <c r="AB111" s="40"/>
      <c r="AC111" s="40"/>
      <c r="AD111" s="40"/>
      <c r="AE111" s="40"/>
      <c r="AR111" s="231" t="s">
        <v>176</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176</v>
      </c>
      <c r="BM111" s="231" t="s">
        <v>945</v>
      </c>
    </row>
    <row r="112" spans="1:47" s="2" customFormat="1" ht="12">
      <c r="A112" s="40"/>
      <c r="B112" s="41"/>
      <c r="C112" s="42"/>
      <c r="D112" s="233" t="s">
        <v>178</v>
      </c>
      <c r="E112" s="42"/>
      <c r="F112" s="234" t="s">
        <v>185</v>
      </c>
      <c r="G112" s="42"/>
      <c r="H112" s="42"/>
      <c r="I112" s="138"/>
      <c r="J112" s="42"/>
      <c r="K112" s="42"/>
      <c r="L112" s="46"/>
      <c r="M112" s="235"/>
      <c r="N112" s="236"/>
      <c r="O112" s="86"/>
      <c r="P112" s="86"/>
      <c r="Q112" s="86"/>
      <c r="R112" s="86"/>
      <c r="S112" s="86"/>
      <c r="T112" s="87"/>
      <c r="U112" s="40"/>
      <c r="V112" s="40"/>
      <c r="W112" s="40"/>
      <c r="X112" s="40"/>
      <c r="Y112" s="40"/>
      <c r="Z112" s="40"/>
      <c r="AA112" s="40"/>
      <c r="AB112" s="40"/>
      <c r="AC112" s="40"/>
      <c r="AD112" s="40"/>
      <c r="AE112" s="40"/>
      <c r="AT112" s="19" t="s">
        <v>178</v>
      </c>
      <c r="AU112" s="19" t="s">
        <v>82</v>
      </c>
    </row>
    <row r="113" spans="1:51" s="13" customFormat="1" ht="12">
      <c r="A113" s="13"/>
      <c r="B113" s="237"/>
      <c r="C113" s="238"/>
      <c r="D113" s="233" t="s">
        <v>180</v>
      </c>
      <c r="E113" s="239" t="s">
        <v>19</v>
      </c>
      <c r="F113" s="240" t="s">
        <v>946</v>
      </c>
      <c r="G113" s="238"/>
      <c r="H113" s="241">
        <v>6.6</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180</v>
      </c>
      <c r="AU113" s="247" t="s">
        <v>82</v>
      </c>
      <c r="AV113" s="13" t="s">
        <v>82</v>
      </c>
      <c r="AW113" s="13" t="s">
        <v>33</v>
      </c>
      <c r="AX113" s="13" t="s">
        <v>80</v>
      </c>
      <c r="AY113" s="247" t="s">
        <v>169</v>
      </c>
    </row>
    <row r="114" spans="1:65" s="2" customFormat="1" ht="21.75" customHeight="1">
      <c r="A114" s="40"/>
      <c r="B114" s="41"/>
      <c r="C114" s="220" t="s">
        <v>210</v>
      </c>
      <c r="D114" s="220" t="s">
        <v>171</v>
      </c>
      <c r="E114" s="221" t="s">
        <v>211</v>
      </c>
      <c r="F114" s="222" t="s">
        <v>212</v>
      </c>
      <c r="G114" s="223" t="s">
        <v>174</v>
      </c>
      <c r="H114" s="224">
        <v>568.65</v>
      </c>
      <c r="I114" s="225"/>
      <c r="J114" s="226">
        <f>ROUND(I114*H114,2)</f>
        <v>0</v>
      </c>
      <c r="K114" s="222" t="s">
        <v>175</v>
      </c>
      <c r="L114" s="46"/>
      <c r="M114" s="227" t="s">
        <v>19</v>
      </c>
      <c r="N114" s="228" t="s">
        <v>43</v>
      </c>
      <c r="O114" s="86"/>
      <c r="P114" s="229">
        <f>O114*H114</f>
        <v>0</v>
      </c>
      <c r="Q114" s="229">
        <v>6E-05</v>
      </c>
      <c r="R114" s="229">
        <f>Q114*H114</f>
        <v>0.034119</v>
      </c>
      <c r="S114" s="229">
        <v>0.103</v>
      </c>
      <c r="T114" s="230">
        <f>S114*H114</f>
        <v>58.570949999999996</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660</v>
      </c>
    </row>
    <row r="115" spans="1:47" s="2" customFormat="1" ht="12">
      <c r="A115" s="40"/>
      <c r="B115" s="41"/>
      <c r="C115" s="42"/>
      <c r="D115" s="233" t="s">
        <v>178</v>
      </c>
      <c r="E115" s="42"/>
      <c r="F115" s="234" t="s">
        <v>214</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51" s="14" customFormat="1" ht="12">
      <c r="A116" s="14"/>
      <c r="B116" s="248"/>
      <c r="C116" s="249"/>
      <c r="D116" s="233" t="s">
        <v>180</v>
      </c>
      <c r="E116" s="250" t="s">
        <v>19</v>
      </c>
      <c r="F116" s="251" t="s">
        <v>652</v>
      </c>
      <c r="G116" s="249"/>
      <c r="H116" s="250" t="s">
        <v>19</v>
      </c>
      <c r="I116" s="252"/>
      <c r="J116" s="249"/>
      <c r="K116" s="249"/>
      <c r="L116" s="253"/>
      <c r="M116" s="254"/>
      <c r="N116" s="255"/>
      <c r="O116" s="255"/>
      <c r="P116" s="255"/>
      <c r="Q116" s="255"/>
      <c r="R116" s="255"/>
      <c r="S116" s="255"/>
      <c r="T116" s="256"/>
      <c r="U116" s="14"/>
      <c r="V116" s="14"/>
      <c r="W116" s="14"/>
      <c r="X116" s="14"/>
      <c r="Y116" s="14"/>
      <c r="Z116" s="14"/>
      <c r="AA116" s="14"/>
      <c r="AB116" s="14"/>
      <c r="AC116" s="14"/>
      <c r="AD116" s="14"/>
      <c r="AE116" s="14"/>
      <c r="AT116" s="257" t="s">
        <v>180</v>
      </c>
      <c r="AU116" s="257" t="s">
        <v>82</v>
      </c>
      <c r="AV116" s="14" t="s">
        <v>80</v>
      </c>
      <c r="AW116" s="14" t="s">
        <v>33</v>
      </c>
      <c r="AX116" s="14" t="s">
        <v>72</v>
      </c>
      <c r="AY116" s="257" t="s">
        <v>169</v>
      </c>
    </row>
    <row r="117" spans="1:51" s="14" customFormat="1" ht="12">
      <c r="A117" s="14"/>
      <c r="B117" s="248"/>
      <c r="C117" s="249"/>
      <c r="D117" s="233" t="s">
        <v>180</v>
      </c>
      <c r="E117" s="250" t="s">
        <v>19</v>
      </c>
      <c r="F117" s="251" t="s">
        <v>216</v>
      </c>
      <c r="G117" s="249"/>
      <c r="H117" s="250" t="s">
        <v>19</v>
      </c>
      <c r="I117" s="252"/>
      <c r="J117" s="249"/>
      <c r="K117" s="249"/>
      <c r="L117" s="253"/>
      <c r="M117" s="254"/>
      <c r="N117" s="255"/>
      <c r="O117" s="255"/>
      <c r="P117" s="255"/>
      <c r="Q117" s="255"/>
      <c r="R117" s="255"/>
      <c r="S117" s="255"/>
      <c r="T117" s="256"/>
      <c r="U117" s="14"/>
      <c r="V117" s="14"/>
      <c r="W117" s="14"/>
      <c r="X117" s="14"/>
      <c r="Y117" s="14"/>
      <c r="Z117" s="14"/>
      <c r="AA117" s="14"/>
      <c r="AB117" s="14"/>
      <c r="AC117" s="14"/>
      <c r="AD117" s="14"/>
      <c r="AE117" s="14"/>
      <c r="AT117" s="257" t="s">
        <v>180</v>
      </c>
      <c r="AU117" s="257" t="s">
        <v>82</v>
      </c>
      <c r="AV117" s="14" t="s">
        <v>80</v>
      </c>
      <c r="AW117" s="14" t="s">
        <v>33</v>
      </c>
      <c r="AX117" s="14" t="s">
        <v>72</v>
      </c>
      <c r="AY117" s="257" t="s">
        <v>169</v>
      </c>
    </row>
    <row r="118" spans="1:51" s="13" customFormat="1" ht="12">
      <c r="A118" s="13"/>
      <c r="B118" s="237"/>
      <c r="C118" s="238"/>
      <c r="D118" s="233" t="s">
        <v>180</v>
      </c>
      <c r="E118" s="239" t="s">
        <v>19</v>
      </c>
      <c r="F118" s="240" t="s">
        <v>947</v>
      </c>
      <c r="G118" s="238"/>
      <c r="H118" s="241">
        <v>544.26</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180</v>
      </c>
      <c r="AU118" s="247" t="s">
        <v>82</v>
      </c>
      <c r="AV118" s="13" t="s">
        <v>82</v>
      </c>
      <c r="AW118" s="13" t="s">
        <v>33</v>
      </c>
      <c r="AX118" s="13" t="s">
        <v>72</v>
      </c>
      <c r="AY118" s="247" t="s">
        <v>169</v>
      </c>
    </row>
    <row r="119" spans="1:51" s="13" customFormat="1" ht="12">
      <c r="A119" s="13"/>
      <c r="B119" s="237"/>
      <c r="C119" s="238"/>
      <c r="D119" s="233" t="s">
        <v>180</v>
      </c>
      <c r="E119" s="239" t="s">
        <v>19</v>
      </c>
      <c r="F119" s="240" t="s">
        <v>939</v>
      </c>
      <c r="G119" s="238"/>
      <c r="H119" s="241">
        <v>2.2</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72</v>
      </c>
      <c r="AY119" s="247" t="s">
        <v>169</v>
      </c>
    </row>
    <row r="120" spans="1:51" s="13" customFormat="1" ht="12">
      <c r="A120" s="13"/>
      <c r="B120" s="237"/>
      <c r="C120" s="238"/>
      <c r="D120" s="233" t="s">
        <v>180</v>
      </c>
      <c r="E120" s="239" t="s">
        <v>19</v>
      </c>
      <c r="F120" s="240" t="s">
        <v>948</v>
      </c>
      <c r="G120" s="238"/>
      <c r="H120" s="241">
        <v>22.19</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72</v>
      </c>
      <c r="AY120" s="247" t="s">
        <v>169</v>
      </c>
    </row>
    <row r="121" spans="1:51" s="15" customFormat="1" ht="12">
      <c r="A121" s="15"/>
      <c r="B121" s="258"/>
      <c r="C121" s="259"/>
      <c r="D121" s="233" t="s">
        <v>180</v>
      </c>
      <c r="E121" s="260" t="s">
        <v>19</v>
      </c>
      <c r="F121" s="261" t="s">
        <v>191</v>
      </c>
      <c r="G121" s="259"/>
      <c r="H121" s="262">
        <v>568.65</v>
      </c>
      <c r="I121" s="263"/>
      <c r="J121" s="259"/>
      <c r="K121" s="259"/>
      <c r="L121" s="264"/>
      <c r="M121" s="265"/>
      <c r="N121" s="266"/>
      <c r="O121" s="266"/>
      <c r="P121" s="266"/>
      <c r="Q121" s="266"/>
      <c r="R121" s="266"/>
      <c r="S121" s="266"/>
      <c r="T121" s="267"/>
      <c r="U121" s="15"/>
      <c r="V121" s="15"/>
      <c r="W121" s="15"/>
      <c r="X121" s="15"/>
      <c r="Y121" s="15"/>
      <c r="Z121" s="15"/>
      <c r="AA121" s="15"/>
      <c r="AB121" s="15"/>
      <c r="AC121" s="15"/>
      <c r="AD121" s="15"/>
      <c r="AE121" s="15"/>
      <c r="AT121" s="268" t="s">
        <v>180</v>
      </c>
      <c r="AU121" s="268" t="s">
        <v>82</v>
      </c>
      <c r="AV121" s="15" t="s">
        <v>176</v>
      </c>
      <c r="AW121" s="15" t="s">
        <v>33</v>
      </c>
      <c r="AX121" s="15" t="s">
        <v>80</v>
      </c>
      <c r="AY121" s="268" t="s">
        <v>169</v>
      </c>
    </row>
    <row r="122" spans="1:65" s="2" customFormat="1" ht="21.75" customHeight="1">
      <c r="A122" s="40"/>
      <c r="B122" s="41"/>
      <c r="C122" s="220" t="s">
        <v>219</v>
      </c>
      <c r="D122" s="220" t="s">
        <v>171</v>
      </c>
      <c r="E122" s="221" t="s">
        <v>220</v>
      </c>
      <c r="F122" s="222" t="s">
        <v>221</v>
      </c>
      <c r="G122" s="223" t="s">
        <v>222</v>
      </c>
      <c r="H122" s="224">
        <v>8.25</v>
      </c>
      <c r="I122" s="225"/>
      <c r="J122" s="226">
        <f>ROUND(I122*H122,2)</f>
        <v>0</v>
      </c>
      <c r="K122" s="222" t="s">
        <v>175</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176</v>
      </c>
      <c r="AT122" s="231" t="s">
        <v>171</v>
      </c>
      <c r="AU122" s="231" t="s">
        <v>82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176</v>
      </c>
      <c r="BM122" s="231" t="s">
        <v>663</v>
      </c>
    </row>
    <row r="123" spans="1:47" s="2" customFormat="1" ht="12">
      <c r="A123" s="40"/>
      <c r="B123" s="41"/>
      <c r="C123" s="42"/>
      <c r="D123" s="233" t="s">
        <v>178</v>
      </c>
      <c r="E123" s="42"/>
      <c r="F123" s="234" t="s">
        <v>224</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178</v>
      </c>
      <c r="AU123" s="19" t="s">
        <v>82</v>
      </c>
    </row>
    <row r="124" spans="1:51" s="13" customFormat="1" ht="12">
      <c r="A124" s="13"/>
      <c r="B124" s="237"/>
      <c r="C124" s="238"/>
      <c r="D124" s="233" t="s">
        <v>180</v>
      </c>
      <c r="E124" s="239" t="s">
        <v>19</v>
      </c>
      <c r="F124" s="240" t="s">
        <v>949</v>
      </c>
      <c r="G124" s="238"/>
      <c r="H124" s="241">
        <v>8.25</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80</v>
      </c>
      <c r="AY124" s="247" t="s">
        <v>169</v>
      </c>
    </row>
    <row r="125" spans="1:65" s="2" customFormat="1" ht="21.75" customHeight="1">
      <c r="A125" s="40"/>
      <c r="B125" s="41"/>
      <c r="C125" s="220" t="s">
        <v>227</v>
      </c>
      <c r="D125" s="220" t="s">
        <v>171</v>
      </c>
      <c r="E125" s="221" t="s">
        <v>665</v>
      </c>
      <c r="F125" s="222" t="s">
        <v>666</v>
      </c>
      <c r="G125" s="223" t="s">
        <v>222</v>
      </c>
      <c r="H125" s="224">
        <v>81.969</v>
      </c>
      <c r="I125" s="225"/>
      <c r="J125" s="226">
        <f>ROUND(I125*H125,2)</f>
        <v>0</v>
      </c>
      <c r="K125" s="222" t="s">
        <v>175</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176</v>
      </c>
      <c r="AT125" s="231" t="s">
        <v>171</v>
      </c>
      <c r="AU125" s="231" t="s">
        <v>82</v>
      </c>
      <c r="AY125" s="19" t="s">
        <v>169</v>
      </c>
      <c r="BE125" s="232">
        <f>IF(N125="základní",J125,0)</f>
        <v>0</v>
      </c>
      <c r="BF125" s="232">
        <f>IF(N125="snížená",J125,0)</f>
        <v>0</v>
      </c>
      <c r="BG125" s="232">
        <f>IF(N125="zákl. přenesená",J125,0)</f>
        <v>0</v>
      </c>
      <c r="BH125" s="232">
        <f>IF(N125="sníž. přenesená",J125,0)</f>
        <v>0</v>
      </c>
      <c r="BI125" s="232">
        <f>IF(N125="nulová",J125,0)</f>
        <v>0</v>
      </c>
      <c r="BJ125" s="19" t="s">
        <v>80</v>
      </c>
      <c r="BK125" s="232">
        <f>ROUND(I125*H125,2)</f>
        <v>0</v>
      </c>
      <c r="BL125" s="19" t="s">
        <v>176</v>
      </c>
      <c r="BM125" s="231" t="s">
        <v>667</v>
      </c>
    </row>
    <row r="126" spans="1:47" s="2" customFormat="1" ht="12">
      <c r="A126" s="40"/>
      <c r="B126" s="41"/>
      <c r="C126" s="42"/>
      <c r="D126" s="233" t="s">
        <v>178</v>
      </c>
      <c r="E126" s="42"/>
      <c r="F126" s="234" t="s">
        <v>231</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9" t="s">
        <v>178</v>
      </c>
      <c r="AU126" s="19" t="s">
        <v>82</v>
      </c>
    </row>
    <row r="127" spans="1:51" s="14" customFormat="1" ht="12">
      <c r="A127" s="14"/>
      <c r="B127" s="248"/>
      <c r="C127" s="249"/>
      <c r="D127" s="233" t="s">
        <v>180</v>
      </c>
      <c r="E127" s="250" t="s">
        <v>19</v>
      </c>
      <c r="F127" s="251" t="s">
        <v>583</v>
      </c>
      <c r="G127" s="249"/>
      <c r="H127" s="250" t="s">
        <v>19</v>
      </c>
      <c r="I127" s="252"/>
      <c r="J127" s="249"/>
      <c r="K127" s="249"/>
      <c r="L127" s="253"/>
      <c r="M127" s="254"/>
      <c r="N127" s="255"/>
      <c r="O127" s="255"/>
      <c r="P127" s="255"/>
      <c r="Q127" s="255"/>
      <c r="R127" s="255"/>
      <c r="S127" s="255"/>
      <c r="T127" s="256"/>
      <c r="U127" s="14"/>
      <c r="V127" s="14"/>
      <c r="W127" s="14"/>
      <c r="X127" s="14"/>
      <c r="Y127" s="14"/>
      <c r="Z127" s="14"/>
      <c r="AA127" s="14"/>
      <c r="AB127" s="14"/>
      <c r="AC127" s="14"/>
      <c r="AD127" s="14"/>
      <c r="AE127" s="14"/>
      <c r="AT127" s="257" t="s">
        <v>180</v>
      </c>
      <c r="AU127" s="257" t="s">
        <v>82</v>
      </c>
      <c r="AV127" s="14" t="s">
        <v>80</v>
      </c>
      <c r="AW127" s="14" t="s">
        <v>33</v>
      </c>
      <c r="AX127" s="14" t="s">
        <v>72</v>
      </c>
      <c r="AY127" s="257" t="s">
        <v>169</v>
      </c>
    </row>
    <row r="128" spans="1:51" s="13" customFormat="1" ht="12">
      <c r="A128" s="13"/>
      <c r="B128" s="237"/>
      <c r="C128" s="238"/>
      <c r="D128" s="233" t="s">
        <v>180</v>
      </c>
      <c r="E128" s="239" t="s">
        <v>19</v>
      </c>
      <c r="F128" s="240" t="s">
        <v>950</v>
      </c>
      <c r="G128" s="238"/>
      <c r="H128" s="241">
        <v>81.969</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5" customFormat="1" ht="12">
      <c r="A129" s="15"/>
      <c r="B129" s="258"/>
      <c r="C129" s="259"/>
      <c r="D129" s="233" t="s">
        <v>180</v>
      </c>
      <c r="E129" s="260" t="s">
        <v>19</v>
      </c>
      <c r="F129" s="261" t="s">
        <v>191</v>
      </c>
      <c r="G129" s="259"/>
      <c r="H129" s="262">
        <v>81.969</v>
      </c>
      <c r="I129" s="263"/>
      <c r="J129" s="259"/>
      <c r="K129" s="259"/>
      <c r="L129" s="264"/>
      <c r="M129" s="265"/>
      <c r="N129" s="266"/>
      <c r="O129" s="266"/>
      <c r="P129" s="266"/>
      <c r="Q129" s="266"/>
      <c r="R129" s="266"/>
      <c r="S129" s="266"/>
      <c r="T129" s="267"/>
      <c r="U129" s="15"/>
      <c r="V129" s="15"/>
      <c r="W129" s="15"/>
      <c r="X129" s="15"/>
      <c r="Y129" s="15"/>
      <c r="Z129" s="15"/>
      <c r="AA129" s="15"/>
      <c r="AB129" s="15"/>
      <c r="AC129" s="15"/>
      <c r="AD129" s="15"/>
      <c r="AE129" s="15"/>
      <c r="AT129" s="268" t="s">
        <v>180</v>
      </c>
      <c r="AU129" s="268" t="s">
        <v>82</v>
      </c>
      <c r="AV129" s="15" t="s">
        <v>176</v>
      </c>
      <c r="AW129" s="15" t="s">
        <v>33</v>
      </c>
      <c r="AX129" s="15" t="s">
        <v>80</v>
      </c>
      <c r="AY129" s="268" t="s">
        <v>169</v>
      </c>
    </row>
    <row r="130" spans="1:65" s="2" customFormat="1" ht="21.75" customHeight="1">
      <c r="A130" s="40"/>
      <c r="B130" s="41"/>
      <c r="C130" s="220" t="s">
        <v>236</v>
      </c>
      <c r="D130" s="220" t="s">
        <v>171</v>
      </c>
      <c r="E130" s="221" t="s">
        <v>670</v>
      </c>
      <c r="F130" s="222" t="s">
        <v>671</v>
      </c>
      <c r="G130" s="223" t="s">
        <v>222</v>
      </c>
      <c r="H130" s="224">
        <v>109.292</v>
      </c>
      <c r="I130" s="225"/>
      <c r="J130" s="226">
        <f>ROUND(I130*H130,2)</f>
        <v>0</v>
      </c>
      <c r="K130" s="222" t="s">
        <v>175</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672</v>
      </c>
    </row>
    <row r="131" spans="1:47" s="2" customFormat="1" ht="12">
      <c r="A131" s="40"/>
      <c r="B131" s="41"/>
      <c r="C131" s="42"/>
      <c r="D131" s="233" t="s">
        <v>178</v>
      </c>
      <c r="E131" s="42"/>
      <c r="F131" s="234" t="s">
        <v>231</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4" customFormat="1" ht="12">
      <c r="A132" s="14"/>
      <c r="B132" s="248"/>
      <c r="C132" s="249"/>
      <c r="D132" s="233" t="s">
        <v>180</v>
      </c>
      <c r="E132" s="250" t="s">
        <v>19</v>
      </c>
      <c r="F132" s="251" t="s">
        <v>587</v>
      </c>
      <c r="G132" s="249"/>
      <c r="H132" s="250" t="s">
        <v>19</v>
      </c>
      <c r="I132" s="252"/>
      <c r="J132" s="249"/>
      <c r="K132" s="249"/>
      <c r="L132" s="253"/>
      <c r="M132" s="254"/>
      <c r="N132" s="255"/>
      <c r="O132" s="255"/>
      <c r="P132" s="255"/>
      <c r="Q132" s="255"/>
      <c r="R132" s="255"/>
      <c r="S132" s="255"/>
      <c r="T132" s="256"/>
      <c r="U132" s="14"/>
      <c r="V132" s="14"/>
      <c r="W132" s="14"/>
      <c r="X132" s="14"/>
      <c r="Y132" s="14"/>
      <c r="Z132" s="14"/>
      <c r="AA132" s="14"/>
      <c r="AB132" s="14"/>
      <c r="AC132" s="14"/>
      <c r="AD132" s="14"/>
      <c r="AE132" s="14"/>
      <c r="AT132" s="257" t="s">
        <v>180</v>
      </c>
      <c r="AU132" s="257" t="s">
        <v>82</v>
      </c>
      <c r="AV132" s="14" t="s">
        <v>80</v>
      </c>
      <c r="AW132" s="14" t="s">
        <v>33</v>
      </c>
      <c r="AX132" s="14" t="s">
        <v>72</v>
      </c>
      <c r="AY132" s="257" t="s">
        <v>169</v>
      </c>
    </row>
    <row r="133" spans="1:51" s="13" customFormat="1" ht="12">
      <c r="A133" s="13"/>
      <c r="B133" s="237"/>
      <c r="C133" s="238"/>
      <c r="D133" s="233" t="s">
        <v>180</v>
      </c>
      <c r="E133" s="239" t="s">
        <v>19</v>
      </c>
      <c r="F133" s="240" t="s">
        <v>951</v>
      </c>
      <c r="G133" s="238"/>
      <c r="H133" s="241">
        <v>109.292</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180</v>
      </c>
      <c r="AU133" s="247" t="s">
        <v>82</v>
      </c>
      <c r="AV133" s="13" t="s">
        <v>82</v>
      </c>
      <c r="AW133" s="13" t="s">
        <v>33</v>
      </c>
      <c r="AX133" s="13" t="s">
        <v>72</v>
      </c>
      <c r="AY133" s="247" t="s">
        <v>169</v>
      </c>
    </row>
    <row r="134" spans="1:51" s="15" customFormat="1" ht="12">
      <c r="A134" s="15"/>
      <c r="B134" s="258"/>
      <c r="C134" s="259"/>
      <c r="D134" s="233" t="s">
        <v>180</v>
      </c>
      <c r="E134" s="260" t="s">
        <v>19</v>
      </c>
      <c r="F134" s="261" t="s">
        <v>191</v>
      </c>
      <c r="G134" s="259"/>
      <c r="H134" s="262">
        <v>109.292</v>
      </c>
      <c r="I134" s="263"/>
      <c r="J134" s="259"/>
      <c r="K134" s="259"/>
      <c r="L134" s="264"/>
      <c r="M134" s="265"/>
      <c r="N134" s="266"/>
      <c r="O134" s="266"/>
      <c r="P134" s="266"/>
      <c r="Q134" s="266"/>
      <c r="R134" s="266"/>
      <c r="S134" s="266"/>
      <c r="T134" s="267"/>
      <c r="U134" s="15"/>
      <c r="V134" s="15"/>
      <c r="W134" s="15"/>
      <c r="X134" s="15"/>
      <c r="Y134" s="15"/>
      <c r="Z134" s="15"/>
      <c r="AA134" s="15"/>
      <c r="AB134" s="15"/>
      <c r="AC134" s="15"/>
      <c r="AD134" s="15"/>
      <c r="AE134" s="15"/>
      <c r="AT134" s="268" t="s">
        <v>180</v>
      </c>
      <c r="AU134" s="268" t="s">
        <v>82</v>
      </c>
      <c r="AV134" s="15" t="s">
        <v>176</v>
      </c>
      <c r="AW134" s="15" t="s">
        <v>33</v>
      </c>
      <c r="AX134" s="15" t="s">
        <v>80</v>
      </c>
      <c r="AY134" s="268" t="s">
        <v>169</v>
      </c>
    </row>
    <row r="135" spans="1:65" s="2" customFormat="1" ht="21.75" customHeight="1">
      <c r="A135" s="40"/>
      <c r="B135" s="41"/>
      <c r="C135" s="220" t="s">
        <v>244</v>
      </c>
      <c r="D135" s="220" t="s">
        <v>171</v>
      </c>
      <c r="E135" s="221" t="s">
        <v>245</v>
      </c>
      <c r="F135" s="222" t="s">
        <v>246</v>
      </c>
      <c r="G135" s="223" t="s">
        <v>222</v>
      </c>
      <c r="H135" s="224">
        <v>21.858</v>
      </c>
      <c r="I135" s="225"/>
      <c r="J135" s="226">
        <f>ROUND(I135*H135,2)</f>
        <v>0</v>
      </c>
      <c r="K135" s="222" t="s">
        <v>175</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176</v>
      </c>
      <c r="AT135" s="231" t="s">
        <v>171</v>
      </c>
      <c r="AU135" s="231" t="s">
        <v>82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176</v>
      </c>
      <c r="BM135" s="231" t="s">
        <v>675</v>
      </c>
    </row>
    <row r="136" spans="1:47" s="2" customFormat="1" ht="12">
      <c r="A136" s="40"/>
      <c r="B136" s="41"/>
      <c r="C136" s="42"/>
      <c r="D136" s="233" t="s">
        <v>178</v>
      </c>
      <c r="E136" s="42"/>
      <c r="F136" s="234" t="s">
        <v>231</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9" t="s">
        <v>178</v>
      </c>
      <c r="AU136" s="19" t="s">
        <v>82</v>
      </c>
    </row>
    <row r="137" spans="1:51" s="13" customFormat="1" ht="12">
      <c r="A137" s="13"/>
      <c r="B137" s="237"/>
      <c r="C137" s="238"/>
      <c r="D137" s="233" t="s">
        <v>180</v>
      </c>
      <c r="E137" s="238"/>
      <c r="F137" s="240" t="s">
        <v>952</v>
      </c>
      <c r="G137" s="238"/>
      <c r="H137" s="241">
        <v>21.858</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4</v>
      </c>
      <c r="AX137" s="13" t="s">
        <v>80</v>
      </c>
      <c r="AY137" s="247" t="s">
        <v>169</v>
      </c>
    </row>
    <row r="138" spans="1:65" s="2" customFormat="1" ht="21.75" customHeight="1">
      <c r="A138" s="40"/>
      <c r="B138" s="41"/>
      <c r="C138" s="220" t="s">
        <v>249</v>
      </c>
      <c r="D138" s="220" t="s">
        <v>171</v>
      </c>
      <c r="E138" s="221" t="s">
        <v>250</v>
      </c>
      <c r="F138" s="222" t="s">
        <v>251</v>
      </c>
      <c r="G138" s="223" t="s">
        <v>222</v>
      </c>
      <c r="H138" s="224">
        <v>81.969</v>
      </c>
      <c r="I138" s="225"/>
      <c r="J138" s="226">
        <f>ROUND(I138*H138,2)</f>
        <v>0</v>
      </c>
      <c r="K138" s="222" t="s">
        <v>175</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176</v>
      </c>
      <c r="AT138" s="231" t="s">
        <v>171</v>
      </c>
      <c r="AU138" s="231" t="s">
        <v>82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176</v>
      </c>
      <c r="BM138" s="231" t="s">
        <v>677</v>
      </c>
    </row>
    <row r="139" spans="1:47" s="2" customFormat="1" ht="12">
      <c r="A139" s="40"/>
      <c r="B139" s="41"/>
      <c r="C139" s="42"/>
      <c r="D139" s="233" t="s">
        <v>178</v>
      </c>
      <c r="E139" s="42"/>
      <c r="F139" s="234" t="s">
        <v>231</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9" t="s">
        <v>178</v>
      </c>
      <c r="AU139" s="19" t="s">
        <v>82</v>
      </c>
    </row>
    <row r="140" spans="1:51" s="14" customFormat="1" ht="12">
      <c r="A140" s="14"/>
      <c r="B140" s="248"/>
      <c r="C140" s="249"/>
      <c r="D140" s="233" t="s">
        <v>180</v>
      </c>
      <c r="E140" s="250" t="s">
        <v>19</v>
      </c>
      <c r="F140" s="251" t="s">
        <v>678</v>
      </c>
      <c r="G140" s="249"/>
      <c r="H140" s="250" t="s">
        <v>19</v>
      </c>
      <c r="I140" s="252"/>
      <c r="J140" s="249"/>
      <c r="K140" s="249"/>
      <c r="L140" s="253"/>
      <c r="M140" s="254"/>
      <c r="N140" s="255"/>
      <c r="O140" s="255"/>
      <c r="P140" s="255"/>
      <c r="Q140" s="255"/>
      <c r="R140" s="255"/>
      <c r="S140" s="255"/>
      <c r="T140" s="256"/>
      <c r="U140" s="14"/>
      <c r="V140" s="14"/>
      <c r="W140" s="14"/>
      <c r="X140" s="14"/>
      <c r="Y140" s="14"/>
      <c r="Z140" s="14"/>
      <c r="AA140" s="14"/>
      <c r="AB140" s="14"/>
      <c r="AC140" s="14"/>
      <c r="AD140" s="14"/>
      <c r="AE140" s="14"/>
      <c r="AT140" s="257" t="s">
        <v>180</v>
      </c>
      <c r="AU140" s="257" t="s">
        <v>82</v>
      </c>
      <c r="AV140" s="14" t="s">
        <v>80</v>
      </c>
      <c r="AW140" s="14" t="s">
        <v>33</v>
      </c>
      <c r="AX140" s="14" t="s">
        <v>72</v>
      </c>
      <c r="AY140" s="257" t="s">
        <v>169</v>
      </c>
    </row>
    <row r="141" spans="1:51" s="13" customFormat="1" ht="12">
      <c r="A141" s="13"/>
      <c r="B141" s="237"/>
      <c r="C141" s="238"/>
      <c r="D141" s="233" t="s">
        <v>180</v>
      </c>
      <c r="E141" s="239" t="s">
        <v>19</v>
      </c>
      <c r="F141" s="240" t="s">
        <v>950</v>
      </c>
      <c r="G141" s="238"/>
      <c r="H141" s="241">
        <v>81.969</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72</v>
      </c>
      <c r="AY141" s="247" t="s">
        <v>169</v>
      </c>
    </row>
    <row r="142" spans="1:51" s="15" customFormat="1" ht="12">
      <c r="A142" s="15"/>
      <c r="B142" s="258"/>
      <c r="C142" s="259"/>
      <c r="D142" s="233" t="s">
        <v>180</v>
      </c>
      <c r="E142" s="260" t="s">
        <v>19</v>
      </c>
      <c r="F142" s="261" t="s">
        <v>191</v>
      </c>
      <c r="G142" s="259"/>
      <c r="H142" s="262">
        <v>81.969</v>
      </c>
      <c r="I142" s="263"/>
      <c r="J142" s="259"/>
      <c r="K142" s="259"/>
      <c r="L142" s="264"/>
      <c r="M142" s="265"/>
      <c r="N142" s="266"/>
      <c r="O142" s="266"/>
      <c r="P142" s="266"/>
      <c r="Q142" s="266"/>
      <c r="R142" s="266"/>
      <c r="S142" s="266"/>
      <c r="T142" s="267"/>
      <c r="U142" s="15"/>
      <c r="V142" s="15"/>
      <c r="W142" s="15"/>
      <c r="X142" s="15"/>
      <c r="Y142" s="15"/>
      <c r="Z142" s="15"/>
      <c r="AA142" s="15"/>
      <c r="AB142" s="15"/>
      <c r="AC142" s="15"/>
      <c r="AD142" s="15"/>
      <c r="AE142" s="15"/>
      <c r="AT142" s="268" t="s">
        <v>180</v>
      </c>
      <c r="AU142" s="268" t="s">
        <v>82</v>
      </c>
      <c r="AV142" s="15" t="s">
        <v>176</v>
      </c>
      <c r="AW142" s="15" t="s">
        <v>33</v>
      </c>
      <c r="AX142" s="15" t="s">
        <v>80</v>
      </c>
      <c r="AY142" s="268" t="s">
        <v>169</v>
      </c>
    </row>
    <row r="143" spans="1:65" s="2" customFormat="1" ht="21.75" customHeight="1">
      <c r="A143" s="40"/>
      <c r="B143" s="41"/>
      <c r="C143" s="220" t="s">
        <v>254</v>
      </c>
      <c r="D143" s="220" t="s">
        <v>171</v>
      </c>
      <c r="E143" s="221" t="s">
        <v>255</v>
      </c>
      <c r="F143" s="222" t="s">
        <v>256</v>
      </c>
      <c r="G143" s="223" t="s">
        <v>222</v>
      </c>
      <c r="H143" s="224">
        <v>16.394</v>
      </c>
      <c r="I143" s="225"/>
      <c r="J143" s="226">
        <f>ROUND(I143*H143,2)</f>
        <v>0</v>
      </c>
      <c r="K143" s="222" t="s">
        <v>175</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176</v>
      </c>
      <c r="AT143" s="231" t="s">
        <v>171</v>
      </c>
      <c r="AU143" s="231" t="s">
        <v>82</v>
      </c>
      <c r="AY143" s="19" t="s">
        <v>169</v>
      </c>
      <c r="BE143" s="232">
        <f>IF(N143="základní",J143,0)</f>
        <v>0</v>
      </c>
      <c r="BF143" s="232">
        <f>IF(N143="snížená",J143,0)</f>
        <v>0</v>
      </c>
      <c r="BG143" s="232">
        <f>IF(N143="zákl. přenesená",J143,0)</f>
        <v>0</v>
      </c>
      <c r="BH143" s="232">
        <f>IF(N143="sníž. přenesená",J143,0)</f>
        <v>0</v>
      </c>
      <c r="BI143" s="232">
        <f>IF(N143="nulová",J143,0)</f>
        <v>0</v>
      </c>
      <c r="BJ143" s="19" t="s">
        <v>80</v>
      </c>
      <c r="BK143" s="232">
        <f>ROUND(I143*H143,2)</f>
        <v>0</v>
      </c>
      <c r="BL143" s="19" t="s">
        <v>176</v>
      </c>
      <c r="BM143" s="231" t="s">
        <v>679</v>
      </c>
    </row>
    <row r="144" spans="1:47" s="2" customFormat="1" ht="12">
      <c r="A144" s="40"/>
      <c r="B144" s="41"/>
      <c r="C144" s="42"/>
      <c r="D144" s="233" t="s">
        <v>178</v>
      </c>
      <c r="E144" s="42"/>
      <c r="F144" s="234" t="s">
        <v>231</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9" t="s">
        <v>178</v>
      </c>
      <c r="AU144" s="19" t="s">
        <v>82</v>
      </c>
    </row>
    <row r="145" spans="1:51" s="13" customFormat="1" ht="12">
      <c r="A145" s="13"/>
      <c r="B145" s="237"/>
      <c r="C145" s="238"/>
      <c r="D145" s="233" t="s">
        <v>180</v>
      </c>
      <c r="E145" s="238"/>
      <c r="F145" s="240" t="s">
        <v>953</v>
      </c>
      <c r="G145" s="238"/>
      <c r="H145" s="241">
        <v>16.394</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180</v>
      </c>
      <c r="AU145" s="247" t="s">
        <v>82</v>
      </c>
      <c r="AV145" s="13" t="s">
        <v>82</v>
      </c>
      <c r="AW145" s="13" t="s">
        <v>4</v>
      </c>
      <c r="AX145" s="13" t="s">
        <v>80</v>
      </c>
      <c r="AY145" s="247" t="s">
        <v>169</v>
      </c>
    </row>
    <row r="146" spans="1:65" s="2" customFormat="1" ht="21.75" customHeight="1">
      <c r="A146" s="40"/>
      <c r="B146" s="41"/>
      <c r="C146" s="220" t="s">
        <v>259</v>
      </c>
      <c r="D146" s="220" t="s">
        <v>171</v>
      </c>
      <c r="E146" s="221" t="s">
        <v>260</v>
      </c>
      <c r="F146" s="222" t="s">
        <v>261</v>
      </c>
      <c r="G146" s="223" t="s">
        <v>222</v>
      </c>
      <c r="H146" s="224">
        <v>16.5</v>
      </c>
      <c r="I146" s="225"/>
      <c r="J146" s="226">
        <f>ROUND(I146*H146,2)</f>
        <v>0</v>
      </c>
      <c r="K146" s="222" t="s">
        <v>175</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176</v>
      </c>
      <c r="AT146" s="231" t="s">
        <v>171</v>
      </c>
      <c r="AU146" s="231" t="s">
        <v>82</v>
      </c>
      <c r="AY146" s="19" t="s">
        <v>169</v>
      </c>
      <c r="BE146" s="232">
        <f>IF(N146="základní",J146,0)</f>
        <v>0</v>
      </c>
      <c r="BF146" s="232">
        <f>IF(N146="snížená",J146,0)</f>
        <v>0</v>
      </c>
      <c r="BG146" s="232">
        <f>IF(N146="zákl. přenesená",J146,0)</f>
        <v>0</v>
      </c>
      <c r="BH146" s="232">
        <f>IF(N146="sníž. přenesená",J146,0)</f>
        <v>0</v>
      </c>
      <c r="BI146" s="232">
        <f>IF(N146="nulová",J146,0)</f>
        <v>0</v>
      </c>
      <c r="BJ146" s="19" t="s">
        <v>80</v>
      </c>
      <c r="BK146" s="232">
        <f>ROUND(I146*H146,2)</f>
        <v>0</v>
      </c>
      <c r="BL146" s="19" t="s">
        <v>176</v>
      </c>
      <c r="BM146" s="231" t="s">
        <v>681</v>
      </c>
    </row>
    <row r="147" spans="1:47" s="2" customFormat="1" ht="12">
      <c r="A147" s="40"/>
      <c r="B147" s="41"/>
      <c r="C147" s="42"/>
      <c r="D147" s="233" t="s">
        <v>178</v>
      </c>
      <c r="E147" s="42"/>
      <c r="F147" s="234" t="s">
        <v>263</v>
      </c>
      <c r="G147" s="42"/>
      <c r="H147" s="42"/>
      <c r="I147" s="138"/>
      <c r="J147" s="42"/>
      <c r="K147" s="42"/>
      <c r="L147" s="46"/>
      <c r="M147" s="235"/>
      <c r="N147" s="236"/>
      <c r="O147" s="86"/>
      <c r="P147" s="86"/>
      <c r="Q147" s="86"/>
      <c r="R147" s="86"/>
      <c r="S147" s="86"/>
      <c r="T147" s="87"/>
      <c r="U147" s="40"/>
      <c r="V147" s="40"/>
      <c r="W147" s="40"/>
      <c r="X147" s="40"/>
      <c r="Y147" s="40"/>
      <c r="Z147" s="40"/>
      <c r="AA147" s="40"/>
      <c r="AB147" s="40"/>
      <c r="AC147" s="40"/>
      <c r="AD147" s="40"/>
      <c r="AE147" s="40"/>
      <c r="AT147" s="19" t="s">
        <v>178</v>
      </c>
      <c r="AU147" s="19" t="s">
        <v>82</v>
      </c>
    </row>
    <row r="148" spans="1:51" s="14" customFormat="1" ht="12">
      <c r="A148" s="14"/>
      <c r="B148" s="248"/>
      <c r="C148" s="249"/>
      <c r="D148" s="233" t="s">
        <v>180</v>
      </c>
      <c r="E148" s="250" t="s">
        <v>19</v>
      </c>
      <c r="F148" s="251" t="s">
        <v>264</v>
      </c>
      <c r="G148" s="249"/>
      <c r="H148" s="250" t="s">
        <v>19</v>
      </c>
      <c r="I148" s="252"/>
      <c r="J148" s="249"/>
      <c r="K148" s="249"/>
      <c r="L148" s="253"/>
      <c r="M148" s="254"/>
      <c r="N148" s="255"/>
      <c r="O148" s="255"/>
      <c r="P148" s="255"/>
      <c r="Q148" s="255"/>
      <c r="R148" s="255"/>
      <c r="S148" s="255"/>
      <c r="T148" s="256"/>
      <c r="U148" s="14"/>
      <c r="V148" s="14"/>
      <c r="W148" s="14"/>
      <c r="X148" s="14"/>
      <c r="Y148" s="14"/>
      <c r="Z148" s="14"/>
      <c r="AA148" s="14"/>
      <c r="AB148" s="14"/>
      <c r="AC148" s="14"/>
      <c r="AD148" s="14"/>
      <c r="AE148" s="14"/>
      <c r="AT148" s="257" t="s">
        <v>180</v>
      </c>
      <c r="AU148" s="257" t="s">
        <v>82</v>
      </c>
      <c r="AV148" s="14" t="s">
        <v>80</v>
      </c>
      <c r="AW148" s="14" t="s">
        <v>33</v>
      </c>
      <c r="AX148" s="14" t="s">
        <v>72</v>
      </c>
      <c r="AY148" s="257" t="s">
        <v>169</v>
      </c>
    </row>
    <row r="149" spans="1:51" s="13" customFormat="1" ht="12">
      <c r="A149" s="13"/>
      <c r="B149" s="237"/>
      <c r="C149" s="238"/>
      <c r="D149" s="233" t="s">
        <v>180</v>
      </c>
      <c r="E149" s="239" t="s">
        <v>19</v>
      </c>
      <c r="F149" s="240" t="s">
        <v>954</v>
      </c>
      <c r="G149" s="238"/>
      <c r="H149" s="241">
        <v>16.5</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180</v>
      </c>
      <c r="AU149" s="247" t="s">
        <v>82</v>
      </c>
      <c r="AV149" s="13" t="s">
        <v>82</v>
      </c>
      <c r="AW149" s="13" t="s">
        <v>33</v>
      </c>
      <c r="AX149" s="13" t="s">
        <v>72</v>
      </c>
      <c r="AY149" s="247" t="s">
        <v>169</v>
      </c>
    </row>
    <row r="150" spans="1:51" s="15" customFormat="1" ht="12">
      <c r="A150" s="15"/>
      <c r="B150" s="258"/>
      <c r="C150" s="259"/>
      <c r="D150" s="233" t="s">
        <v>180</v>
      </c>
      <c r="E150" s="260" t="s">
        <v>19</v>
      </c>
      <c r="F150" s="261" t="s">
        <v>191</v>
      </c>
      <c r="G150" s="259"/>
      <c r="H150" s="262">
        <v>16.5</v>
      </c>
      <c r="I150" s="263"/>
      <c r="J150" s="259"/>
      <c r="K150" s="259"/>
      <c r="L150" s="264"/>
      <c r="M150" s="265"/>
      <c r="N150" s="266"/>
      <c r="O150" s="266"/>
      <c r="P150" s="266"/>
      <c r="Q150" s="266"/>
      <c r="R150" s="266"/>
      <c r="S150" s="266"/>
      <c r="T150" s="267"/>
      <c r="U150" s="15"/>
      <c r="V150" s="15"/>
      <c r="W150" s="15"/>
      <c r="X150" s="15"/>
      <c r="Y150" s="15"/>
      <c r="Z150" s="15"/>
      <c r="AA150" s="15"/>
      <c r="AB150" s="15"/>
      <c r="AC150" s="15"/>
      <c r="AD150" s="15"/>
      <c r="AE150" s="15"/>
      <c r="AT150" s="268" t="s">
        <v>180</v>
      </c>
      <c r="AU150" s="268" t="s">
        <v>82</v>
      </c>
      <c r="AV150" s="15" t="s">
        <v>176</v>
      </c>
      <c r="AW150" s="15" t="s">
        <v>33</v>
      </c>
      <c r="AX150" s="15" t="s">
        <v>80</v>
      </c>
      <c r="AY150" s="268" t="s">
        <v>169</v>
      </c>
    </row>
    <row r="151" spans="1:65" s="2" customFormat="1" ht="21.75" customHeight="1">
      <c r="A151" s="40"/>
      <c r="B151" s="41"/>
      <c r="C151" s="220" t="s">
        <v>267</v>
      </c>
      <c r="D151" s="220" t="s">
        <v>171</v>
      </c>
      <c r="E151" s="221" t="s">
        <v>268</v>
      </c>
      <c r="F151" s="222" t="s">
        <v>269</v>
      </c>
      <c r="G151" s="223" t="s">
        <v>222</v>
      </c>
      <c r="H151" s="224">
        <v>273.23</v>
      </c>
      <c r="I151" s="225"/>
      <c r="J151" s="226">
        <f>ROUND(I151*H151,2)</f>
        <v>0</v>
      </c>
      <c r="K151" s="222" t="s">
        <v>175</v>
      </c>
      <c r="L151" s="46"/>
      <c r="M151" s="227" t="s">
        <v>19</v>
      </c>
      <c r="N151" s="228" t="s">
        <v>43</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176</v>
      </c>
      <c r="AT151" s="231" t="s">
        <v>171</v>
      </c>
      <c r="AU151" s="231" t="s">
        <v>82</v>
      </c>
      <c r="AY151" s="19" t="s">
        <v>169</v>
      </c>
      <c r="BE151" s="232">
        <f>IF(N151="základní",J151,0)</f>
        <v>0</v>
      </c>
      <c r="BF151" s="232">
        <f>IF(N151="snížená",J151,0)</f>
        <v>0</v>
      </c>
      <c r="BG151" s="232">
        <f>IF(N151="zákl. přenesená",J151,0)</f>
        <v>0</v>
      </c>
      <c r="BH151" s="232">
        <f>IF(N151="sníž. přenesená",J151,0)</f>
        <v>0</v>
      </c>
      <c r="BI151" s="232">
        <f>IF(N151="nulová",J151,0)</f>
        <v>0</v>
      </c>
      <c r="BJ151" s="19" t="s">
        <v>80</v>
      </c>
      <c r="BK151" s="232">
        <f>ROUND(I151*H151,2)</f>
        <v>0</v>
      </c>
      <c r="BL151" s="19" t="s">
        <v>176</v>
      </c>
      <c r="BM151" s="231" t="s">
        <v>684</v>
      </c>
    </row>
    <row r="152" spans="1:47" s="2" customFormat="1" ht="12">
      <c r="A152" s="40"/>
      <c r="B152" s="41"/>
      <c r="C152" s="42"/>
      <c r="D152" s="233" t="s">
        <v>178</v>
      </c>
      <c r="E152" s="42"/>
      <c r="F152" s="234" t="s">
        <v>263</v>
      </c>
      <c r="G152" s="42"/>
      <c r="H152" s="42"/>
      <c r="I152" s="138"/>
      <c r="J152" s="42"/>
      <c r="K152" s="42"/>
      <c r="L152" s="46"/>
      <c r="M152" s="235"/>
      <c r="N152" s="236"/>
      <c r="O152" s="86"/>
      <c r="P152" s="86"/>
      <c r="Q152" s="86"/>
      <c r="R152" s="86"/>
      <c r="S152" s="86"/>
      <c r="T152" s="87"/>
      <c r="U152" s="40"/>
      <c r="V152" s="40"/>
      <c r="W152" s="40"/>
      <c r="X152" s="40"/>
      <c r="Y152" s="40"/>
      <c r="Z152" s="40"/>
      <c r="AA152" s="40"/>
      <c r="AB152" s="40"/>
      <c r="AC152" s="40"/>
      <c r="AD152" s="40"/>
      <c r="AE152" s="40"/>
      <c r="AT152" s="19" t="s">
        <v>178</v>
      </c>
      <c r="AU152" s="19" t="s">
        <v>82</v>
      </c>
    </row>
    <row r="153" spans="1:51" s="13" customFormat="1" ht="12">
      <c r="A153" s="13"/>
      <c r="B153" s="237"/>
      <c r="C153" s="238"/>
      <c r="D153" s="233" t="s">
        <v>180</v>
      </c>
      <c r="E153" s="239" t="s">
        <v>19</v>
      </c>
      <c r="F153" s="240" t="s">
        <v>955</v>
      </c>
      <c r="G153" s="238"/>
      <c r="H153" s="241">
        <v>273.23</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80</v>
      </c>
      <c r="AY153" s="247" t="s">
        <v>169</v>
      </c>
    </row>
    <row r="154" spans="1:65" s="2" customFormat="1" ht="33" customHeight="1">
      <c r="A154" s="40"/>
      <c r="B154" s="41"/>
      <c r="C154" s="220" t="s">
        <v>8</v>
      </c>
      <c r="D154" s="220" t="s">
        <v>171</v>
      </c>
      <c r="E154" s="221" t="s">
        <v>275</v>
      </c>
      <c r="F154" s="222" t="s">
        <v>276</v>
      </c>
      <c r="G154" s="223" t="s">
        <v>222</v>
      </c>
      <c r="H154" s="224">
        <v>819.69</v>
      </c>
      <c r="I154" s="225"/>
      <c r="J154" s="226">
        <f>ROUND(I154*H154,2)</f>
        <v>0</v>
      </c>
      <c r="K154" s="222" t="s">
        <v>175</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176</v>
      </c>
      <c r="AT154" s="231" t="s">
        <v>171</v>
      </c>
      <c r="AU154" s="231" t="s">
        <v>82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176</v>
      </c>
      <c r="BM154" s="231" t="s">
        <v>686</v>
      </c>
    </row>
    <row r="155" spans="1:47" s="2" customFormat="1" ht="12">
      <c r="A155" s="40"/>
      <c r="B155" s="41"/>
      <c r="C155" s="42"/>
      <c r="D155" s="233" t="s">
        <v>178</v>
      </c>
      <c r="E155" s="42"/>
      <c r="F155" s="234" t="s">
        <v>263</v>
      </c>
      <c r="G155" s="42"/>
      <c r="H155" s="42"/>
      <c r="I155" s="138"/>
      <c r="J155" s="42"/>
      <c r="K155" s="42"/>
      <c r="L155" s="46"/>
      <c r="M155" s="235"/>
      <c r="N155" s="236"/>
      <c r="O155" s="86"/>
      <c r="P155" s="86"/>
      <c r="Q155" s="86"/>
      <c r="R155" s="86"/>
      <c r="S155" s="86"/>
      <c r="T155" s="87"/>
      <c r="U155" s="40"/>
      <c r="V155" s="40"/>
      <c r="W155" s="40"/>
      <c r="X155" s="40"/>
      <c r="Y155" s="40"/>
      <c r="Z155" s="40"/>
      <c r="AA155" s="40"/>
      <c r="AB155" s="40"/>
      <c r="AC155" s="40"/>
      <c r="AD155" s="40"/>
      <c r="AE155" s="40"/>
      <c r="AT155" s="19" t="s">
        <v>178</v>
      </c>
      <c r="AU155" s="19" t="s">
        <v>82</v>
      </c>
    </row>
    <row r="156" spans="1:51" s="13" customFormat="1" ht="12">
      <c r="A156" s="13"/>
      <c r="B156" s="237"/>
      <c r="C156" s="238"/>
      <c r="D156" s="233" t="s">
        <v>180</v>
      </c>
      <c r="E156" s="238"/>
      <c r="F156" s="240" t="s">
        <v>956</v>
      </c>
      <c r="G156" s="238"/>
      <c r="H156" s="241">
        <v>819.69</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180</v>
      </c>
      <c r="AU156" s="247" t="s">
        <v>82</v>
      </c>
      <c r="AV156" s="13" t="s">
        <v>82</v>
      </c>
      <c r="AW156" s="13" t="s">
        <v>4</v>
      </c>
      <c r="AX156" s="13" t="s">
        <v>80</v>
      </c>
      <c r="AY156" s="247" t="s">
        <v>169</v>
      </c>
    </row>
    <row r="157" spans="1:65" s="2" customFormat="1" ht="21.75" customHeight="1">
      <c r="A157" s="40"/>
      <c r="B157" s="41"/>
      <c r="C157" s="220" t="s">
        <v>279</v>
      </c>
      <c r="D157" s="220" t="s">
        <v>171</v>
      </c>
      <c r="E157" s="221" t="s">
        <v>280</v>
      </c>
      <c r="F157" s="222" t="s">
        <v>281</v>
      </c>
      <c r="G157" s="223" t="s">
        <v>222</v>
      </c>
      <c r="H157" s="224">
        <v>8.25</v>
      </c>
      <c r="I157" s="225"/>
      <c r="J157" s="226">
        <f>ROUND(I157*H157,2)</f>
        <v>0</v>
      </c>
      <c r="K157" s="222" t="s">
        <v>175</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176</v>
      </c>
      <c r="AT157" s="231" t="s">
        <v>171</v>
      </c>
      <c r="AU157" s="231" t="s">
        <v>82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176</v>
      </c>
      <c r="BM157" s="231" t="s">
        <v>688</v>
      </c>
    </row>
    <row r="158" spans="1:47" s="2" customFormat="1" ht="12">
      <c r="A158" s="40"/>
      <c r="B158" s="41"/>
      <c r="C158" s="42"/>
      <c r="D158" s="233" t="s">
        <v>178</v>
      </c>
      <c r="E158" s="42"/>
      <c r="F158" s="234" t="s">
        <v>283</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9" t="s">
        <v>178</v>
      </c>
      <c r="AU158" s="19" t="s">
        <v>82</v>
      </c>
    </row>
    <row r="159" spans="1:51" s="14" customFormat="1" ht="12">
      <c r="A159" s="14"/>
      <c r="B159" s="248"/>
      <c r="C159" s="249"/>
      <c r="D159" s="233" t="s">
        <v>180</v>
      </c>
      <c r="E159" s="250" t="s">
        <v>19</v>
      </c>
      <c r="F159" s="251" t="s">
        <v>264</v>
      </c>
      <c r="G159" s="249"/>
      <c r="H159" s="250" t="s">
        <v>19</v>
      </c>
      <c r="I159" s="252"/>
      <c r="J159" s="249"/>
      <c r="K159" s="249"/>
      <c r="L159" s="253"/>
      <c r="M159" s="254"/>
      <c r="N159" s="255"/>
      <c r="O159" s="255"/>
      <c r="P159" s="255"/>
      <c r="Q159" s="255"/>
      <c r="R159" s="255"/>
      <c r="S159" s="255"/>
      <c r="T159" s="256"/>
      <c r="U159" s="14"/>
      <c r="V159" s="14"/>
      <c r="W159" s="14"/>
      <c r="X159" s="14"/>
      <c r="Y159" s="14"/>
      <c r="Z159" s="14"/>
      <c r="AA159" s="14"/>
      <c r="AB159" s="14"/>
      <c r="AC159" s="14"/>
      <c r="AD159" s="14"/>
      <c r="AE159" s="14"/>
      <c r="AT159" s="257" t="s">
        <v>180</v>
      </c>
      <c r="AU159" s="257" t="s">
        <v>82</v>
      </c>
      <c r="AV159" s="14" t="s">
        <v>80</v>
      </c>
      <c r="AW159" s="14" t="s">
        <v>33</v>
      </c>
      <c r="AX159" s="14" t="s">
        <v>72</v>
      </c>
      <c r="AY159" s="257" t="s">
        <v>169</v>
      </c>
    </row>
    <row r="160" spans="1:51" s="13" customFormat="1" ht="12">
      <c r="A160" s="13"/>
      <c r="B160" s="237"/>
      <c r="C160" s="238"/>
      <c r="D160" s="233" t="s">
        <v>180</v>
      </c>
      <c r="E160" s="239" t="s">
        <v>19</v>
      </c>
      <c r="F160" s="240" t="s">
        <v>957</v>
      </c>
      <c r="G160" s="238"/>
      <c r="H160" s="241">
        <v>8.25</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5" customFormat="1" ht="12">
      <c r="A161" s="15"/>
      <c r="B161" s="258"/>
      <c r="C161" s="259"/>
      <c r="D161" s="233" t="s">
        <v>180</v>
      </c>
      <c r="E161" s="260" t="s">
        <v>19</v>
      </c>
      <c r="F161" s="261" t="s">
        <v>191</v>
      </c>
      <c r="G161" s="259"/>
      <c r="H161" s="262">
        <v>8.25</v>
      </c>
      <c r="I161" s="263"/>
      <c r="J161" s="259"/>
      <c r="K161" s="259"/>
      <c r="L161" s="264"/>
      <c r="M161" s="265"/>
      <c r="N161" s="266"/>
      <c r="O161" s="266"/>
      <c r="P161" s="266"/>
      <c r="Q161" s="266"/>
      <c r="R161" s="266"/>
      <c r="S161" s="266"/>
      <c r="T161" s="267"/>
      <c r="U161" s="15"/>
      <c r="V161" s="15"/>
      <c r="W161" s="15"/>
      <c r="X161" s="15"/>
      <c r="Y161" s="15"/>
      <c r="Z161" s="15"/>
      <c r="AA161" s="15"/>
      <c r="AB161" s="15"/>
      <c r="AC161" s="15"/>
      <c r="AD161" s="15"/>
      <c r="AE161" s="15"/>
      <c r="AT161" s="268" t="s">
        <v>180</v>
      </c>
      <c r="AU161" s="268" t="s">
        <v>82</v>
      </c>
      <c r="AV161" s="15" t="s">
        <v>176</v>
      </c>
      <c r="AW161" s="15" t="s">
        <v>33</v>
      </c>
      <c r="AX161" s="15" t="s">
        <v>80</v>
      </c>
      <c r="AY161" s="268" t="s">
        <v>169</v>
      </c>
    </row>
    <row r="162" spans="1:65" s="2" customFormat="1" ht="21.75" customHeight="1">
      <c r="A162" s="40"/>
      <c r="B162" s="41"/>
      <c r="C162" s="220" t="s">
        <v>286</v>
      </c>
      <c r="D162" s="220" t="s">
        <v>171</v>
      </c>
      <c r="E162" s="221" t="s">
        <v>287</v>
      </c>
      <c r="F162" s="222" t="s">
        <v>288</v>
      </c>
      <c r="G162" s="223" t="s">
        <v>222</v>
      </c>
      <c r="H162" s="224">
        <v>273.23</v>
      </c>
      <c r="I162" s="225"/>
      <c r="J162" s="226">
        <f>ROUND(I162*H162,2)</f>
        <v>0</v>
      </c>
      <c r="K162" s="222" t="s">
        <v>175</v>
      </c>
      <c r="L162" s="46"/>
      <c r="M162" s="227" t="s">
        <v>19</v>
      </c>
      <c r="N162" s="228" t="s">
        <v>43</v>
      </c>
      <c r="O162" s="86"/>
      <c r="P162" s="229">
        <f>O162*H162</f>
        <v>0</v>
      </c>
      <c r="Q162" s="229">
        <v>0</v>
      </c>
      <c r="R162" s="229">
        <f>Q162*H162</f>
        <v>0</v>
      </c>
      <c r="S162" s="229">
        <v>0</v>
      </c>
      <c r="T162" s="230">
        <f>S162*H162</f>
        <v>0</v>
      </c>
      <c r="U162" s="40"/>
      <c r="V162" s="40"/>
      <c r="W162" s="40"/>
      <c r="X162" s="40"/>
      <c r="Y162" s="40"/>
      <c r="Z162" s="40"/>
      <c r="AA162" s="40"/>
      <c r="AB162" s="40"/>
      <c r="AC162" s="40"/>
      <c r="AD162" s="40"/>
      <c r="AE162" s="40"/>
      <c r="AR162" s="231" t="s">
        <v>176</v>
      </c>
      <c r="AT162" s="231" t="s">
        <v>171</v>
      </c>
      <c r="AU162" s="231" t="s">
        <v>82</v>
      </c>
      <c r="AY162" s="19" t="s">
        <v>169</v>
      </c>
      <c r="BE162" s="232">
        <f>IF(N162="základní",J162,0)</f>
        <v>0</v>
      </c>
      <c r="BF162" s="232">
        <f>IF(N162="snížená",J162,0)</f>
        <v>0</v>
      </c>
      <c r="BG162" s="232">
        <f>IF(N162="zákl. přenesená",J162,0)</f>
        <v>0</v>
      </c>
      <c r="BH162" s="232">
        <f>IF(N162="sníž. přenesená",J162,0)</f>
        <v>0</v>
      </c>
      <c r="BI162" s="232">
        <f>IF(N162="nulová",J162,0)</f>
        <v>0</v>
      </c>
      <c r="BJ162" s="19" t="s">
        <v>80</v>
      </c>
      <c r="BK162" s="232">
        <f>ROUND(I162*H162,2)</f>
        <v>0</v>
      </c>
      <c r="BL162" s="19" t="s">
        <v>176</v>
      </c>
      <c r="BM162" s="231" t="s">
        <v>691</v>
      </c>
    </row>
    <row r="163" spans="1:47" s="2" customFormat="1" ht="12">
      <c r="A163" s="40"/>
      <c r="B163" s="41"/>
      <c r="C163" s="42"/>
      <c r="D163" s="233" t="s">
        <v>178</v>
      </c>
      <c r="E163" s="42"/>
      <c r="F163" s="234" t="s">
        <v>290</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9" t="s">
        <v>178</v>
      </c>
      <c r="AU163" s="19" t="s">
        <v>82</v>
      </c>
    </row>
    <row r="164" spans="1:51" s="13" customFormat="1" ht="12">
      <c r="A164" s="13"/>
      <c r="B164" s="237"/>
      <c r="C164" s="238"/>
      <c r="D164" s="233" t="s">
        <v>180</v>
      </c>
      <c r="E164" s="239" t="s">
        <v>19</v>
      </c>
      <c r="F164" s="240" t="s">
        <v>958</v>
      </c>
      <c r="G164" s="238"/>
      <c r="H164" s="241">
        <v>273.23</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80</v>
      </c>
      <c r="AY164" s="247" t="s">
        <v>169</v>
      </c>
    </row>
    <row r="165" spans="1:65" s="2" customFormat="1" ht="16.5" customHeight="1">
      <c r="A165" s="40"/>
      <c r="B165" s="41"/>
      <c r="C165" s="269" t="s">
        <v>293</v>
      </c>
      <c r="D165" s="269" t="s">
        <v>294</v>
      </c>
      <c r="E165" s="270" t="s">
        <v>295</v>
      </c>
      <c r="F165" s="271" t="s">
        <v>296</v>
      </c>
      <c r="G165" s="272" t="s">
        <v>297</v>
      </c>
      <c r="H165" s="273">
        <v>491.814</v>
      </c>
      <c r="I165" s="274"/>
      <c r="J165" s="275">
        <f>ROUND(I165*H165,2)</f>
        <v>0</v>
      </c>
      <c r="K165" s="271" t="s">
        <v>19</v>
      </c>
      <c r="L165" s="276"/>
      <c r="M165" s="277" t="s">
        <v>19</v>
      </c>
      <c r="N165" s="278" t="s">
        <v>43</v>
      </c>
      <c r="O165" s="86"/>
      <c r="P165" s="229">
        <f>O165*H165</f>
        <v>0</v>
      </c>
      <c r="Q165" s="229">
        <v>1</v>
      </c>
      <c r="R165" s="229">
        <f>Q165*H165</f>
        <v>491.814</v>
      </c>
      <c r="S165" s="229">
        <v>0</v>
      </c>
      <c r="T165" s="230">
        <f>S165*H165</f>
        <v>0</v>
      </c>
      <c r="U165" s="40"/>
      <c r="V165" s="40"/>
      <c r="W165" s="40"/>
      <c r="X165" s="40"/>
      <c r="Y165" s="40"/>
      <c r="Z165" s="40"/>
      <c r="AA165" s="40"/>
      <c r="AB165" s="40"/>
      <c r="AC165" s="40"/>
      <c r="AD165" s="40"/>
      <c r="AE165" s="40"/>
      <c r="AR165" s="231" t="s">
        <v>227</v>
      </c>
      <c r="AT165" s="231" t="s">
        <v>294</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693</v>
      </c>
    </row>
    <row r="166" spans="1:51" s="13" customFormat="1" ht="12">
      <c r="A166" s="13"/>
      <c r="B166" s="237"/>
      <c r="C166" s="238"/>
      <c r="D166" s="233" t="s">
        <v>180</v>
      </c>
      <c r="E166" s="238"/>
      <c r="F166" s="240" t="s">
        <v>959</v>
      </c>
      <c r="G166" s="238"/>
      <c r="H166" s="241">
        <v>491.814</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180</v>
      </c>
      <c r="AU166" s="247" t="s">
        <v>82</v>
      </c>
      <c r="AV166" s="13" t="s">
        <v>82</v>
      </c>
      <c r="AW166" s="13" t="s">
        <v>4</v>
      </c>
      <c r="AX166" s="13" t="s">
        <v>80</v>
      </c>
      <c r="AY166" s="247" t="s">
        <v>169</v>
      </c>
    </row>
    <row r="167" spans="1:65" s="2" customFormat="1" ht="16.5" customHeight="1">
      <c r="A167" s="40"/>
      <c r="B167" s="41"/>
      <c r="C167" s="220" t="s">
        <v>300</v>
      </c>
      <c r="D167" s="220" t="s">
        <v>171</v>
      </c>
      <c r="E167" s="221" t="s">
        <v>301</v>
      </c>
      <c r="F167" s="222" t="s">
        <v>302</v>
      </c>
      <c r="G167" s="223" t="s">
        <v>222</v>
      </c>
      <c r="H167" s="224">
        <v>8.25</v>
      </c>
      <c r="I167" s="225"/>
      <c r="J167" s="226">
        <f>ROUND(I167*H167,2)</f>
        <v>0</v>
      </c>
      <c r="K167" s="222" t="s">
        <v>175</v>
      </c>
      <c r="L167" s="46"/>
      <c r="M167" s="227" t="s">
        <v>19</v>
      </c>
      <c r="N167" s="228" t="s">
        <v>43</v>
      </c>
      <c r="O167" s="86"/>
      <c r="P167" s="229">
        <f>O167*H167</f>
        <v>0</v>
      </c>
      <c r="Q167" s="229">
        <v>0</v>
      </c>
      <c r="R167" s="229">
        <f>Q167*H167</f>
        <v>0</v>
      </c>
      <c r="S167" s="229">
        <v>0</v>
      </c>
      <c r="T167" s="230">
        <f>S167*H167</f>
        <v>0</v>
      </c>
      <c r="U167" s="40"/>
      <c r="V167" s="40"/>
      <c r="W167" s="40"/>
      <c r="X167" s="40"/>
      <c r="Y167" s="40"/>
      <c r="Z167" s="40"/>
      <c r="AA167" s="40"/>
      <c r="AB167" s="40"/>
      <c r="AC167" s="40"/>
      <c r="AD167" s="40"/>
      <c r="AE167" s="40"/>
      <c r="AR167" s="231" t="s">
        <v>176</v>
      </c>
      <c r="AT167" s="231" t="s">
        <v>171</v>
      </c>
      <c r="AU167" s="231" t="s">
        <v>82</v>
      </c>
      <c r="AY167" s="19" t="s">
        <v>169</v>
      </c>
      <c r="BE167" s="232">
        <f>IF(N167="základní",J167,0)</f>
        <v>0</v>
      </c>
      <c r="BF167" s="232">
        <f>IF(N167="snížená",J167,0)</f>
        <v>0</v>
      </c>
      <c r="BG167" s="232">
        <f>IF(N167="zákl. přenesená",J167,0)</f>
        <v>0</v>
      </c>
      <c r="BH167" s="232">
        <f>IF(N167="sníž. přenesená",J167,0)</f>
        <v>0</v>
      </c>
      <c r="BI167" s="232">
        <f>IF(N167="nulová",J167,0)</f>
        <v>0</v>
      </c>
      <c r="BJ167" s="19" t="s">
        <v>80</v>
      </c>
      <c r="BK167" s="232">
        <f>ROUND(I167*H167,2)</f>
        <v>0</v>
      </c>
      <c r="BL167" s="19" t="s">
        <v>176</v>
      </c>
      <c r="BM167" s="231" t="s">
        <v>695</v>
      </c>
    </row>
    <row r="168" spans="1:47" s="2" customFormat="1" ht="12">
      <c r="A168" s="40"/>
      <c r="B168" s="41"/>
      <c r="C168" s="42"/>
      <c r="D168" s="233" t="s">
        <v>178</v>
      </c>
      <c r="E168" s="42"/>
      <c r="F168" s="234" t="s">
        <v>304</v>
      </c>
      <c r="G168" s="42"/>
      <c r="H168" s="42"/>
      <c r="I168" s="138"/>
      <c r="J168" s="42"/>
      <c r="K168" s="42"/>
      <c r="L168" s="46"/>
      <c r="M168" s="235"/>
      <c r="N168" s="236"/>
      <c r="O168" s="86"/>
      <c r="P168" s="86"/>
      <c r="Q168" s="86"/>
      <c r="R168" s="86"/>
      <c r="S168" s="86"/>
      <c r="T168" s="87"/>
      <c r="U168" s="40"/>
      <c r="V168" s="40"/>
      <c r="W168" s="40"/>
      <c r="X168" s="40"/>
      <c r="Y168" s="40"/>
      <c r="Z168" s="40"/>
      <c r="AA168" s="40"/>
      <c r="AB168" s="40"/>
      <c r="AC168" s="40"/>
      <c r="AD168" s="40"/>
      <c r="AE168" s="40"/>
      <c r="AT168" s="19" t="s">
        <v>178</v>
      </c>
      <c r="AU168" s="19" t="s">
        <v>82</v>
      </c>
    </row>
    <row r="169" spans="1:51" s="14" customFormat="1" ht="12">
      <c r="A169" s="14"/>
      <c r="B169" s="248"/>
      <c r="C169" s="249"/>
      <c r="D169" s="233" t="s">
        <v>180</v>
      </c>
      <c r="E169" s="250" t="s">
        <v>19</v>
      </c>
      <c r="F169" s="251" t="s">
        <v>264</v>
      </c>
      <c r="G169" s="249"/>
      <c r="H169" s="250" t="s">
        <v>19</v>
      </c>
      <c r="I169" s="252"/>
      <c r="J169" s="249"/>
      <c r="K169" s="249"/>
      <c r="L169" s="253"/>
      <c r="M169" s="254"/>
      <c r="N169" s="255"/>
      <c r="O169" s="255"/>
      <c r="P169" s="255"/>
      <c r="Q169" s="255"/>
      <c r="R169" s="255"/>
      <c r="S169" s="255"/>
      <c r="T169" s="256"/>
      <c r="U169" s="14"/>
      <c r="V169" s="14"/>
      <c r="W169" s="14"/>
      <c r="X169" s="14"/>
      <c r="Y169" s="14"/>
      <c r="Z169" s="14"/>
      <c r="AA169" s="14"/>
      <c r="AB169" s="14"/>
      <c r="AC169" s="14"/>
      <c r="AD169" s="14"/>
      <c r="AE169" s="14"/>
      <c r="AT169" s="257" t="s">
        <v>180</v>
      </c>
      <c r="AU169" s="257" t="s">
        <v>82</v>
      </c>
      <c r="AV169" s="14" t="s">
        <v>80</v>
      </c>
      <c r="AW169" s="14" t="s">
        <v>33</v>
      </c>
      <c r="AX169" s="14" t="s">
        <v>72</v>
      </c>
      <c r="AY169" s="257" t="s">
        <v>169</v>
      </c>
    </row>
    <row r="170" spans="1:51" s="13" customFormat="1" ht="12">
      <c r="A170" s="13"/>
      <c r="B170" s="237"/>
      <c r="C170" s="238"/>
      <c r="D170" s="233" t="s">
        <v>180</v>
      </c>
      <c r="E170" s="239" t="s">
        <v>19</v>
      </c>
      <c r="F170" s="240" t="s">
        <v>957</v>
      </c>
      <c r="G170" s="238"/>
      <c r="H170" s="241">
        <v>8.25</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180</v>
      </c>
      <c r="AU170" s="247" t="s">
        <v>82</v>
      </c>
      <c r="AV170" s="13" t="s">
        <v>82</v>
      </c>
      <c r="AW170" s="13" t="s">
        <v>33</v>
      </c>
      <c r="AX170" s="13" t="s">
        <v>72</v>
      </c>
      <c r="AY170" s="247" t="s">
        <v>169</v>
      </c>
    </row>
    <row r="171" spans="1:51" s="15" customFormat="1" ht="12">
      <c r="A171" s="15"/>
      <c r="B171" s="258"/>
      <c r="C171" s="259"/>
      <c r="D171" s="233" t="s">
        <v>180</v>
      </c>
      <c r="E171" s="260" t="s">
        <v>19</v>
      </c>
      <c r="F171" s="261" t="s">
        <v>191</v>
      </c>
      <c r="G171" s="259"/>
      <c r="H171" s="262">
        <v>8.25</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180</v>
      </c>
      <c r="AU171" s="268" t="s">
        <v>82</v>
      </c>
      <c r="AV171" s="15" t="s">
        <v>176</v>
      </c>
      <c r="AW171" s="15" t="s">
        <v>33</v>
      </c>
      <c r="AX171" s="15" t="s">
        <v>80</v>
      </c>
      <c r="AY171" s="268" t="s">
        <v>169</v>
      </c>
    </row>
    <row r="172" spans="1:65" s="2" customFormat="1" ht="21.75" customHeight="1">
      <c r="A172" s="40"/>
      <c r="B172" s="41"/>
      <c r="C172" s="220" t="s">
        <v>306</v>
      </c>
      <c r="D172" s="220" t="s">
        <v>171</v>
      </c>
      <c r="E172" s="221" t="s">
        <v>307</v>
      </c>
      <c r="F172" s="222" t="s">
        <v>308</v>
      </c>
      <c r="G172" s="223" t="s">
        <v>297</v>
      </c>
      <c r="H172" s="224">
        <v>491.814</v>
      </c>
      <c r="I172" s="225"/>
      <c r="J172" s="226">
        <f>ROUND(I172*H172,2)</f>
        <v>0</v>
      </c>
      <c r="K172" s="222" t="s">
        <v>19</v>
      </c>
      <c r="L172" s="46"/>
      <c r="M172" s="227" t="s">
        <v>19</v>
      </c>
      <c r="N172" s="228" t="s">
        <v>43</v>
      </c>
      <c r="O172" s="86"/>
      <c r="P172" s="229">
        <f>O172*H172</f>
        <v>0</v>
      </c>
      <c r="Q172" s="229">
        <v>0</v>
      </c>
      <c r="R172" s="229">
        <f>Q172*H172</f>
        <v>0</v>
      </c>
      <c r="S172" s="229">
        <v>0</v>
      </c>
      <c r="T172" s="230">
        <f>S172*H172</f>
        <v>0</v>
      </c>
      <c r="U172" s="40"/>
      <c r="V172" s="40"/>
      <c r="W172" s="40"/>
      <c r="X172" s="40"/>
      <c r="Y172" s="40"/>
      <c r="Z172" s="40"/>
      <c r="AA172" s="40"/>
      <c r="AB172" s="40"/>
      <c r="AC172" s="40"/>
      <c r="AD172" s="40"/>
      <c r="AE172" s="40"/>
      <c r="AR172" s="231" t="s">
        <v>176</v>
      </c>
      <c r="AT172" s="231" t="s">
        <v>171</v>
      </c>
      <c r="AU172" s="231" t="s">
        <v>82</v>
      </c>
      <c r="AY172" s="19" t="s">
        <v>169</v>
      </c>
      <c r="BE172" s="232">
        <f>IF(N172="základní",J172,0)</f>
        <v>0</v>
      </c>
      <c r="BF172" s="232">
        <f>IF(N172="snížená",J172,0)</f>
        <v>0</v>
      </c>
      <c r="BG172" s="232">
        <f>IF(N172="zákl. přenesená",J172,0)</f>
        <v>0</v>
      </c>
      <c r="BH172" s="232">
        <f>IF(N172="sníž. přenesená",J172,0)</f>
        <v>0</v>
      </c>
      <c r="BI172" s="232">
        <f>IF(N172="nulová",J172,0)</f>
        <v>0</v>
      </c>
      <c r="BJ172" s="19" t="s">
        <v>80</v>
      </c>
      <c r="BK172" s="232">
        <f>ROUND(I172*H172,2)</f>
        <v>0</v>
      </c>
      <c r="BL172" s="19" t="s">
        <v>176</v>
      </c>
      <c r="BM172" s="231" t="s">
        <v>696</v>
      </c>
    </row>
    <row r="173" spans="1:47" s="2" customFormat="1" ht="12">
      <c r="A173" s="40"/>
      <c r="B173" s="41"/>
      <c r="C173" s="42"/>
      <c r="D173" s="233" t="s">
        <v>178</v>
      </c>
      <c r="E173" s="42"/>
      <c r="F173" s="234" t="s">
        <v>310</v>
      </c>
      <c r="G173" s="42"/>
      <c r="H173" s="42"/>
      <c r="I173" s="138"/>
      <c r="J173" s="42"/>
      <c r="K173" s="42"/>
      <c r="L173" s="46"/>
      <c r="M173" s="235"/>
      <c r="N173" s="236"/>
      <c r="O173" s="86"/>
      <c r="P173" s="86"/>
      <c r="Q173" s="86"/>
      <c r="R173" s="86"/>
      <c r="S173" s="86"/>
      <c r="T173" s="87"/>
      <c r="U173" s="40"/>
      <c r="V173" s="40"/>
      <c r="W173" s="40"/>
      <c r="X173" s="40"/>
      <c r="Y173" s="40"/>
      <c r="Z173" s="40"/>
      <c r="AA173" s="40"/>
      <c r="AB173" s="40"/>
      <c r="AC173" s="40"/>
      <c r="AD173" s="40"/>
      <c r="AE173" s="40"/>
      <c r="AT173" s="19" t="s">
        <v>178</v>
      </c>
      <c r="AU173" s="19" t="s">
        <v>82</v>
      </c>
    </row>
    <row r="174" spans="1:51" s="13" customFormat="1" ht="12">
      <c r="A174" s="13"/>
      <c r="B174" s="237"/>
      <c r="C174" s="238"/>
      <c r="D174" s="233" t="s">
        <v>180</v>
      </c>
      <c r="E174" s="238"/>
      <c r="F174" s="240" t="s">
        <v>959</v>
      </c>
      <c r="G174" s="238"/>
      <c r="H174" s="241">
        <v>491.814</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180</v>
      </c>
      <c r="AU174" s="247" t="s">
        <v>82</v>
      </c>
      <c r="AV174" s="13" t="s">
        <v>82</v>
      </c>
      <c r="AW174" s="13" t="s">
        <v>4</v>
      </c>
      <c r="AX174" s="13" t="s">
        <v>80</v>
      </c>
      <c r="AY174" s="247" t="s">
        <v>169</v>
      </c>
    </row>
    <row r="175" spans="1:65" s="2" customFormat="1" ht="21.75" customHeight="1">
      <c r="A175" s="40"/>
      <c r="B175" s="41"/>
      <c r="C175" s="220" t="s">
        <v>7</v>
      </c>
      <c r="D175" s="220" t="s">
        <v>171</v>
      </c>
      <c r="E175" s="221" t="s">
        <v>319</v>
      </c>
      <c r="F175" s="222" t="s">
        <v>320</v>
      </c>
      <c r="G175" s="223" t="s">
        <v>174</v>
      </c>
      <c r="H175" s="224">
        <v>82.5</v>
      </c>
      <c r="I175" s="225"/>
      <c r="J175" s="226">
        <f>ROUND(I175*H175,2)</f>
        <v>0</v>
      </c>
      <c r="K175" s="222" t="s">
        <v>175</v>
      </c>
      <c r="L175" s="46"/>
      <c r="M175" s="227" t="s">
        <v>19</v>
      </c>
      <c r="N175" s="228" t="s">
        <v>43</v>
      </c>
      <c r="O175" s="86"/>
      <c r="P175" s="229">
        <f>O175*H175</f>
        <v>0</v>
      </c>
      <c r="Q175" s="229">
        <v>0</v>
      </c>
      <c r="R175" s="229">
        <f>Q175*H175</f>
        <v>0</v>
      </c>
      <c r="S175" s="229">
        <v>0</v>
      </c>
      <c r="T175" s="230">
        <f>S175*H175</f>
        <v>0</v>
      </c>
      <c r="U175" s="40"/>
      <c r="V175" s="40"/>
      <c r="W175" s="40"/>
      <c r="X175" s="40"/>
      <c r="Y175" s="40"/>
      <c r="Z175" s="40"/>
      <c r="AA175" s="40"/>
      <c r="AB175" s="40"/>
      <c r="AC175" s="40"/>
      <c r="AD175" s="40"/>
      <c r="AE175" s="40"/>
      <c r="AR175" s="231" t="s">
        <v>176</v>
      </c>
      <c r="AT175" s="231" t="s">
        <v>171</v>
      </c>
      <c r="AU175" s="231" t="s">
        <v>82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176</v>
      </c>
      <c r="BM175" s="231" t="s">
        <v>699</v>
      </c>
    </row>
    <row r="176" spans="1:47" s="2" customFormat="1" ht="12">
      <c r="A176" s="40"/>
      <c r="B176" s="41"/>
      <c r="C176" s="42"/>
      <c r="D176" s="233" t="s">
        <v>178</v>
      </c>
      <c r="E176" s="42"/>
      <c r="F176" s="234" t="s">
        <v>322</v>
      </c>
      <c r="G176" s="42"/>
      <c r="H176" s="42"/>
      <c r="I176" s="138"/>
      <c r="J176" s="42"/>
      <c r="K176" s="42"/>
      <c r="L176" s="46"/>
      <c r="M176" s="235"/>
      <c r="N176" s="236"/>
      <c r="O176" s="86"/>
      <c r="P176" s="86"/>
      <c r="Q176" s="86"/>
      <c r="R176" s="86"/>
      <c r="S176" s="86"/>
      <c r="T176" s="87"/>
      <c r="U176" s="40"/>
      <c r="V176" s="40"/>
      <c r="W176" s="40"/>
      <c r="X176" s="40"/>
      <c r="Y176" s="40"/>
      <c r="Z176" s="40"/>
      <c r="AA176" s="40"/>
      <c r="AB176" s="40"/>
      <c r="AC176" s="40"/>
      <c r="AD176" s="40"/>
      <c r="AE176" s="40"/>
      <c r="AT176" s="19" t="s">
        <v>178</v>
      </c>
      <c r="AU176" s="19" t="s">
        <v>82</v>
      </c>
    </row>
    <row r="177" spans="1:51" s="13" customFormat="1" ht="12">
      <c r="A177" s="13"/>
      <c r="B177" s="237"/>
      <c r="C177" s="238"/>
      <c r="D177" s="233" t="s">
        <v>180</v>
      </c>
      <c r="E177" s="239" t="s">
        <v>19</v>
      </c>
      <c r="F177" s="240" t="s">
        <v>960</v>
      </c>
      <c r="G177" s="238"/>
      <c r="H177" s="241">
        <v>82.5</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180</v>
      </c>
      <c r="AU177" s="247" t="s">
        <v>82</v>
      </c>
      <c r="AV177" s="13" t="s">
        <v>82</v>
      </c>
      <c r="AW177" s="13" t="s">
        <v>33</v>
      </c>
      <c r="AX177" s="13" t="s">
        <v>80</v>
      </c>
      <c r="AY177" s="247" t="s">
        <v>169</v>
      </c>
    </row>
    <row r="178" spans="1:65" s="2" customFormat="1" ht="21.75" customHeight="1">
      <c r="A178" s="40"/>
      <c r="B178" s="41"/>
      <c r="C178" s="220" t="s">
        <v>318</v>
      </c>
      <c r="D178" s="220" t="s">
        <v>171</v>
      </c>
      <c r="E178" s="221" t="s">
        <v>326</v>
      </c>
      <c r="F178" s="222" t="s">
        <v>327</v>
      </c>
      <c r="G178" s="223" t="s">
        <v>174</v>
      </c>
      <c r="H178" s="224">
        <v>82.5</v>
      </c>
      <c r="I178" s="225"/>
      <c r="J178" s="226">
        <f>ROUND(I178*H178,2)</f>
        <v>0</v>
      </c>
      <c r="K178" s="222" t="s">
        <v>175</v>
      </c>
      <c r="L178" s="46"/>
      <c r="M178" s="227" t="s">
        <v>19</v>
      </c>
      <c r="N178" s="228" t="s">
        <v>43</v>
      </c>
      <c r="O178" s="86"/>
      <c r="P178" s="229">
        <f>O178*H178</f>
        <v>0</v>
      </c>
      <c r="Q178" s="229">
        <v>0</v>
      </c>
      <c r="R178" s="229">
        <f>Q178*H178</f>
        <v>0</v>
      </c>
      <c r="S178" s="229">
        <v>0</v>
      </c>
      <c r="T178" s="230">
        <f>S178*H178</f>
        <v>0</v>
      </c>
      <c r="U178" s="40"/>
      <c r="V178" s="40"/>
      <c r="W178" s="40"/>
      <c r="X178" s="40"/>
      <c r="Y178" s="40"/>
      <c r="Z178" s="40"/>
      <c r="AA178" s="40"/>
      <c r="AB178" s="40"/>
      <c r="AC178" s="40"/>
      <c r="AD178" s="40"/>
      <c r="AE178" s="40"/>
      <c r="AR178" s="231" t="s">
        <v>176</v>
      </c>
      <c r="AT178" s="231" t="s">
        <v>171</v>
      </c>
      <c r="AU178" s="231" t="s">
        <v>82</v>
      </c>
      <c r="AY178" s="19" t="s">
        <v>169</v>
      </c>
      <c r="BE178" s="232">
        <f>IF(N178="základní",J178,0)</f>
        <v>0</v>
      </c>
      <c r="BF178" s="232">
        <f>IF(N178="snížená",J178,0)</f>
        <v>0</v>
      </c>
      <c r="BG178" s="232">
        <f>IF(N178="zákl. přenesená",J178,0)</f>
        <v>0</v>
      </c>
      <c r="BH178" s="232">
        <f>IF(N178="sníž. přenesená",J178,0)</f>
        <v>0</v>
      </c>
      <c r="BI178" s="232">
        <f>IF(N178="nulová",J178,0)</f>
        <v>0</v>
      </c>
      <c r="BJ178" s="19" t="s">
        <v>80</v>
      </c>
      <c r="BK178" s="232">
        <f>ROUND(I178*H178,2)</f>
        <v>0</v>
      </c>
      <c r="BL178" s="19" t="s">
        <v>176</v>
      </c>
      <c r="BM178" s="231" t="s">
        <v>701</v>
      </c>
    </row>
    <row r="179" spans="1:47" s="2" customFormat="1" ht="12">
      <c r="A179" s="40"/>
      <c r="B179" s="41"/>
      <c r="C179" s="42"/>
      <c r="D179" s="233" t="s">
        <v>178</v>
      </c>
      <c r="E179" s="42"/>
      <c r="F179" s="234" t="s">
        <v>329</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9" t="s">
        <v>178</v>
      </c>
      <c r="AU179" s="19" t="s">
        <v>82</v>
      </c>
    </row>
    <row r="180" spans="1:51" s="13" customFormat="1" ht="12">
      <c r="A180" s="13"/>
      <c r="B180" s="237"/>
      <c r="C180" s="238"/>
      <c r="D180" s="233" t="s">
        <v>180</v>
      </c>
      <c r="E180" s="239" t="s">
        <v>19</v>
      </c>
      <c r="F180" s="240" t="s">
        <v>960</v>
      </c>
      <c r="G180" s="238"/>
      <c r="H180" s="241">
        <v>82.5</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80</v>
      </c>
      <c r="AY180" s="247" t="s">
        <v>169</v>
      </c>
    </row>
    <row r="181" spans="1:65" s="2" customFormat="1" ht="16.5" customHeight="1">
      <c r="A181" s="40"/>
      <c r="B181" s="41"/>
      <c r="C181" s="269" t="s">
        <v>325</v>
      </c>
      <c r="D181" s="269" t="s">
        <v>294</v>
      </c>
      <c r="E181" s="270" t="s">
        <v>331</v>
      </c>
      <c r="F181" s="271" t="s">
        <v>332</v>
      </c>
      <c r="G181" s="272" t="s">
        <v>333</v>
      </c>
      <c r="H181" s="273">
        <v>1.238</v>
      </c>
      <c r="I181" s="274"/>
      <c r="J181" s="275">
        <f>ROUND(I181*H181,2)</f>
        <v>0</v>
      </c>
      <c r="K181" s="271" t="s">
        <v>175</v>
      </c>
      <c r="L181" s="276"/>
      <c r="M181" s="277" t="s">
        <v>19</v>
      </c>
      <c r="N181" s="278" t="s">
        <v>43</v>
      </c>
      <c r="O181" s="86"/>
      <c r="P181" s="229">
        <f>O181*H181</f>
        <v>0</v>
      </c>
      <c r="Q181" s="229">
        <v>0.001</v>
      </c>
      <c r="R181" s="229">
        <f>Q181*H181</f>
        <v>0.001238</v>
      </c>
      <c r="S181" s="229">
        <v>0</v>
      </c>
      <c r="T181" s="230">
        <f>S181*H181</f>
        <v>0</v>
      </c>
      <c r="U181" s="40"/>
      <c r="V181" s="40"/>
      <c r="W181" s="40"/>
      <c r="X181" s="40"/>
      <c r="Y181" s="40"/>
      <c r="Z181" s="40"/>
      <c r="AA181" s="40"/>
      <c r="AB181" s="40"/>
      <c r="AC181" s="40"/>
      <c r="AD181" s="40"/>
      <c r="AE181" s="40"/>
      <c r="AR181" s="231" t="s">
        <v>227</v>
      </c>
      <c r="AT181" s="231" t="s">
        <v>294</v>
      </c>
      <c r="AU181" s="231" t="s">
        <v>82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176</v>
      </c>
      <c r="BM181" s="231" t="s">
        <v>702</v>
      </c>
    </row>
    <row r="182" spans="1:51" s="13" customFormat="1" ht="12">
      <c r="A182" s="13"/>
      <c r="B182" s="237"/>
      <c r="C182" s="238"/>
      <c r="D182" s="233" t="s">
        <v>180</v>
      </c>
      <c r="E182" s="238"/>
      <c r="F182" s="240" t="s">
        <v>961</v>
      </c>
      <c r="G182" s="238"/>
      <c r="H182" s="241">
        <v>1.238</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180</v>
      </c>
      <c r="AU182" s="247" t="s">
        <v>82</v>
      </c>
      <c r="AV182" s="13" t="s">
        <v>82</v>
      </c>
      <c r="AW182" s="13" t="s">
        <v>4</v>
      </c>
      <c r="AX182" s="13" t="s">
        <v>80</v>
      </c>
      <c r="AY182" s="247" t="s">
        <v>169</v>
      </c>
    </row>
    <row r="183" spans="1:63" s="12" customFormat="1" ht="22.8" customHeight="1">
      <c r="A183" s="12"/>
      <c r="B183" s="204"/>
      <c r="C183" s="205"/>
      <c r="D183" s="206" t="s">
        <v>71</v>
      </c>
      <c r="E183" s="218" t="s">
        <v>206</v>
      </c>
      <c r="F183" s="218" t="s">
        <v>364</v>
      </c>
      <c r="G183" s="205"/>
      <c r="H183" s="205"/>
      <c r="I183" s="208"/>
      <c r="J183" s="219">
        <f>BK183</f>
        <v>0</v>
      </c>
      <c r="K183" s="205"/>
      <c r="L183" s="210"/>
      <c r="M183" s="211"/>
      <c r="N183" s="212"/>
      <c r="O183" s="212"/>
      <c r="P183" s="213">
        <f>SUM(P184:P208)</f>
        <v>0</v>
      </c>
      <c r="Q183" s="212"/>
      <c r="R183" s="213">
        <f>SUM(R184:R208)</f>
        <v>5.4834315</v>
      </c>
      <c r="S183" s="212"/>
      <c r="T183" s="214">
        <f>SUM(T184:T208)</f>
        <v>0</v>
      </c>
      <c r="U183" s="12"/>
      <c r="V183" s="12"/>
      <c r="W183" s="12"/>
      <c r="X183" s="12"/>
      <c r="Y183" s="12"/>
      <c r="Z183" s="12"/>
      <c r="AA183" s="12"/>
      <c r="AB183" s="12"/>
      <c r="AC183" s="12"/>
      <c r="AD183" s="12"/>
      <c r="AE183" s="12"/>
      <c r="AR183" s="215" t="s">
        <v>80</v>
      </c>
      <c r="AT183" s="216" t="s">
        <v>71</v>
      </c>
      <c r="AU183" s="216" t="s">
        <v>80</v>
      </c>
      <c r="AY183" s="215" t="s">
        <v>169</v>
      </c>
      <c r="BK183" s="217">
        <f>SUM(BK184:BK208)</f>
        <v>0</v>
      </c>
    </row>
    <row r="184" spans="1:65" s="2" customFormat="1" ht="16.5" customHeight="1">
      <c r="A184" s="40"/>
      <c r="B184" s="41"/>
      <c r="C184" s="220" t="s">
        <v>330</v>
      </c>
      <c r="D184" s="220" t="s">
        <v>171</v>
      </c>
      <c r="E184" s="221" t="s">
        <v>371</v>
      </c>
      <c r="F184" s="222" t="s">
        <v>372</v>
      </c>
      <c r="G184" s="223" t="s">
        <v>174</v>
      </c>
      <c r="H184" s="224">
        <v>1125.707</v>
      </c>
      <c r="I184" s="225"/>
      <c r="J184" s="226">
        <f>ROUND(I184*H184,2)</f>
        <v>0</v>
      </c>
      <c r="K184" s="222" t="s">
        <v>175</v>
      </c>
      <c r="L184" s="46"/>
      <c r="M184" s="227" t="s">
        <v>19</v>
      </c>
      <c r="N184" s="228" t="s">
        <v>43</v>
      </c>
      <c r="O184" s="86"/>
      <c r="P184" s="229">
        <f>O184*H184</f>
        <v>0</v>
      </c>
      <c r="Q184" s="229">
        <v>0</v>
      </c>
      <c r="R184" s="229">
        <f>Q184*H184</f>
        <v>0</v>
      </c>
      <c r="S184" s="229">
        <v>0</v>
      </c>
      <c r="T184" s="230">
        <f>S184*H184</f>
        <v>0</v>
      </c>
      <c r="U184" s="40"/>
      <c r="V184" s="40"/>
      <c r="W184" s="40"/>
      <c r="X184" s="40"/>
      <c r="Y184" s="40"/>
      <c r="Z184" s="40"/>
      <c r="AA184" s="40"/>
      <c r="AB184" s="40"/>
      <c r="AC184" s="40"/>
      <c r="AD184" s="40"/>
      <c r="AE184" s="40"/>
      <c r="AR184" s="231" t="s">
        <v>176</v>
      </c>
      <c r="AT184" s="231" t="s">
        <v>171</v>
      </c>
      <c r="AU184" s="231" t="s">
        <v>82</v>
      </c>
      <c r="AY184" s="19" t="s">
        <v>169</v>
      </c>
      <c r="BE184" s="232">
        <f>IF(N184="základní",J184,0)</f>
        <v>0</v>
      </c>
      <c r="BF184" s="232">
        <f>IF(N184="snížená",J184,0)</f>
        <v>0</v>
      </c>
      <c r="BG184" s="232">
        <f>IF(N184="zákl. přenesená",J184,0)</f>
        <v>0</v>
      </c>
      <c r="BH184" s="232">
        <f>IF(N184="sníž. přenesená",J184,0)</f>
        <v>0</v>
      </c>
      <c r="BI184" s="232">
        <f>IF(N184="nulová",J184,0)</f>
        <v>0</v>
      </c>
      <c r="BJ184" s="19" t="s">
        <v>80</v>
      </c>
      <c r="BK184" s="232">
        <f>ROUND(I184*H184,2)</f>
        <v>0</v>
      </c>
      <c r="BL184" s="19" t="s">
        <v>176</v>
      </c>
      <c r="BM184" s="231" t="s">
        <v>714</v>
      </c>
    </row>
    <row r="185" spans="1:51" s="14" customFormat="1" ht="12">
      <c r="A185" s="14"/>
      <c r="B185" s="248"/>
      <c r="C185" s="249"/>
      <c r="D185" s="233" t="s">
        <v>180</v>
      </c>
      <c r="E185" s="250" t="s">
        <v>19</v>
      </c>
      <c r="F185" s="251" t="s">
        <v>652</v>
      </c>
      <c r="G185" s="249"/>
      <c r="H185" s="250" t="s">
        <v>19</v>
      </c>
      <c r="I185" s="252"/>
      <c r="J185" s="249"/>
      <c r="K185" s="249"/>
      <c r="L185" s="253"/>
      <c r="M185" s="254"/>
      <c r="N185" s="255"/>
      <c r="O185" s="255"/>
      <c r="P185" s="255"/>
      <c r="Q185" s="255"/>
      <c r="R185" s="255"/>
      <c r="S185" s="255"/>
      <c r="T185" s="256"/>
      <c r="U185" s="14"/>
      <c r="V185" s="14"/>
      <c r="W185" s="14"/>
      <c r="X185" s="14"/>
      <c r="Y185" s="14"/>
      <c r="Z185" s="14"/>
      <c r="AA185" s="14"/>
      <c r="AB185" s="14"/>
      <c r="AC185" s="14"/>
      <c r="AD185" s="14"/>
      <c r="AE185" s="14"/>
      <c r="AT185" s="257" t="s">
        <v>180</v>
      </c>
      <c r="AU185" s="257" t="s">
        <v>82</v>
      </c>
      <c r="AV185" s="14" t="s">
        <v>80</v>
      </c>
      <c r="AW185" s="14" t="s">
        <v>33</v>
      </c>
      <c r="AX185" s="14" t="s">
        <v>72</v>
      </c>
      <c r="AY185" s="257" t="s">
        <v>169</v>
      </c>
    </row>
    <row r="186" spans="1:51" s="13" customFormat="1" ht="12">
      <c r="A186" s="13"/>
      <c r="B186" s="237"/>
      <c r="C186" s="238"/>
      <c r="D186" s="233" t="s">
        <v>180</v>
      </c>
      <c r="E186" s="239" t="s">
        <v>19</v>
      </c>
      <c r="F186" s="240" t="s">
        <v>962</v>
      </c>
      <c r="G186" s="238"/>
      <c r="H186" s="241">
        <v>568.318</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180</v>
      </c>
      <c r="AU186" s="247" t="s">
        <v>82</v>
      </c>
      <c r="AV186" s="13" t="s">
        <v>82</v>
      </c>
      <c r="AW186" s="13" t="s">
        <v>33</v>
      </c>
      <c r="AX186" s="13" t="s">
        <v>72</v>
      </c>
      <c r="AY186" s="247" t="s">
        <v>169</v>
      </c>
    </row>
    <row r="187" spans="1:51" s="13" customFormat="1" ht="12">
      <c r="A187" s="13"/>
      <c r="B187" s="237"/>
      <c r="C187" s="238"/>
      <c r="D187" s="233" t="s">
        <v>180</v>
      </c>
      <c r="E187" s="239" t="s">
        <v>19</v>
      </c>
      <c r="F187" s="240" t="s">
        <v>963</v>
      </c>
      <c r="G187" s="238"/>
      <c r="H187" s="241">
        <v>557.389</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33</v>
      </c>
      <c r="AX187" s="13" t="s">
        <v>72</v>
      </c>
      <c r="AY187" s="247" t="s">
        <v>169</v>
      </c>
    </row>
    <row r="188" spans="1:51" s="15" customFormat="1" ht="12">
      <c r="A188" s="15"/>
      <c r="B188" s="258"/>
      <c r="C188" s="259"/>
      <c r="D188" s="233" t="s">
        <v>180</v>
      </c>
      <c r="E188" s="260" t="s">
        <v>19</v>
      </c>
      <c r="F188" s="261" t="s">
        <v>191</v>
      </c>
      <c r="G188" s="259"/>
      <c r="H188" s="262">
        <v>1125.707</v>
      </c>
      <c r="I188" s="263"/>
      <c r="J188" s="259"/>
      <c r="K188" s="259"/>
      <c r="L188" s="264"/>
      <c r="M188" s="265"/>
      <c r="N188" s="266"/>
      <c r="O188" s="266"/>
      <c r="P188" s="266"/>
      <c r="Q188" s="266"/>
      <c r="R188" s="266"/>
      <c r="S188" s="266"/>
      <c r="T188" s="267"/>
      <c r="U188" s="15"/>
      <c r="V188" s="15"/>
      <c r="W188" s="15"/>
      <c r="X188" s="15"/>
      <c r="Y188" s="15"/>
      <c r="Z188" s="15"/>
      <c r="AA188" s="15"/>
      <c r="AB188" s="15"/>
      <c r="AC188" s="15"/>
      <c r="AD188" s="15"/>
      <c r="AE188" s="15"/>
      <c r="AT188" s="268" t="s">
        <v>180</v>
      </c>
      <c r="AU188" s="268" t="s">
        <v>82</v>
      </c>
      <c r="AV188" s="15" t="s">
        <v>176</v>
      </c>
      <c r="AW188" s="15" t="s">
        <v>33</v>
      </c>
      <c r="AX188" s="15" t="s">
        <v>80</v>
      </c>
      <c r="AY188" s="268" t="s">
        <v>169</v>
      </c>
    </row>
    <row r="189" spans="1:65" s="2" customFormat="1" ht="21.75" customHeight="1">
      <c r="A189" s="40"/>
      <c r="B189" s="41"/>
      <c r="C189" s="220" t="s">
        <v>336</v>
      </c>
      <c r="D189" s="220" t="s">
        <v>171</v>
      </c>
      <c r="E189" s="221" t="s">
        <v>388</v>
      </c>
      <c r="F189" s="222" t="s">
        <v>389</v>
      </c>
      <c r="G189" s="223" t="s">
        <v>174</v>
      </c>
      <c r="H189" s="224">
        <v>563.02</v>
      </c>
      <c r="I189" s="225"/>
      <c r="J189" s="226">
        <f>ROUND(I189*H189,2)</f>
        <v>0</v>
      </c>
      <c r="K189" s="222" t="s">
        <v>175</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176</v>
      </c>
      <c r="AT189" s="231" t="s">
        <v>171</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176</v>
      </c>
      <c r="BM189" s="231" t="s">
        <v>717</v>
      </c>
    </row>
    <row r="190" spans="1:47" s="2" customFormat="1" ht="12">
      <c r="A190" s="40"/>
      <c r="B190" s="41"/>
      <c r="C190" s="42"/>
      <c r="D190" s="233" t="s">
        <v>178</v>
      </c>
      <c r="E190" s="42"/>
      <c r="F190" s="234" t="s">
        <v>391</v>
      </c>
      <c r="G190" s="42"/>
      <c r="H190" s="42"/>
      <c r="I190" s="138"/>
      <c r="J190" s="42"/>
      <c r="K190" s="42"/>
      <c r="L190" s="46"/>
      <c r="M190" s="235"/>
      <c r="N190" s="236"/>
      <c r="O190" s="86"/>
      <c r="P190" s="86"/>
      <c r="Q190" s="86"/>
      <c r="R190" s="86"/>
      <c r="S190" s="86"/>
      <c r="T190" s="87"/>
      <c r="U190" s="40"/>
      <c r="V190" s="40"/>
      <c r="W190" s="40"/>
      <c r="X190" s="40"/>
      <c r="Y190" s="40"/>
      <c r="Z190" s="40"/>
      <c r="AA190" s="40"/>
      <c r="AB190" s="40"/>
      <c r="AC190" s="40"/>
      <c r="AD190" s="40"/>
      <c r="AE190" s="40"/>
      <c r="AT190" s="19" t="s">
        <v>178</v>
      </c>
      <c r="AU190" s="19" t="s">
        <v>82</v>
      </c>
    </row>
    <row r="191" spans="1:51" s="13" customFormat="1" ht="12">
      <c r="A191" s="13"/>
      <c r="B191" s="237"/>
      <c r="C191" s="238"/>
      <c r="D191" s="233" t="s">
        <v>180</v>
      </c>
      <c r="E191" s="239" t="s">
        <v>19</v>
      </c>
      <c r="F191" s="240" t="s">
        <v>964</v>
      </c>
      <c r="G191" s="238"/>
      <c r="H191" s="241">
        <v>551.925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33</v>
      </c>
      <c r="AX191" s="13" t="s">
        <v>72</v>
      </c>
      <c r="AY191" s="247" t="s">
        <v>169</v>
      </c>
    </row>
    <row r="192" spans="1:51" s="13" customFormat="1" ht="12">
      <c r="A192" s="13"/>
      <c r="B192" s="237"/>
      <c r="C192" s="238"/>
      <c r="D192" s="233" t="s">
        <v>180</v>
      </c>
      <c r="E192" s="239" t="s">
        <v>19</v>
      </c>
      <c r="F192" s="240" t="s">
        <v>942</v>
      </c>
      <c r="G192" s="238"/>
      <c r="H192" s="241">
        <v>11.095</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180</v>
      </c>
      <c r="AU192" s="247" t="s">
        <v>82</v>
      </c>
      <c r="AV192" s="13" t="s">
        <v>82</v>
      </c>
      <c r="AW192" s="13" t="s">
        <v>33</v>
      </c>
      <c r="AX192" s="13" t="s">
        <v>72</v>
      </c>
      <c r="AY192" s="247" t="s">
        <v>169</v>
      </c>
    </row>
    <row r="193" spans="1:51" s="15" customFormat="1" ht="12">
      <c r="A193" s="15"/>
      <c r="B193" s="258"/>
      <c r="C193" s="259"/>
      <c r="D193" s="233" t="s">
        <v>180</v>
      </c>
      <c r="E193" s="260" t="s">
        <v>19</v>
      </c>
      <c r="F193" s="261" t="s">
        <v>191</v>
      </c>
      <c r="G193" s="259"/>
      <c r="H193" s="262">
        <v>563.02</v>
      </c>
      <c r="I193" s="263"/>
      <c r="J193" s="259"/>
      <c r="K193" s="259"/>
      <c r="L193" s="264"/>
      <c r="M193" s="265"/>
      <c r="N193" s="266"/>
      <c r="O193" s="266"/>
      <c r="P193" s="266"/>
      <c r="Q193" s="266"/>
      <c r="R193" s="266"/>
      <c r="S193" s="266"/>
      <c r="T193" s="267"/>
      <c r="U193" s="15"/>
      <c r="V193" s="15"/>
      <c r="W193" s="15"/>
      <c r="X193" s="15"/>
      <c r="Y193" s="15"/>
      <c r="Z193" s="15"/>
      <c r="AA193" s="15"/>
      <c r="AB193" s="15"/>
      <c r="AC193" s="15"/>
      <c r="AD193" s="15"/>
      <c r="AE193" s="15"/>
      <c r="AT193" s="268" t="s">
        <v>180</v>
      </c>
      <c r="AU193" s="268" t="s">
        <v>82</v>
      </c>
      <c r="AV193" s="15" t="s">
        <v>176</v>
      </c>
      <c r="AW193" s="15" t="s">
        <v>33</v>
      </c>
      <c r="AX193" s="15" t="s">
        <v>80</v>
      </c>
      <c r="AY193" s="268" t="s">
        <v>169</v>
      </c>
    </row>
    <row r="194" spans="1:65" s="2" customFormat="1" ht="16.5" customHeight="1">
      <c r="A194" s="40"/>
      <c r="B194" s="41"/>
      <c r="C194" s="220" t="s">
        <v>343</v>
      </c>
      <c r="D194" s="220" t="s">
        <v>171</v>
      </c>
      <c r="E194" s="221" t="s">
        <v>396</v>
      </c>
      <c r="F194" s="222" t="s">
        <v>397</v>
      </c>
      <c r="G194" s="223" t="s">
        <v>174</v>
      </c>
      <c r="H194" s="224">
        <v>551.925</v>
      </c>
      <c r="I194" s="225"/>
      <c r="J194" s="226">
        <f>ROUND(I194*H194,2)</f>
        <v>0</v>
      </c>
      <c r="K194" s="222" t="s">
        <v>175</v>
      </c>
      <c r="L194" s="46"/>
      <c r="M194" s="227" t="s">
        <v>19</v>
      </c>
      <c r="N194" s="228" t="s">
        <v>43</v>
      </c>
      <c r="O194" s="86"/>
      <c r="P194" s="229">
        <f>O194*H194</f>
        <v>0</v>
      </c>
      <c r="Q194" s="229">
        <v>0</v>
      </c>
      <c r="R194" s="229">
        <f>Q194*H194</f>
        <v>0</v>
      </c>
      <c r="S194" s="229">
        <v>0</v>
      </c>
      <c r="T194" s="230">
        <f>S194*H194</f>
        <v>0</v>
      </c>
      <c r="U194" s="40"/>
      <c r="V194" s="40"/>
      <c r="W194" s="40"/>
      <c r="X194" s="40"/>
      <c r="Y194" s="40"/>
      <c r="Z194" s="40"/>
      <c r="AA194" s="40"/>
      <c r="AB194" s="40"/>
      <c r="AC194" s="40"/>
      <c r="AD194" s="40"/>
      <c r="AE194" s="40"/>
      <c r="AR194" s="231" t="s">
        <v>176</v>
      </c>
      <c r="AT194" s="231" t="s">
        <v>171</v>
      </c>
      <c r="AU194" s="231" t="s">
        <v>82</v>
      </c>
      <c r="AY194" s="19" t="s">
        <v>169</v>
      </c>
      <c r="BE194" s="232">
        <f>IF(N194="základní",J194,0)</f>
        <v>0</v>
      </c>
      <c r="BF194" s="232">
        <f>IF(N194="snížená",J194,0)</f>
        <v>0</v>
      </c>
      <c r="BG194" s="232">
        <f>IF(N194="zákl. přenesená",J194,0)</f>
        <v>0</v>
      </c>
      <c r="BH194" s="232">
        <f>IF(N194="sníž. přenesená",J194,0)</f>
        <v>0</v>
      </c>
      <c r="BI194" s="232">
        <f>IF(N194="nulová",J194,0)</f>
        <v>0</v>
      </c>
      <c r="BJ194" s="19" t="s">
        <v>80</v>
      </c>
      <c r="BK194" s="232">
        <f>ROUND(I194*H194,2)</f>
        <v>0</v>
      </c>
      <c r="BL194" s="19" t="s">
        <v>176</v>
      </c>
      <c r="BM194" s="231" t="s">
        <v>719</v>
      </c>
    </row>
    <row r="195" spans="1:51" s="13" customFormat="1" ht="12">
      <c r="A195" s="13"/>
      <c r="B195" s="237"/>
      <c r="C195" s="238"/>
      <c r="D195" s="233" t="s">
        <v>180</v>
      </c>
      <c r="E195" s="239" t="s">
        <v>19</v>
      </c>
      <c r="F195" s="240" t="s">
        <v>964</v>
      </c>
      <c r="G195" s="238"/>
      <c r="H195" s="241">
        <v>551.925</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180</v>
      </c>
      <c r="AU195" s="247" t="s">
        <v>82</v>
      </c>
      <c r="AV195" s="13" t="s">
        <v>82</v>
      </c>
      <c r="AW195" s="13" t="s">
        <v>33</v>
      </c>
      <c r="AX195" s="13" t="s">
        <v>80</v>
      </c>
      <c r="AY195" s="247" t="s">
        <v>169</v>
      </c>
    </row>
    <row r="196" spans="1:65" s="2" customFormat="1" ht="16.5" customHeight="1">
      <c r="A196" s="40"/>
      <c r="B196" s="41"/>
      <c r="C196" s="220" t="s">
        <v>348</v>
      </c>
      <c r="D196" s="220" t="s">
        <v>171</v>
      </c>
      <c r="E196" s="221" t="s">
        <v>401</v>
      </c>
      <c r="F196" s="222" t="s">
        <v>402</v>
      </c>
      <c r="G196" s="223" t="s">
        <v>174</v>
      </c>
      <c r="H196" s="224">
        <v>568.65</v>
      </c>
      <c r="I196" s="225"/>
      <c r="J196" s="226">
        <f>ROUND(I196*H196,2)</f>
        <v>0</v>
      </c>
      <c r="K196" s="222" t="s">
        <v>175</v>
      </c>
      <c r="L196" s="46"/>
      <c r="M196" s="227" t="s">
        <v>19</v>
      </c>
      <c r="N196" s="228" t="s">
        <v>43</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176</v>
      </c>
      <c r="AT196" s="231" t="s">
        <v>171</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176</v>
      </c>
      <c r="BM196" s="231" t="s">
        <v>720</v>
      </c>
    </row>
    <row r="197" spans="1:51" s="13" customFormat="1" ht="12">
      <c r="A197" s="13"/>
      <c r="B197" s="237"/>
      <c r="C197" s="238"/>
      <c r="D197" s="233" t="s">
        <v>180</v>
      </c>
      <c r="E197" s="239" t="s">
        <v>19</v>
      </c>
      <c r="F197" s="240" t="s">
        <v>965</v>
      </c>
      <c r="G197" s="238"/>
      <c r="H197" s="241">
        <v>546.46</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33</v>
      </c>
      <c r="AX197" s="13" t="s">
        <v>72</v>
      </c>
      <c r="AY197" s="247" t="s">
        <v>169</v>
      </c>
    </row>
    <row r="198" spans="1:51" s="13" customFormat="1" ht="12">
      <c r="A198" s="13"/>
      <c r="B198" s="237"/>
      <c r="C198" s="238"/>
      <c r="D198" s="233" t="s">
        <v>180</v>
      </c>
      <c r="E198" s="239" t="s">
        <v>19</v>
      </c>
      <c r="F198" s="240" t="s">
        <v>948</v>
      </c>
      <c r="G198" s="238"/>
      <c r="H198" s="241">
        <v>22.19</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180</v>
      </c>
      <c r="AU198" s="247" t="s">
        <v>82</v>
      </c>
      <c r="AV198" s="13" t="s">
        <v>82</v>
      </c>
      <c r="AW198" s="13" t="s">
        <v>33</v>
      </c>
      <c r="AX198" s="13" t="s">
        <v>72</v>
      </c>
      <c r="AY198" s="247" t="s">
        <v>169</v>
      </c>
    </row>
    <row r="199" spans="1:51" s="15" customFormat="1" ht="12">
      <c r="A199" s="15"/>
      <c r="B199" s="258"/>
      <c r="C199" s="259"/>
      <c r="D199" s="233" t="s">
        <v>180</v>
      </c>
      <c r="E199" s="260" t="s">
        <v>19</v>
      </c>
      <c r="F199" s="261" t="s">
        <v>191</v>
      </c>
      <c r="G199" s="259"/>
      <c r="H199" s="262">
        <v>568.65</v>
      </c>
      <c r="I199" s="263"/>
      <c r="J199" s="259"/>
      <c r="K199" s="259"/>
      <c r="L199" s="264"/>
      <c r="M199" s="265"/>
      <c r="N199" s="266"/>
      <c r="O199" s="266"/>
      <c r="P199" s="266"/>
      <c r="Q199" s="266"/>
      <c r="R199" s="266"/>
      <c r="S199" s="266"/>
      <c r="T199" s="267"/>
      <c r="U199" s="15"/>
      <c r="V199" s="15"/>
      <c r="W199" s="15"/>
      <c r="X199" s="15"/>
      <c r="Y199" s="15"/>
      <c r="Z199" s="15"/>
      <c r="AA199" s="15"/>
      <c r="AB199" s="15"/>
      <c r="AC199" s="15"/>
      <c r="AD199" s="15"/>
      <c r="AE199" s="15"/>
      <c r="AT199" s="268" t="s">
        <v>180</v>
      </c>
      <c r="AU199" s="268" t="s">
        <v>82</v>
      </c>
      <c r="AV199" s="15" t="s">
        <v>176</v>
      </c>
      <c r="AW199" s="15" t="s">
        <v>33</v>
      </c>
      <c r="AX199" s="15" t="s">
        <v>80</v>
      </c>
      <c r="AY199" s="268" t="s">
        <v>169</v>
      </c>
    </row>
    <row r="200" spans="1:65" s="2" customFormat="1" ht="21.75" customHeight="1">
      <c r="A200" s="40"/>
      <c r="B200" s="41"/>
      <c r="C200" s="220" t="s">
        <v>353</v>
      </c>
      <c r="D200" s="220" t="s">
        <v>171</v>
      </c>
      <c r="E200" s="221" t="s">
        <v>419</v>
      </c>
      <c r="F200" s="222" t="s">
        <v>420</v>
      </c>
      <c r="G200" s="223" t="s">
        <v>174</v>
      </c>
      <c r="H200" s="224">
        <v>568.65</v>
      </c>
      <c r="I200" s="225"/>
      <c r="J200" s="226">
        <f>ROUND(I200*H200,2)</f>
        <v>0</v>
      </c>
      <c r="K200" s="222" t="s">
        <v>175</v>
      </c>
      <c r="L200" s="46"/>
      <c r="M200" s="227" t="s">
        <v>19</v>
      </c>
      <c r="N200" s="228" t="s">
        <v>43</v>
      </c>
      <c r="O200" s="86"/>
      <c r="P200" s="229">
        <f>O200*H200</f>
        <v>0</v>
      </c>
      <c r="Q200" s="229">
        <v>0</v>
      </c>
      <c r="R200" s="229">
        <f>Q200*H200</f>
        <v>0</v>
      </c>
      <c r="S200" s="229">
        <v>0</v>
      </c>
      <c r="T200" s="230">
        <f>S200*H200</f>
        <v>0</v>
      </c>
      <c r="U200" s="40"/>
      <c r="V200" s="40"/>
      <c r="W200" s="40"/>
      <c r="X200" s="40"/>
      <c r="Y200" s="40"/>
      <c r="Z200" s="40"/>
      <c r="AA200" s="40"/>
      <c r="AB200" s="40"/>
      <c r="AC200" s="40"/>
      <c r="AD200" s="40"/>
      <c r="AE200" s="40"/>
      <c r="AR200" s="231" t="s">
        <v>176</v>
      </c>
      <c r="AT200" s="231" t="s">
        <v>171</v>
      </c>
      <c r="AU200" s="231" t="s">
        <v>82</v>
      </c>
      <c r="AY200" s="19" t="s">
        <v>169</v>
      </c>
      <c r="BE200" s="232">
        <f>IF(N200="základní",J200,0)</f>
        <v>0</v>
      </c>
      <c r="BF200" s="232">
        <f>IF(N200="snížená",J200,0)</f>
        <v>0</v>
      </c>
      <c r="BG200" s="232">
        <f>IF(N200="zákl. přenesená",J200,0)</f>
        <v>0</v>
      </c>
      <c r="BH200" s="232">
        <f>IF(N200="sníž. přenesená",J200,0)</f>
        <v>0</v>
      </c>
      <c r="BI200" s="232">
        <f>IF(N200="nulová",J200,0)</f>
        <v>0</v>
      </c>
      <c r="BJ200" s="19" t="s">
        <v>80</v>
      </c>
      <c r="BK200" s="232">
        <f>ROUND(I200*H200,2)</f>
        <v>0</v>
      </c>
      <c r="BL200" s="19" t="s">
        <v>176</v>
      </c>
      <c r="BM200" s="231" t="s">
        <v>722</v>
      </c>
    </row>
    <row r="201" spans="1:47" s="2" customFormat="1" ht="12">
      <c r="A201" s="40"/>
      <c r="B201" s="41"/>
      <c r="C201" s="42"/>
      <c r="D201" s="233" t="s">
        <v>178</v>
      </c>
      <c r="E201" s="42"/>
      <c r="F201" s="234" t="s">
        <v>422</v>
      </c>
      <c r="G201" s="42"/>
      <c r="H201" s="42"/>
      <c r="I201" s="138"/>
      <c r="J201" s="42"/>
      <c r="K201" s="42"/>
      <c r="L201" s="46"/>
      <c r="M201" s="235"/>
      <c r="N201" s="236"/>
      <c r="O201" s="86"/>
      <c r="P201" s="86"/>
      <c r="Q201" s="86"/>
      <c r="R201" s="86"/>
      <c r="S201" s="86"/>
      <c r="T201" s="87"/>
      <c r="U201" s="40"/>
      <c r="V201" s="40"/>
      <c r="W201" s="40"/>
      <c r="X201" s="40"/>
      <c r="Y201" s="40"/>
      <c r="Z201" s="40"/>
      <c r="AA201" s="40"/>
      <c r="AB201" s="40"/>
      <c r="AC201" s="40"/>
      <c r="AD201" s="40"/>
      <c r="AE201" s="40"/>
      <c r="AT201" s="19" t="s">
        <v>178</v>
      </c>
      <c r="AU201" s="19" t="s">
        <v>82</v>
      </c>
    </row>
    <row r="202" spans="1:51" s="13" customFormat="1" ht="12">
      <c r="A202" s="13"/>
      <c r="B202" s="237"/>
      <c r="C202" s="238"/>
      <c r="D202" s="233" t="s">
        <v>180</v>
      </c>
      <c r="E202" s="239" t="s">
        <v>19</v>
      </c>
      <c r="F202" s="240" t="s">
        <v>965</v>
      </c>
      <c r="G202" s="238"/>
      <c r="H202" s="241">
        <v>546.46</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180</v>
      </c>
      <c r="AU202" s="247" t="s">
        <v>82</v>
      </c>
      <c r="AV202" s="13" t="s">
        <v>82</v>
      </c>
      <c r="AW202" s="13" t="s">
        <v>33</v>
      </c>
      <c r="AX202" s="13" t="s">
        <v>72</v>
      </c>
      <c r="AY202" s="247" t="s">
        <v>169</v>
      </c>
    </row>
    <row r="203" spans="1:51" s="13" customFormat="1" ht="12">
      <c r="A203" s="13"/>
      <c r="B203" s="237"/>
      <c r="C203" s="238"/>
      <c r="D203" s="233" t="s">
        <v>180</v>
      </c>
      <c r="E203" s="239" t="s">
        <v>19</v>
      </c>
      <c r="F203" s="240" t="s">
        <v>948</v>
      </c>
      <c r="G203" s="238"/>
      <c r="H203" s="241">
        <v>22.19</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180</v>
      </c>
      <c r="AU203" s="247" t="s">
        <v>82</v>
      </c>
      <c r="AV203" s="13" t="s">
        <v>82</v>
      </c>
      <c r="AW203" s="13" t="s">
        <v>33</v>
      </c>
      <c r="AX203" s="13" t="s">
        <v>72</v>
      </c>
      <c r="AY203" s="247" t="s">
        <v>169</v>
      </c>
    </row>
    <row r="204" spans="1:51" s="15" customFormat="1" ht="12">
      <c r="A204" s="15"/>
      <c r="B204" s="258"/>
      <c r="C204" s="259"/>
      <c r="D204" s="233" t="s">
        <v>180</v>
      </c>
      <c r="E204" s="260" t="s">
        <v>19</v>
      </c>
      <c r="F204" s="261" t="s">
        <v>191</v>
      </c>
      <c r="G204" s="259"/>
      <c r="H204" s="262">
        <v>568.65</v>
      </c>
      <c r="I204" s="263"/>
      <c r="J204" s="259"/>
      <c r="K204" s="259"/>
      <c r="L204" s="264"/>
      <c r="M204" s="265"/>
      <c r="N204" s="266"/>
      <c r="O204" s="266"/>
      <c r="P204" s="266"/>
      <c r="Q204" s="266"/>
      <c r="R204" s="266"/>
      <c r="S204" s="266"/>
      <c r="T204" s="267"/>
      <c r="U204" s="15"/>
      <c r="V204" s="15"/>
      <c r="W204" s="15"/>
      <c r="X204" s="15"/>
      <c r="Y204" s="15"/>
      <c r="Z204" s="15"/>
      <c r="AA204" s="15"/>
      <c r="AB204" s="15"/>
      <c r="AC204" s="15"/>
      <c r="AD204" s="15"/>
      <c r="AE204" s="15"/>
      <c r="AT204" s="268" t="s">
        <v>180</v>
      </c>
      <c r="AU204" s="268" t="s">
        <v>82</v>
      </c>
      <c r="AV204" s="15" t="s">
        <v>176</v>
      </c>
      <c r="AW204" s="15" t="s">
        <v>33</v>
      </c>
      <c r="AX204" s="15" t="s">
        <v>80</v>
      </c>
      <c r="AY204" s="268" t="s">
        <v>169</v>
      </c>
    </row>
    <row r="205" spans="1:65" s="2" customFormat="1" ht="16.5" customHeight="1">
      <c r="A205" s="40"/>
      <c r="B205" s="41"/>
      <c r="C205" s="220" t="s">
        <v>358</v>
      </c>
      <c r="D205" s="220" t="s">
        <v>171</v>
      </c>
      <c r="E205" s="221" t="s">
        <v>966</v>
      </c>
      <c r="F205" s="222" t="s">
        <v>967</v>
      </c>
      <c r="G205" s="223" t="s">
        <v>174</v>
      </c>
      <c r="H205" s="224">
        <v>10.95</v>
      </c>
      <c r="I205" s="225"/>
      <c r="J205" s="226">
        <f>ROUND(I205*H205,2)</f>
        <v>0</v>
      </c>
      <c r="K205" s="222" t="s">
        <v>19</v>
      </c>
      <c r="L205" s="46"/>
      <c r="M205" s="227" t="s">
        <v>19</v>
      </c>
      <c r="N205" s="228" t="s">
        <v>43</v>
      </c>
      <c r="O205" s="86"/>
      <c r="P205" s="229">
        <f>O205*H205</f>
        <v>0</v>
      </c>
      <c r="Q205" s="229">
        <v>0.50077</v>
      </c>
      <c r="R205" s="229">
        <f>Q205*H205</f>
        <v>5.4834315</v>
      </c>
      <c r="S205" s="229">
        <v>0</v>
      </c>
      <c r="T205" s="230">
        <f>S205*H205</f>
        <v>0</v>
      </c>
      <c r="U205" s="40"/>
      <c r="V205" s="40"/>
      <c r="W205" s="40"/>
      <c r="X205" s="40"/>
      <c r="Y205" s="40"/>
      <c r="Z205" s="40"/>
      <c r="AA205" s="40"/>
      <c r="AB205" s="40"/>
      <c r="AC205" s="40"/>
      <c r="AD205" s="40"/>
      <c r="AE205" s="40"/>
      <c r="AR205" s="231" t="s">
        <v>176</v>
      </c>
      <c r="AT205" s="231" t="s">
        <v>171</v>
      </c>
      <c r="AU205" s="231" t="s">
        <v>82</v>
      </c>
      <c r="AY205" s="19" t="s">
        <v>169</v>
      </c>
      <c r="BE205" s="232">
        <f>IF(N205="základní",J205,0)</f>
        <v>0</v>
      </c>
      <c r="BF205" s="232">
        <f>IF(N205="snížená",J205,0)</f>
        <v>0</v>
      </c>
      <c r="BG205" s="232">
        <f>IF(N205="zákl. přenesená",J205,0)</f>
        <v>0</v>
      </c>
      <c r="BH205" s="232">
        <f>IF(N205="sníž. přenesená",J205,0)</f>
        <v>0</v>
      </c>
      <c r="BI205" s="232">
        <f>IF(N205="nulová",J205,0)</f>
        <v>0</v>
      </c>
      <c r="BJ205" s="19" t="s">
        <v>80</v>
      </c>
      <c r="BK205" s="232">
        <f>ROUND(I205*H205,2)</f>
        <v>0</v>
      </c>
      <c r="BL205" s="19" t="s">
        <v>176</v>
      </c>
      <c r="BM205" s="231" t="s">
        <v>968</v>
      </c>
    </row>
    <row r="206" spans="1:51" s="14" customFormat="1" ht="12">
      <c r="A206" s="14"/>
      <c r="B206" s="248"/>
      <c r="C206" s="249"/>
      <c r="D206" s="233" t="s">
        <v>180</v>
      </c>
      <c r="E206" s="250" t="s">
        <v>19</v>
      </c>
      <c r="F206" s="251" t="s">
        <v>969</v>
      </c>
      <c r="G206" s="249"/>
      <c r="H206" s="250" t="s">
        <v>19</v>
      </c>
      <c r="I206" s="252"/>
      <c r="J206" s="249"/>
      <c r="K206" s="249"/>
      <c r="L206" s="253"/>
      <c r="M206" s="254"/>
      <c r="N206" s="255"/>
      <c r="O206" s="255"/>
      <c r="P206" s="255"/>
      <c r="Q206" s="255"/>
      <c r="R206" s="255"/>
      <c r="S206" s="255"/>
      <c r="T206" s="256"/>
      <c r="U206" s="14"/>
      <c r="V206" s="14"/>
      <c r="W206" s="14"/>
      <c r="X206" s="14"/>
      <c r="Y206" s="14"/>
      <c r="Z206" s="14"/>
      <c r="AA206" s="14"/>
      <c r="AB206" s="14"/>
      <c r="AC206" s="14"/>
      <c r="AD206" s="14"/>
      <c r="AE206" s="14"/>
      <c r="AT206" s="257" t="s">
        <v>180</v>
      </c>
      <c r="AU206" s="257" t="s">
        <v>82</v>
      </c>
      <c r="AV206" s="14" t="s">
        <v>80</v>
      </c>
      <c r="AW206" s="14" t="s">
        <v>33</v>
      </c>
      <c r="AX206" s="14" t="s">
        <v>72</v>
      </c>
      <c r="AY206" s="257" t="s">
        <v>169</v>
      </c>
    </row>
    <row r="207" spans="1:51" s="13" customFormat="1" ht="12">
      <c r="A207" s="13"/>
      <c r="B207" s="237"/>
      <c r="C207" s="238"/>
      <c r="D207" s="233" t="s">
        <v>180</v>
      </c>
      <c r="E207" s="239" t="s">
        <v>19</v>
      </c>
      <c r="F207" s="240" t="s">
        <v>970</v>
      </c>
      <c r="G207" s="238"/>
      <c r="H207" s="241">
        <v>10.95</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72</v>
      </c>
      <c r="AY207" s="247" t="s">
        <v>169</v>
      </c>
    </row>
    <row r="208" spans="1:51" s="15" customFormat="1" ht="12">
      <c r="A208" s="15"/>
      <c r="B208" s="258"/>
      <c r="C208" s="259"/>
      <c r="D208" s="233" t="s">
        <v>180</v>
      </c>
      <c r="E208" s="260" t="s">
        <v>19</v>
      </c>
      <c r="F208" s="261" t="s">
        <v>191</v>
      </c>
      <c r="G208" s="259"/>
      <c r="H208" s="262">
        <v>10.95</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180</v>
      </c>
      <c r="AU208" s="268" t="s">
        <v>82</v>
      </c>
      <c r="AV208" s="15" t="s">
        <v>176</v>
      </c>
      <c r="AW208" s="15" t="s">
        <v>33</v>
      </c>
      <c r="AX208" s="15" t="s">
        <v>80</v>
      </c>
      <c r="AY208" s="268" t="s">
        <v>169</v>
      </c>
    </row>
    <row r="209" spans="1:63" s="12" customFormat="1" ht="22.8" customHeight="1">
      <c r="A209" s="12"/>
      <c r="B209" s="204"/>
      <c r="C209" s="205"/>
      <c r="D209" s="206" t="s">
        <v>71</v>
      </c>
      <c r="E209" s="218" t="s">
        <v>236</v>
      </c>
      <c r="F209" s="218" t="s">
        <v>423</v>
      </c>
      <c r="G209" s="205"/>
      <c r="H209" s="205"/>
      <c r="I209" s="208"/>
      <c r="J209" s="219">
        <f>BK209</f>
        <v>0</v>
      </c>
      <c r="K209" s="205"/>
      <c r="L209" s="210"/>
      <c r="M209" s="211"/>
      <c r="N209" s="212"/>
      <c r="O209" s="212"/>
      <c r="P209" s="213">
        <f>SUM(P210:P267)</f>
        <v>0</v>
      </c>
      <c r="Q209" s="212"/>
      <c r="R209" s="213">
        <f>SUM(R210:R267)</f>
        <v>8.6856906</v>
      </c>
      <c r="S209" s="212"/>
      <c r="T209" s="214">
        <f>SUM(T210:T267)</f>
        <v>0.082</v>
      </c>
      <c r="U209" s="12"/>
      <c r="V209" s="12"/>
      <c r="W209" s="12"/>
      <c r="X209" s="12"/>
      <c r="Y209" s="12"/>
      <c r="Z209" s="12"/>
      <c r="AA209" s="12"/>
      <c r="AB209" s="12"/>
      <c r="AC209" s="12"/>
      <c r="AD209" s="12"/>
      <c r="AE209" s="12"/>
      <c r="AR209" s="215" t="s">
        <v>80</v>
      </c>
      <c r="AT209" s="216" t="s">
        <v>71</v>
      </c>
      <c r="AU209" s="216" t="s">
        <v>80</v>
      </c>
      <c r="AY209" s="215" t="s">
        <v>169</v>
      </c>
      <c r="BK209" s="217">
        <f>SUM(BK210:BK267)</f>
        <v>0</v>
      </c>
    </row>
    <row r="210" spans="1:65" s="2" customFormat="1" ht="16.5" customHeight="1">
      <c r="A210" s="40"/>
      <c r="B210" s="41"/>
      <c r="C210" s="220" t="s">
        <v>365</v>
      </c>
      <c r="D210" s="220" t="s">
        <v>171</v>
      </c>
      <c r="E210" s="221" t="s">
        <v>425</v>
      </c>
      <c r="F210" s="222" t="s">
        <v>426</v>
      </c>
      <c r="G210" s="223" t="s">
        <v>361</v>
      </c>
      <c r="H210" s="224">
        <v>3</v>
      </c>
      <c r="I210" s="225"/>
      <c r="J210" s="226">
        <f>ROUND(I210*H210,2)</f>
        <v>0</v>
      </c>
      <c r="K210" s="222" t="s">
        <v>175</v>
      </c>
      <c r="L210" s="46"/>
      <c r="M210" s="227" t="s">
        <v>19</v>
      </c>
      <c r="N210" s="228" t="s">
        <v>43</v>
      </c>
      <c r="O210" s="86"/>
      <c r="P210" s="229">
        <f>O210*H210</f>
        <v>0</v>
      </c>
      <c r="Q210" s="229">
        <v>0.0007</v>
      </c>
      <c r="R210" s="229">
        <f>Q210*H210</f>
        <v>0.0021</v>
      </c>
      <c r="S210" s="229">
        <v>0</v>
      </c>
      <c r="T210" s="230">
        <f>S210*H210</f>
        <v>0</v>
      </c>
      <c r="U210" s="40"/>
      <c r="V210" s="40"/>
      <c r="W210" s="40"/>
      <c r="X210" s="40"/>
      <c r="Y210" s="40"/>
      <c r="Z210" s="40"/>
      <c r="AA210" s="40"/>
      <c r="AB210" s="40"/>
      <c r="AC210" s="40"/>
      <c r="AD210" s="40"/>
      <c r="AE210" s="40"/>
      <c r="AR210" s="231" t="s">
        <v>176</v>
      </c>
      <c r="AT210" s="231" t="s">
        <v>171</v>
      </c>
      <c r="AU210" s="231" t="s">
        <v>82</v>
      </c>
      <c r="AY210" s="19" t="s">
        <v>169</v>
      </c>
      <c r="BE210" s="232">
        <f>IF(N210="základní",J210,0)</f>
        <v>0</v>
      </c>
      <c r="BF210" s="232">
        <f>IF(N210="snížená",J210,0)</f>
        <v>0</v>
      </c>
      <c r="BG210" s="232">
        <f>IF(N210="zákl. přenesená",J210,0)</f>
        <v>0</v>
      </c>
      <c r="BH210" s="232">
        <f>IF(N210="sníž. přenesená",J210,0)</f>
        <v>0</v>
      </c>
      <c r="BI210" s="232">
        <f>IF(N210="nulová",J210,0)</f>
        <v>0</v>
      </c>
      <c r="BJ210" s="19" t="s">
        <v>80</v>
      </c>
      <c r="BK210" s="232">
        <f>ROUND(I210*H210,2)</f>
        <v>0</v>
      </c>
      <c r="BL210" s="19" t="s">
        <v>176</v>
      </c>
      <c r="BM210" s="231" t="s">
        <v>734</v>
      </c>
    </row>
    <row r="211" spans="1:47" s="2" customFormat="1" ht="12">
      <c r="A211" s="40"/>
      <c r="B211" s="41"/>
      <c r="C211" s="42"/>
      <c r="D211" s="233" t="s">
        <v>178</v>
      </c>
      <c r="E211" s="42"/>
      <c r="F211" s="234" t="s">
        <v>428</v>
      </c>
      <c r="G211" s="42"/>
      <c r="H211" s="42"/>
      <c r="I211" s="138"/>
      <c r="J211" s="42"/>
      <c r="K211" s="42"/>
      <c r="L211" s="46"/>
      <c r="M211" s="235"/>
      <c r="N211" s="236"/>
      <c r="O211" s="86"/>
      <c r="P211" s="86"/>
      <c r="Q211" s="86"/>
      <c r="R211" s="86"/>
      <c r="S211" s="86"/>
      <c r="T211" s="87"/>
      <c r="U211" s="40"/>
      <c r="V211" s="40"/>
      <c r="W211" s="40"/>
      <c r="X211" s="40"/>
      <c r="Y211" s="40"/>
      <c r="Z211" s="40"/>
      <c r="AA211" s="40"/>
      <c r="AB211" s="40"/>
      <c r="AC211" s="40"/>
      <c r="AD211" s="40"/>
      <c r="AE211" s="40"/>
      <c r="AT211" s="19" t="s">
        <v>178</v>
      </c>
      <c r="AU211" s="19" t="s">
        <v>82</v>
      </c>
    </row>
    <row r="212" spans="1:51" s="14" customFormat="1" ht="12">
      <c r="A212" s="14"/>
      <c r="B212" s="248"/>
      <c r="C212" s="249"/>
      <c r="D212" s="233" t="s">
        <v>180</v>
      </c>
      <c r="E212" s="250" t="s">
        <v>19</v>
      </c>
      <c r="F212" s="251" t="s">
        <v>429</v>
      </c>
      <c r="G212" s="249"/>
      <c r="H212" s="250" t="s">
        <v>19</v>
      </c>
      <c r="I212" s="252"/>
      <c r="J212" s="249"/>
      <c r="K212" s="249"/>
      <c r="L212" s="253"/>
      <c r="M212" s="254"/>
      <c r="N212" s="255"/>
      <c r="O212" s="255"/>
      <c r="P212" s="255"/>
      <c r="Q212" s="255"/>
      <c r="R212" s="255"/>
      <c r="S212" s="255"/>
      <c r="T212" s="256"/>
      <c r="U212" s="14"/>
      <c r="V212" s="14"/>
      <c r="W212" s="14"/>
      <c r="X212" s="14"/>
      <c r="Y212" s="14"/>
      <c r="Z212" s="14"/>
      <c r="AA212" s="14"/>
      <c r="AB212" s="14"/>
      <c r="AC212" s="14"/>
      <c r="AD212" s="14"/>
      <c r="AE212" s="14"/>
      <c r="AT212" s="257" t="s">
        <v>180</v>
      </c>
      <c r="AU212" s="257" t="s">
        <v>82</v>
      </c>
      <c r="AV212" s="14" t="s">
        <v>80</v>
      </c>
      <c r="AW212" s="14" t="s">
        <v>33</v>
      </c>
      <c r="AX212" s="14" t="s">
        <v>72</v>
      </c>
      <c r="AY212" s="257" t="s">
        <v>169</v>
      </c>
    </row>
    <row r="213" spans="1:51" s="13" customFormat="1" ht="12">
      <c r="A213" s="13"/>
      <c r="B213" s="237"/>
      <c r="C213" s="238"/>
      <c r="D213" s="233" t="s">
        <v>180</v>
      </c>
      <c r="E213" s="239" t="s">
        <v>19</v>
      </c>
      <c r="F213" s="240" t="s">
        <v>430</v>
      </c>
      <c r="G213" s="238"/>
      <c r="H213" s="241">
        <v>1</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180</v>
      </c>
      <c r="AU213" s="247" t="s">
        <v>82</v>
      </c>
      <c r="AV213" s="13" t="s">
        <v>82</v>
      </c>
      <c r="AW213" s="13" t="s">
        <v>33</v>
      </c>
      <c r="AX213" s="13" t="s">
        <v>72</v>
      </c>
      <c r="AY213" s="247" t="s">
        <v>169</v>
      </c>
    </row>
    <row r="214" spans="1:51" s="13" customFormat="1" ht="12">
      <c r="A214" s="13"/>
      <c r="B214" s="237"/>
      <c r="C214" s="238"/>
      <c r="D214" s="233" t="s">
        <v>180</v>
      </c>
      <c r="E214" s="239" t="s">
        <v>19</v>
      </c>
      <c r="F214" s="240" t="s">
        <v>971</v>
      </c>
      <c r="G214" s="238"/>
      <c r="H214" s="241">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180</v>
      </c>
      <c r="AU214" s="247" t="s">
        <v>82</v>
      </c>
      <c r="AV214" s="13" t="s">
        <v>82</v>
      </c>
      <c r="AW214" s="13" t="s">
        <v>33</v>
      </c>
      <c r="AX214" s="13" t="s">
        <v>72</v>
      </c>
      <c r="AY214" s="247" t="s">
        <v>169</v>
      </c>
    </row>
    <row r="215" spans="1:51" s="13" customFormat="1" ht="12">
      <c r="A215" s="13"/>
      <c r="B215" s="237"/>
      <c r="C215" s="238"/>
      <c r="D215" s="233" t="s">
        <v>180</v>
      </c>
      <c r="E215" s="239" t="s">
        <v>19</v>
      </c>
      <c r="F215" s="240" t="s">
        <v>972</v>
      </c>
      <c r="G215" s="238"/>
      <c r="H215" s="241">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180</v>
      </c>
      <c r="AU215" s="247" t="s">
        <v>82</v>
      </c>
      <c r="AV215" s="13" t="s">
        <v>82</v>
      </c>
      <c r="AW215" s="13" t="s">
        <v>33</v>
      </c>
      <c r="AX215" s="13" t="s">
        <v>72</v>
      </c>
      <c r="AY215" s="247" t="s">
        <v>169</v>
      </c>
    </row>
    <row r="216" spans="1:51" s="15" customFormat="1" ht="12">
      <c r="A216" s="15"/>
      <c r="B216" s="258"/>
      <c r="C216" s="259"/>
      <c r="D216" s="233" t="s">
        <v>180</v>
      </c>
      <c r="E216" s="260" t="s">
        <v>19</v>
      </c>
      <c r="F216" s="261" t="s">
        <v>191</v>
      </c>
      <c r="G216" s="259"/>
      <c r="H216" s="262">
        <v>3</v>
      </c>
      <c r="I216" s="263"/>
      <c r="J216" s="259"/>
      <c r="K216" s="259"/>
      <c r="L216" s="264"/>
      <c r="M216" s="265"/>
      <c r="N216" s="266"/>
      <c r="O216" s="266"/>
      <c r="P216" s="266"/>
      <c r="Q216" s="266"/>
      <c r="R216" s="266"/>
      <c r="S216" s="266"/>
      <c r="T216" s="267"/>
      <c r="U216" s="15"/>
      <c r="V216" s="15"/>
      <c r="W216" s="15"/>
      <c r="X216" s="15"/>
      <c r="Y216" s="15"/>
      <c r="Z216" s="15"/>
      <c r="AA216" s="15"/>
      <c r="AB216" s="15"/>
      <c r="AC216" s="15"/>
      <c r="AD216" s="15"/>
      <c r="AE216" s="15"/>
      <c r="AT216" s="268" t="s">
        <v>180</v>
      </c>
      <c r="AU216" s="268" t="s">
        <v>82</v>
      </c>
      <c r="AV216" s="15" t="s">
        <v>176</v>
      </c>
      <c r="AW216" s="15" t="s">
        <v>33</v>
      </c>
      <c r="AX216" s="15" t="s">
        <v>80</v>
      </c>
      <c r="AY216" s="268" t="s">
        <v>169</v>
      </c>
    </row>
    <row r="217" spans="1:65" s="2" customFormat="1" ht="16.5" customHeight="1">
      <c r="A217" s="40"/>
      <c r="B217" s="41"/>
      <c r="C217" s="269" t="s">
        <v>370</v>
      </c>
      <c r="D217" s="269" t="s">
        <v>294</v>
      </c>
      <c r="E217" s="270" t="s">
        <v>973</v>
      </c>
      <c r="F217" s="271" t="s">
        <v>974</v>
      </c>
      <c r="G217" s="272" t="s">
        <v>361</v>
      </c>
      <c r="H217" s="273">
        <v>2</v>
      </c>
      <c r="I217" s="274"/>
      <c r="J217" s="275">
        <f>ROUND(I217*H217,2)</f>
        <v>0</v>
      </c>
      <c r="K217" s="271" t="s">
        <v>175</v>
      </c>
      <c r="L217" s="276"/>
      <c r="M217" s="277" t="s">
        <v>19</v>
      </c>
      <c r="N217" s="278" t="s">
        <v>43</v>
      </c>
      <c r="O217" s="86"/>
      <c r="P217" s="229">
        <f>O217*H217</f>
        <v>0</v>
      </c>
      <c r="Q217" s="229">
        <v>0.0024</v>
      </c>
      <c r="R217" s="229">
        <f>Q217*H217</f>
        <v>0.0048</v>
      </c>
      <c r="S217" s="229">
        <v>0</v>
      </c>
      <c r="T217" s="230">
        <f>S217*H217</f>
        <v>0</v>
      </c>
      <c r="U217" s="40"/>
      <c r="V217" s="40"/>
      <c r="W217" s="40"/>
      <c r="X217" s="40"/>
      <c r="Y217" s="40"/>
      <c r="Z217" s="40"/>
      <c r="AA217" s="40"/>
      <c r="AB217" s="40"/>
      <c r="AC217" s="40"/>
      <c r="AD217" s="40"/>
      <c r="AE217" s="40"/>
      <c r="AR217" s="231" t="s">
        <v>227</v>
      </c>
      <c r="AT217" s="231" t="s">
        <v>294</v>
      </c>
      <c r="AU217" s="231" t="s">
        <v>82</v>
      </c>
      <c r="AY217" s="19" t="s">
        <v>169</v>
      </c>
      <c r="BE217" s="232">
        <f>IF(N217="základní",J217,0)</f>
        <v>0</v>
      </c>
      <c r="BF217" s="232">
        <f>IF(N217="snížená",J217,0)</f>
        <v>0</v>
      </c>
      <c r="BG217" s="232">
        <f>IF(N217="zákl. přenesená",J217,0)</f>
        <v>0</v>
      </c>
      <c r="BH217" s="232">
        <f>IF(N217="sníž. přenesená",J217,0)</f>
        <v>0</v>
      </c>
      <c r="BI217" s="232">
        <f>IF(N217="nulová",J217,0)</f>
        <v>0</v>
      </c>
      <c r="BJ217" s="19" t="s">
        <v>80</v>
      </c>
      <c r="BK217" s="232">
        <f>ROUND(I217*H217,2)</f>
        <v>0</v>
      </c>
      <c r="BL217" s="19" t="s">
        <v>176</v>
      </c>
      <c r="BM217" s="231" t="s">
        <v>975</v>
      </c>
    </row>
    <row r="218" spans="1:51" s="13" customFormat="1" ht="12">
      <c r="A218" s="13"/>
      <c r="B218" s="237"/>
      <c r="C218" s="238"/>
      <c r="D218" s="233" t="s">
        <v>180</v>
      </c>
      <c r="E218" s="239" t="s">
        <v>19</v>
      </c>
      <c r="F218" s="240" t="s">
        <v>971</v>
      </c>
      <c r="G218" s="238"/>
      <c r="H218" s="241">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180</v>
      </c>
      <c r="AU218" s="247" t="s">
        <v>82</v>
      </c>
      <c r="AV218" s="13" t="s">
        <v>82</v>
      </c>
      <c r="AW218" s="13" t="s">
        <v>33</v>
      </c>
      <c r="AX218" s="13" t="s">
        <v>72</v>
      </c>
      <c r="AY218" s="247" t="s">
        <v>169</v>
      </c>
    </row>
    <row r="219" spans="1:51" s="13" customFormat="1" ht="12">
      <c r="A219" s="13"/>
      <c r="B219" s="237"/>
      <c r="C219" s="238"/>
      <c r="D219" s="233" t="s">
        <v>180</v>
      </c>
      <c r="E219" s="239" t="s">
        <v>19</v>
      </c>
      <c r="F219" s="240" t="s">
        <v>972</v>
      </c>
      <c r="G219" s="238"/>
      <c r="H219" s="241">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33</v>
      </c>
      <c r="AX219" s="13" t="s">
        <v>72</v>
      </c>
      <c r="AY219" s="247" t="s">
        <v>169</v>
      </c>
    </row>
    <row r="220" spans="1:51" s="15" customFormat="1" ht="12">
      <c r="A220" s="15"/>
      <c r="B220" s="258"/>
      <c r="C220" s="259"/>
      <c r="D220" s="233" t="s">
        <v>180</v>
      </c>
      <c r="E220" s="260" t="s">
        <v>19</v>
      </c>
      <c r="F220" s="261" t="s">
        <v>191</v>
      </c>
      <c r="G220" s="259"/>
      <c r="H220" s="262">
        <v>2</v>
      </c>
      <c r="I220" s="263"/>
      <c r="J220" s="259"/>
      <c r="K220" s="259"/>
      <c r="L220" s="264"/>
      <c r="M220" s="265"/>
      <c r="N220" s="266"/>
      <c r="O220" s="266"/>
      <c r="P220" s="266"/>
      <c r="Q220" s="266"/>
      <c r="R220" s="266"/>
      <c r="S220" s="266"/>
      <c r="T220" s="267"/>
      <c r="U220" s="15"/>
      <c r="V220" s="15"/>
      <c r="W220" s="15"/>
      <c r="X220" s="15"/>
      <c r="Y220" s="15"/>
      <c r="Z220" s="15"/>
      <c r="AA220" s="15"/>
      <c r="AB220" s="15"/>
      <c r="AC220" s="15"/>
      <c r="AD220" s="15"/>
      <c r="AE220" s="15"/>
      <c r="AT220" s="268" t="s">
        <v>180</v>
      </c>
      <c r="AU220" s="268" t="s">
        <v>82</v>
      </c>
      <c r="AV220" s="15" t="s">
        <v>176</v>
      </c>
      <c r="AW220" s="15" t="s">
        <v>33</v>
      </c>
      <c r="AX220" s="15" t="s">
        <v>80</v>
      </c>
      <c r="AY220" s="268" t="s">
        <v>169</v>
      </c>
    </row>
    <row r="221" spans="1:65" s="2" customFormat="1" ht="16.5" customHeight="1">
      <c r="A221" s="40"/>
      <c r="B221" s="41"/>
      <c r="C221" s="269" t="s">
        <v>377</v>
      </c>
      <c r="D221" s="269" t="s">
        <v>294</v>
      </c>
      <c r="E221" s="270" t="s">
        <v>432</v>
      </c>
      <c r="F221" s="271" t="s">
        <v>433</v>
      </c>
      <c r="G221" s="272" t="s">
        <v>361</v>
      </c>
      <c r="H221" s="273">
        <v>1</v>
      </c>
      <c r="I221" s="274"/>
      <c r="J221" s="275">
        <f>ROUND(I221*H221,2)</f>
        <v>0</v>
      </c>
      <c r="K221" s="271" t="s">
        <v>175</v>
      </c>
      <c r="L221" s="276"/>
      <c r="M221" s="277" t="s">
        <v>19</v>
      </c>
      <c r="N221" s="278" t="s">
        <v>43</v>
      </c>
      <c r="O221" s="86"/>
      <c r="P221" s="229">
        <f>O221*H221</f>
        <v>0</v>
      </c>
      <c r="Q221" s="229">
        <v>0.005</v>
      </c>
      <c r="R221" s="229">
        <f>Q221*H221</f>
        <v>0.005</v>
      </c>
      <c r="S221" s="229">
        <v>0</v>
      </c>
      <c r="T221" s="230">
        <f>S221*H221</f>
        <v>0</v>
      </c>
      <c r="U221" s="40"/>
      <c r="V221" s="40"/>
      <c r="W221" s="40"/>
      <c r="X221" s="40"/>
      <c r="Y221" s="40"/>
      <c r="Z221" s="40"/>
      <c r="AA221" s="40"/>
      <c r="AB221" s="40"/>
      <c r="AC221" s="40"/>
      <c r="AD221" s="40"/>
      <c r="AE221" s="40"/>
      <c r="AR221" s="231" t="s">
        <v>227</v>
      </c>
      <c r="AT221" s="231" t="s">
        <v>294</v>
      </c>
      <c r="AU221" s="231" t="s">
        <v>82</v>
      </c>
      <c r="AY221" s="19" t="s">
        <v>169</v>
      </c>
      <c r="BE221" s="232">
        <f>IF(N221="základní",J221,0)</f>
        <v>0</v>
      </c>
      <c r="BF221" s="232">
        <f>IF(N221="snížená",J221,0)</f>
        <v>0</v>
      </c>
      <c r="BG221" s="232">
        <f>IF(N221="zákl. přenesená",J221,0)</f>
        <v>0</v>
      </c>
      <c r="BH221" s="232">
        <f>IF(N221="sníž. přenesená",J221,0)</f>
        <v>0</v>
      </c>
      <c r="BI221" s="232">
        <f>IF(N221="nulová",J221,0)</f>
        <v>0</v>
      </c>
      <c r="BJ221" s="19" t="s">
        <v>80</v>
      </c>
      <c r="BK221" s="232">
        <f>ROUND(I221*H221,2)</f>
        <v>0</v>
      </c>
      <c r="BL221" s="19" t="s">
        <v>176</v>
      </c>
      <c r="BM221" s="231" t="s">
        <v>976</v>
      </c>
    </row>
    <row r="222" spans="1:51" s="13" customFormat="1" ht="12">
      <c r="A222" s="13"/>
      <c r="B222" s="237"/>
      <c r="C222" s="238"/>
      <c r="D222" s="233" t="s">
        <v>180</v>
      </c>
      <c r="E222" s="239" t="s">
        <v>19</v>
      </c>
      <c r="F222" s="240" t="s">
        <v>430</v>
      </c>
      <c r="G222" s="238"/>
      <c r="H222" s="241">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80</v>
      </c>
      <c r="AY222" s="247" t="s">
        <v>169</v>
      </c>
    </row>
    <row r="223" spans="1:65" s="2" customFormat="1" ht="16.5" customHeight="1">
      <c r="A223" s="40"/>
      <c r="B223" s="41"/>
      <c r="C223" s="220" t="s">
        <v>382</v>
      </c>
      <c r="D223" s="220" t="s">
        <v>171</v>
      </c>
      <c r="E223" s="221" t="s">
        <v>436</v>
      </c>
      <c r="F223" s="222" t="s">
        <v>437</v>
      </c>
      <c r="G223" s="223" t="s">
        <v>361</v>
      </c>
      <c r="H223" s="224">
        <v>3</v>
      </c>
      <c r="I223" s="225"/>
      <c r="J223" s="226">
        <f>ROUND(I223*H223,2)</f>
        <v>0</v>
      </c>
      <c r="K223" s="222" t="s">
        <v>175</v>
      </c>
      <c r="L223" s="46"/>
      <c r="M223" s="227" t="s">
        <v>19</v>
      </c>
      <c r="N223" s="228" t="s">
        <v>43</v>
      </c>
      <c r="O223" s="86"/>
      <c r="P223" s="229">
        <f>O223*H223</f>
        <v>0</v>
      </c>
      <c r="Q223" s="229">
        <v>0.10941</v>
      </c>
      <c r="R223" s="229">
        <f>Q223*H223</f>
        <v>0.32822999999999997</v>
      </c>
      <c r="S223" s="229">
        <v>0</v>
      </c>
      <c r="T223" s="230">
        <f>S223*H223</f>
        <v>0</v>
      </c>
      <c r="U223" s="40"/>
      <c r="V223" s="40"/>
      <c r="W223" s="40"/>
      <c r="X223" s="40"/>
      <c r="Y223" s="40"/>
      <c r="Z223" s="40"/>
      <c r="AA223" s="40"/>
      <c r="AB223" s="40"/>
      <c r="AC223" s="40"/>
      <c r="AD223" s="40"/>
      <c r="AE223" s="40"/>
      <c r="AR223" s="231" t="s">
        <v>176</v>
      </c>
      <c r="AT223" s="231" t="s">
        <v>171</v>
      </c>
      <c r="AU223" s="231" t="s">
        <v>82</v>
      </c>
      <c r="AY223" s="19" t="s">
        <v>169</v>
      </c>
      <c r="BE223" s="232">
        <f>IF(N223="základní",J223,0)</f>
        <v>0</v>
      </c>
      <c r="BF223" s="232">
        <f>IF(N223="snížená",J223,0)</f>
        <v>0</v>
      </c>
      <c r="BG223" s="232">
        <f>IF(N223="zákl. přenesená",J223,0)</f>
        <v>0</v>
      </c>
      <c r="BH223" s="232">
        <f>IF(N223="sníž. přenesená",J223,0)</f>
        <v>0</v>
      </c>
      <c r="BI223" s="232">
        <f>IF(N223="nulová",J223,0)</f>
        <v>0</v>
      </c>
      <c r="BJ223" s="19" t="s">
        <v>80</v>
      </c>
      <c r="BK223" s="232">
        <f>ROUND(I223*H223,2)</f>
        <v>0</v>
      </c>
      <c r="BL223" s="19" t="s">
        <v>176</v>
      </c>
      <c r="BM223" s="231" t="s">
        <v>739</v>
      </c>
    </row>
    <row r="224" spans="1:47" s="2" customFormat="1" ht="12">
      <c r="A224" s="40"/>
      <c r="B224" s="41"/>
      <c r="C224" s="42"/>
      <c r="D224" s="233" t="s">
        <v>178</v>
      </c>
      <c r="E224" s="42"/>
      <c r="F224" s="234" t="s">
        <v>439</v>
      </c>
      <c r="G224" s="42"/>
      <c r="H224" s="42"/>
      <c r="I224" s="138"/>
      <c r="J224" s="42"/>
      <c r="K224" s="42"/>
      <c r="L224" s="46"/>
      <c r="M224" s="235"/>
      <c r="N224" s="236"/>
      <c r="O224" s="86"/>
      <c r="P224" s="86"/>
      <c r="Q224" s="86"/>
      <c r="R224" s="86"/>
      <c r="S224" s="86"/>
      <c r="T224" s="87"/>
      <c r="U224" s="40"/>
      <c r="V224" s="40"/>
      <c r="W224" s="40"/>
      <c r="X224" s="40"/>
      <c r="Y224" s="40"/>
      <c r="Z224" s="40"/>
      <c r="AA224" s="40"/>
      <c r="AB224" s="40"/>
      <c r="AC224" s="40"/>
      <c r="AD224" s="40"/>
      <c r="AE224" s="40"/>
      <c r="AT224" s="19" t="s">
        <v>178</v>
      </c>
      <c r="AU224" s="19" t="s">
        <v>82</v>
      </c>
    </row>
    <row r="225" spans="1:51" s="14" customFormat="1" ht="12">
      <c r="A225" s="14"/>
      <c r="B225" s="248"/>
      <c r="C225" s="249"/>
      <c r="D225" s="233" t="s">
        <v>180</v>
      </c>
      <c r="E225" s="250" t="s">
        <v>19</v>
      </c>
      <c r="F225" s="251" t="s">
        <v>429</v>
      </c>
      <c r="G225" s="249"/>
      <c r="H225" s="250" t="s">
        <v>19</v>
      </c>
      <c r="I225" s="252"/>
      <c r="J225" s="249"/>
      <c r="K225" s="249"/>
      <c r="L225" s="253"/>
      <c r="M225" s="254"/>
      <c r="N225" s="255"/>
      <c r="O225" s="255"/>
      <c r="P225" s="255"/>
      <c r="Q225" s="255"/>
      <c r="R225" s="255"/>
      <c r="S225" s="255"/>
      <c r="T225" s="256"/>
      <c r="U225" s="14"/>
      <c r="V225" s="14"/>
      <c r="W225" s="14"/>
      <c r="X225" s="14"/>
      <c r="Y225" s="14"/>
      <c r="Z225" s="14"/>
      <c r="AA225" s="14"/>
      <c r="AB225" s="14"/>
      <c r="AC225" s="14"/>
      <c r="AD225" s="14"/>
      <c r="AE225" s="14"/>
      <c r="AT225" s="257" t="s">
        <v>180</v>
      </c>
      <c r="AU225" s="257" t="s">
        <v>82</v>
      </c>
      <c r="AV225" s="14" t="s">
        <v>80</v>
      </c>
      <c r="AW225" s="14" t="s">
        <v>33</v>
      </c>
      <c r="AX225" s="14" t="s">
        <v>72</v>
      </c>
      <c r="AY225" s="257" t="s">
        <v>169</v>
      </c>
    </row>
    <row r="226" spans="1:51" s="13" customFormat="1" ht="12">
      <c r="A226" s="13"/>
      <c r="B226" s="237"/>
      <c r="C226" s="238"/>
      <c r="D226" s="233" t="s">
        <v>180</v>
      </c>
      <c r="E226" s="239" t="s">
        <v>19</v>
      </c>
      <c r="F226" s="240" t="s">
        <v>430</v>
      </c>
      <c r="G226" s="238"/>
      <c r="H226" s="241">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180</v>
      </c>
      <c r="AU226" s="247" t="s">
        <v>82</v>
      </c>
      <c r="AV226" s="13" t="s">
        <v>82</v>
      </c>
      <c r="AW226" s="13" t="s">
        <v>33</v>
      </c>
      <c r="AX226" s="13" t="s">
        <v>72</v>
      </c>
      <c r="AY226" s="247" t="s">
        <v>169</v>
      </c>
    </row>
    <row r="227" spans="1:51" s="13" customFormat="1" ht="12">
      <c r="A227" s="13"/>
      <c r="B227" s="237"/>
      <c r="C227" s="238"/>
      <c r="D227" s="233" t="s">
        <v>180</v>
      </c>
      <c r="E227" s="239" t="s">
        <v>19</v>
      </c>
      <c r="F227" s="240" t="s">
        <v>971</v>
      </c>
      <c r="G227" s="238"/>
      <c r="H227" s="241">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180</v>
      </c>
      <c r="AU227" s="247" t="s">
        <v>82</v>
      </c>
      <c r="AV227" s="13" t="s">
        <v>82</v>
      </c>
      <c r="AW227" s="13" t="s">
        <v>33</v>
      </c>
      <c r="AX227" s="13" t="s">
        <v>72</v>
      </c>
      <c r="AY227" s="247" t="s">
        <v>169</v>
      </c>
    </row>
    <row r="228" spans="1:51" s="13" customFormat="1" ht="12">
      <c r="A228" s="13"/>
      <c r="B228" s="237"/>
      <c r="C228" s="238"/>
      <c r="D228" s="233" t="s">
        <v>180</v>
      </c>
      <c r="E228" s="239" t="s">
        <v>19</v>
      </c>
      <c r="F228" s="240" t="s">
        <v>972</v>
      </c>
      <c r="G228" s="238"/>
      <c r="H228" s="241">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180</v>
      </c>
      <c r="AU228" s="247" t="s">
        <v>82</v>
      </c>
      <c r="AV228" s="13" t="s">
        <v>82</v>
      </c>
      <c r="AW228" s="13" t="s">
        <v>33</v>
      </c>
      <c r="AX228" s="13" t="s">
        <v>72</v>
      </c>
      <c r="AY228" s="247" t="s">
        <v>169</v>
      </c>
    </row>
    <row r="229" spans="1:51" s="15" customFormat="1" ht="12">
      <c r="A229" s="15"/>
      <c r="B229" s="258"/>
      <c r="C229" s="259"/>
      <c r="D229" s="233" t="s">
        <v>180</v>
      </c>
      <c r="E229" s="260" t="s">
        <v>19</v>
      </c>
      <c r="F229" s="261" t="s">
        <v>191</v>
      </c>
      <c r="G229" s="259"/>
      <c r="H229" s="262">
        <v>3</v>
      </c>
      <c r="I229" s="263"/>
      <c r="J229" s="259"/>
      <c r="K229" s="259"/>
      <c r="L229" s="264"/>
      <c r="M229" s="265"/>
      <c r="N229" s="266"/>
      <c r="O229" s="266"/>
      <c r="P229" s="266"/>
      <c r="Q229" s="266"/>
      <c r="R229" s="266"/>
      <c r="S229" s="266"/>
      <c r="T229" s="267"/>
      <c r="U229" s="15"/>
      <c r="V229" s="15"/>
      <c r="W229" s="15"/>
      <c r="X229" s="15"/>
      <c r="Y229" s="15"/>
      <c r="Z229" s="15"/>
      <c r="AA229" s="15"/>
      <c r="AB229" s="15"/>
      <c r="AC229" s="15"/>
      <c r="AD229" s="15"/>
      <c r="AE229" s="15"/>
      <c r="AT229" s="268" t="s">
        <v>180</v>
      </c>
      <c r="AU229" s="268" t="s">
        <v>82</v>
      </c>
      <c r="AV229" s="15" t="s">
        <v>176</v>
      </c>
      <c r="AW229" s="15" t="s">
        <v>33</v>
      </c>
      <c r="AX229" s="15" t="s">
        <v>80</v>
      </c>
      <c r="AY229" s="268" t="s">
        <v>169</v>
      </c>
    </row>
    <row r="230" spans="1:65" s="2" customFormat="1" ht="16.5" customHeight="1">
      <c r="A230" s="40"/>
      <c r="B230" s="41"/>
      <c r="C230" s="269" t="s">
        <v>387</v>
      </c>
      <c r="D230" s="269" t="s">
        <v>294</v>
      </c>
      <c r="E230" s="270" t="s">
        <v>441</v>
      </c>
      <c r="F230" s="271" t="s">
        <v>442</v>
      </c>
      <c r="G230" s="272" t="s">
        <v>361</v>
      </c>
      <c r="H230" s="273">
        <v>3</v>
      </c>
      <c r="I230" s="274"/>
      <c r="J230" s="275">
        <f>ROUND(I230*H230,2)</f>
        <v>0</v>
      </c>
      <c r="K230" s="271" t="s">
        <v>175</v>
      </c>
      <c r="L230" s="276"/>
      <c r="M230" s="277" t="s">
        <v>19</v>
      </c>
      <c r="N230" s="278" t="s">
        <v>43</v>
      </c>
      <c r="O230" s="86"/>
      <c r="P230" s="229">
        <f>O230*H230</f>
        <v>0</v>
      </c>
      <c r="Q230" s="229">
        <v>0.0061</v>
      </c>
      <c r="R230" s="229">
        <f>Q230*H230</f>
        <v>0.0183</v>
      </c>
      <c r="S230" s="229">
        <v>0</v>
      </c>
      <c r="T230" s="230">
        <f>S230*H230</f>
        <v>0</v>
      </c>
      <c r="U230" s="40"/>
      <c r="V230" s="40"/>
      <c r="W230" s="40"/>
      <c r="X230" s="40"/>
      <c r="Y230" s="40"/>
      <c r="Z230" s="40"/>
      <c r="AA230" s="40"/>
      <c r="AB230" s="40"/>
      <c r="AC230" s="40"/>
      <c r="AD230" s="40"/>
      <c r="AE230" s="40"/>
      <c r="AR230" s="231" t="s">
        <v>227</v>
      </c>
      <c r="AT230" s="231" t="s">
        <v>294</v>
      </c>
      <c r="AU230" s="231" t="s">
        <v>82</v>
      </c>
      <c r="AY230" s="19" t="s">
        <v>169</v>
      </c>
      <c r="BE230" s="232">
        <f>IF(N230="základní",J230,0)</f>
        <v>0</v>
      </c>
      <c r="BF230" s="232">
        <f>IF(N230="snížená",J230,0)</f>
        <v>0</v>
      </c>
      <c r="BG230" s="232">
        <f>IF(N230="zákl. přenesená",J230,0)</f>
        <v>0</v>
      </c>
      <c r="BH230" s="232">
        <f>IF(N230="sníž. přenesená",J230,0)</f>
        <v>0</v>
      </c>
      <c r="BI230" s="232">
        <f>IF(N230="nulová",J230,0)</f>
        <v>0</v>
      </c>
      <c r="BJ230" s="19" t="s">
        <v>80</v>
      </c>
      <c r="BK230" s="232">
        <f>ROUND(I230*H230,2)</f>
        <v>0</v>
      </c>
      <c r="BL230" s="19" t="s">
        <v>176</v>
      </c>
      <c r="BM230" s="231" t="s">
        <v>740</v>
      </c>
    </row>
    <row r="231" spans="1:65" s="2" customFormat="1" ht="16.5" customHeight="1">
      <c r="A231" s="40"/>
      <c r="B231" s="41"/>
      <c r="C231" s="220" t="s">
        <v>395</v>
      </c>
      <c r="D231" s="220" t="s">
        <v>171</v>
      </c>
      <c r="E231" s="221" t="s">
        <v>445</v>
      </c>
      <c r="F231" s="222" t="s">
        <v>446</v>
      </c>
      <c r="G231" s="223" t="s">
        <v>339</v>
      </c>
      <c r="H231" s="224">
        <v>16.04</v>
      </c>
      <c r="I231" s="225"/>
      <c r="J231" s="226">
        <f>ROUND(I231*H231,2)</f>
        <v>0</v>
      </c>
      <c r="K231" s="222" t="s">
        <v>175</v>
      </c>
      <c r="L231" s="46"/>
      <c r="M231" s="227" t="s">
        <v>19</v>
      </c>
      <c r="N231" s="228" t="s">
        <v>43</v>
      </c>
      <c r="O231" s="86"/>
      <c r="P231" s="229">
        <f>O231*H231</f>
        <v>0</v>
      </c>
      <c r="Q231" s="229">
        <v>0</v>
      </c>
      <c r="R231" s="229">
        <f>Q231*H231</f>
        <v>0</v>
      </c>
      <c r="S231" s="229">
        <v>0</v>
      </c>
      <c r="T231" s="230">
        <f>S231*H231</f>
        <v>0</v>
      </c>
      <c r="U231" s="40"/>
      <c r="V231" s="40"/>
      <c r="W231" s="40"/>
      <c r="X231" s="40"/>
      <c r="Y231" s="40"/>
      <c r="Z231" s="40"/>
      <c r="AA231" s="40"/>
      <c r="AB231" s="40"/>
      <c r="AC231" s="40"/>
      <c r="AD231" s="40"/>
      <c r="AE231" s="40"/>
      <c r="AR231" s="231" t="s">
        <v>176</v>
      </c>
      <c r="AT231" s="231" t="s">
        <v>171</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176</v>
      </c>
      <c r="BM231" s="231" t="s">
        <v>977</v>
      </c>
    </row>
    <row r="232" spans="1:47" s="2" customFormat="1" ht="12">
      <c r="A232" s="40"/>
      <c r="B232" s="41"/>
      <c r="C232" s="42"/>
      <c r="D232" s="233" t="s">
        <v>178</v>
      </c>
      <c r="E232" s="42"/>
      <c r="F232" s="234" t="s">
        <v>448</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9" t="s">
        <v>178</v>
      </c>
      <c r="AU232" s="19" t="s">
        <v>82</v>
      </c>
    </row>
    <row r="233" spans="1:51" s="13" customFormat="1" ht="12">
      <c r="A233" s="13"/>
      <c r="B233" s="237"/>
      <c r="C233" s="238"/>
      <c r="D233" s="233" t="s">
        <v>180</v>
      </c>
      <c r="E233" s="239" t="s">
        <v>19</v>
      </c>
      <c r="F233" s="240" t="s">
        <v>978</v>
      </c>
      <c r="G233" s="238"/>
      <c r="H233" s="241">
        <v>16.04</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180</v>
      </c>
      <c r="AU233" s="247" t="s">
        <v>82</v>
      </c>
      <c r="AV233" s="13" t="s">
        <v>82</v>
      </c>
      <c r="AW233" s="13" t="s">
        <v>33</v>
      </c>
      <c r="AX233" s="13" t="s">
        <v>80</v>
      </c>
      <c r="AY233" s="247" t="s">
        <v>169</v>
      </c>
    </row>
    <row r="234" spans="1:65" s="2" customFormat="1" ht="21.75" customHeight="1">
      <c r="A234" s="40"/>
      <c r="B234" s="41"/>
      <c r="C234" s="220" t="s">
        <v>400</v>
      </c>
      <c r="D234" s="220" t="s">
        <v>171</v>
      </c>
      <c r="E234" s="221" t="s">
        <v>451</v>
      </c>
      <c r="F234" s="222" t="s">
        <v>452</v>
      </c>
      <c r="G234" s="223" t="s">
        <v>339</v>
      </c>
      <c r="H234" s="224">
        <v>16.04</v>
      </c>
      <c r="I234" s="225"/>
      <c r="J234" s="226">
        <f>ROUND(I234*H234,2)</f>
        <v>0</v>
      </c>
      <c r="K234" s="222" t="s">
        <v>175</v>
      </c>
      <c r="L234" s="46"/>
      <c r="M234" s="227" t="s">
        <v>19</v>
      </c>
      <c r="N234" s="228" t="s">
        <v>43</v>
      </c>
      <c r="O234" s="86"/>
      <c r="P234" s="229">
        <f>O234*H234</f>
        <v>0</v>
      </c>
      <c r="Q234" s="229">
        <v>0.00011</v>
      </c>
      <c r="R234" s="229">
        <f>Q234*H234</f>
        <v>0.0017644</v>
      </c>
      <c r="S234" s="229">
        <v>0</v>
      </c>
      <c r="T234" s="230">
        <f>S234*H234</f>
        <v>0</v>
      </c>
      <c r="U234" s="40"/>
      <c r="V234" s="40"/>
      <c r="W234" s="40"/>
      <c r="X234" s="40"/>
      <c r="Y234" s="40"/>
      <c r="Z234" s="40"/>
      <c r="AA234" s="40"/>
      <c r="AB234" s="40"/>
      <c r="AC234" s="40"/>
      <c r="AD234" s="40"/>
      <c r="AE234" s="40"/>
      <c r="AR234" s="231" t="s">
        <v>176</v>
      </c>
      <c r="AT234" s="231" t="s">
        <v>171</v>
      </c>
      <c r="AU234" s="231" t="s">
        <v>82</v>
      </c>
      <c r="AY234" s="19" t="s">
        <v>169</v>
      </c>
      <c r="BE234" s="232">
        <f>IF(N234="základní",J234,0)</f>
        <v>0</v>
      </c>
      <c r="BF234" s="232">
        <f>IF(N234="snížená",J234,0)</f>
        <v>0</v>
      </c>
      <c r="BG234" s="232">
        <f>IF(N234="zákl. přenesená",J234,0)</f>
        <v>0</v>
      </c>
      <c r="BH234" s="232">
        <f>IF(N234="sníž. přenesená",J234,0)</f>
        <v>0</v>
      </c>
      <c r="BI234" s="232">
        <f>IF(N234="nulová",J234,0)</f>
        <v>0</v>
      </c>
      <c r="BJ234" s="19" t="s">
        <v>80</v>
      </c>
      <c r="BK234" s="232">
        <f>ROUND(I234*H234,2)</f>
        <v>0</v>
      </c>
      <c r="BL234" s="19" t="s">
        <v>176</v>
      </c>
      <c r="BM234" s="231" t="s">
        <v>979</v>
      </c>
    </row>
    <row r="235" spans="1:47" s="2" customFormat="1" ht="12">
      <c r="A235" s="40"/>
      <c r="B235" s="41"/>
      <c r="C235" s="42"/>
      <c r="D235" s="233" t="s">
        <v>178</v>
      </c>
      <c r="E235" s="42"/>
      <c r="F235" s="234" t="s">
        <v>454</v>
      </c>
      <c r="G235" s="42"/>
      <c r="H235" s="42"/>
      <c r="I235" s="138"/>
      <c r="J235" s="42"/>
      <c r="K235" s="42"/>
      <c r="L235" s="46"/>
      <c r="M235" s="235"/>
      <c r="N235" s="236"/>
      <c r="O235" s="86"/>
      <c r="P235" s="86"/>
      <c r="Q235" s="86"/>
      <c r="R235" s="86"/>
      <c r="S235" s="86"/>
      <c r="T235" s="87"/>
      <c r="U235" s="40"/>
      <c r="V235" s="40"/>
      <c r="W235" s="40"/>
      <c r="X235" s="40"/>
      <c r="Y235" s="40"/>
      <c r="Z235" s="40"/>
      <c r="AA235" s="40"/>
      <c r="AB235" s="40"/>
      <c r="AC235" s="40"/>
      <c r="AD235" s="40"/>
      <c r="AE235" s="40"/>
      <c r="AT235" s="19" t="s">
        <v>178</v>
      </c>
      <c r="AU235" s="19" t="s">
        <v>82</v>
      </c>
    </row>
    <row r="236" spans="1:65" s="2" customFormat="1" ht="16.5" customHeight="1">
      <c r="A236" s="40"/>
      <c r="B236" s="41"/>
      <c r="C236" s="220" t="s">
        <v>406</v>
      </c>
      <c r="D236" s="220" t="s">
        <v>171</v>
      </c>
      <c r="E236" s="221" t="s">
        <v>980</v>
      </c>
      <c r="F236" s="222" t="s">
        <v>981</v>
      </c>
      <c r="G236" s="223" t="s">
        <v>339</v>
      </c>
      <c r="H236" s="224">
        <v>3.5</v>
      </c>
      <c r="I236" s="225"/>
      <c r="J236" s="226">
        <f>ROUND(I236*H236,2)</f>
        <v>0</v>
      </c>
      <c r="K236" s="222" t="s">
        <v>175</v>
      </c>
      <c r="L236" s="46"/>
      <c r="M236" s="227" t="s">
        <v>19</v>
      </c>
      <c r="N236" s="228" t="s">
        <v>43</v>
      </c>
      <c r="O236" s="86"/>
      <c r="P236" s="229">
        <f>O236*H236</f>
        <v>0</v>
      </c>
      <c r="Q236" s="229">
        <v>1.04561</v>
      </c>
      <c r="R236" s="229">
        <f>Q236*H236</f>
        <v>3.6596349999999997</v>
      </c>
      <c r="S236" s="229">
        <v>0</v>
      </c>
      <c r="T236" s="230">
        <f>S236*H236</f>
        <v>0</v>
      </c>
      <c r="U236" s="40"/>
      <c r="V236" s="40"/>
      <c r="W236" s="40"/>
      <c r="X236" s="40"/>
      <c r="Y236" s="40"/>
      <c r="Z236" s="40"/>
      <c r="AA236" s="40"/>
      <c r="AB236" s="40"/>
      <c r="AC236" s="40"/>
      <c r="AD236" s="40"/>
      <c r="AE236" s="40"/>
      <c r="AR236" s="231" t="s">
        <v>176</v>
      </c>
      <c r="AT236" s="231" t="s">
        <v>171</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176</v>
      </c>
      <c r="BM236" s="231" t="s">
        <v>982</v>
      </c>
    </row>
    <row r="237" spans="1:47" s="2" customFormat="1" ht="12">
      <c r="A237" s="40"/>
      <c r="B237" s="41"/>
      <c r="C237" s="42"/>
      <c r="D237" s="233" t="s">
        <v>178</v>
      </c>
      <c r="E237" s="42"/>
      <c r="F237" s="234" t="s">
        <v>983</v>
      </c>
      <c r="G237" s="42"/>
      <c r="H237" s="42"/>
      <c r="I237" s="138"/>
      <c r="J237" s="42"/>
      <c r="K237" s="42"/>
      <c r="L237" s="46"/>
      <c r="M237" s="235"/>
      <c r="N237" s="236"/>
      <c r="O237" s="86"/>
      <c r="P237" s="86"/>
      <c r="Q237" s="86"/>
      <c r="R237" s="86"/>
      <c r="S237" s="86"/>
      <c r="T237" s="87"/>
      <c r="U237" s="40"/>
      <c r="V237" s="40"/>
      <c r="W237" s="40"/>
      <c r="X237" s="40"/>
      <c r="Y237" s="40"/>
      <c r="Z237" s="40"/>
      <c r="AA237" s="40"/>
      <c r="AB237" s="40"/>
      <c r="AC237" s="40"/>
      <c r="AD237" s="40"/>
      <c r="AE237" s="40"/>
      <c r="AT237" s="19" t="s">
        <v>178</v>
      </c>
      <c r="AU237" s="19" t="s">
        <v>82</v>
      </c>
    </row>
    <row r="238" spans="1:51" s="13" customFormat="1" ht="12">
      <c r="A238" s="13"/>
      <c r="B238" s="237"/>
      <c r="C238" s="238"/>
      <c r="D238" s="233" t="s">
        <v>180</v>
      </c>
      <c r="E238" s="239" t="s">
        <v>19</v>
      </c>
      <c r="F238" s="240" t="s">
        <v>984</v>
      </c>
      <c r="G238" s="238"/>
      <c r="H238" s="241">
        <v>3.5</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180</v>
      </c>
      <c r="AU238" s="247" t="s">
        <v>82</v>
      </c>
      <c r="AV238" s="13" t="s">
        <v>82</v>
      </c>
      <c r="AW238" s="13" t="s">
        <v>33</v>
      </c>
      <c r="AX238" s="13" t="s">
        <v>80</v>
      </c>
      <c r="AY238" s="247" t="s">
        <v>169</v>
      </c>
    </row>
    <row r="239" spans="1:65" s="2" customFormat="1" ht="16.5" customHeight="1">
      <c r="A239" s="40"/>
      <c r="B239" s="41"/>
      <c r="C239" s="269" t="s">
        <v>412</v>
      </c>
      <c r="D239" s="269" t="s">
        <v>294</v>
      </c>
      <c r="E239" s="270" t="s">
        <v>985</v>
      </c>
      <c r="F239" s="271" t="s">
        <v>986</v>
      </c>
      <c r="G239" s="272" t="s">
        <v>339</v>
      </c>
      <c r="H239" s="273">
        <v>3.5</v>
      </c>
      <c r="I239" s="274"/>
      <c r="J239" s="275">
        <f>ROUND(I239*H239,2)</f>
        <v>0</v>
      </c>
      <c r="K239" s="271" t="s">
        <v>175</v>
      </c>
      <c r="L239" s="276"/>
      <c r="M239" s="277" t="s">
        <v>19</v>
      </c>
      <c r="N239" s="278" t="s">
        <v>43</v>
      </c>
      <c r="O239" s="86"/>
      <c r="P239" s="229">
        <f>O239*H239</f>
        <v>0</v>
      </c>
      <c r="Q239" s="229">
        <v>0.00342</v>
      </c>
      <c r="R239" s="229">
        <f>Q239*H239</f>
        <v>0.01197</v>
      </c>
      <c r="S239" s="229">
        <v>0</v>
      </c>
      <c r="T239" s="230">
        <f>S239*H239</f>
        <v>0</v>
      </c>
      <c r="U239" s="40"/>
      <c r="V239" s="40"/>
      <c r="W239" s="40"/>
      <c r="X239" s="40"/>
      <c r="Y239" s="40"/>
      <c r="Z239" s="40"/>
      <c r="AA239" s="40"/>
      <c r="AB239" s="40"/>
      <c r="AC239" s="40"/>
      <c r="AD239" s="40"/>
      <c r="AE239" s="40"/>
      <c r="AR239" s="231" t="s">
        <v>227</v>
      </c>
      <c r="AT239" s="231" t="s">
        <v>294</v>
      </c>
      <c r="AU239" s="231" t="s">
        <v>82</v>
      </c>
      <c r="AY239" s="19" t="s">
        <v>169</v>
      </c>
      <c r="BE239" s="232">
        <f>IF(N239="základní",J239,0)</f>
        <v>0</v>
      </c>
      <c r="BF239" s="232">
        <f>IF(N239="snížená",J239,0)</f>
        <v>0</v>
      </c>
      <c r="BG239" s="232">
        <f>IF(N239="zákl. přenesená",J239,0)</f>
        <v>0</v>
      </c>
      <c r="BH239" s="232">
        <f>IF(N239="sníž. přenesená",J239,0)</f>
        <v>0</v>
      </c>
      <c r="BI239" s="232">
        <f>IF(N239="nulová",J239,0)</f>
        <v>0</v>
      </c>
      <c r="BJ239" s="19" t="s">
        <v>80</v>
      </c>
      <c r="BK239" s="232">
        <f>ROUND(I239*H239,2)</f>
        <v>0</v>
      </c>
      <c r="BL239" s="19" t="s">
        <v>176</v>
      </c>
      <c r="BM239" s="231" t="s">
        <v>987</v>
      </c>
    </row>
    <row r="240" spans="1:65" s="2" customFormat="1" ht="21.75" customHeight="1">
      <c r="A240" s="40"/>
      <c r="B240" s="41"/>
      <c r="C240" s="220" t="s">
        <v>418</v>
      </c>
      <c r="D240" s="220" t="s">
        <v>171</v>
      </c>
      <c r="E240" s="221" t="s">
        <v>456</v>
      </c>
      <c r="F240" s="222" t="s">
        <v>457</v>
      </c>
      <c r="G240" s="223" t="s">
        <v>339</v>
      </c>
      <c r="H240" s="224">
        <v>45.92</v>
      </c>
      <c r="I240" s="225"/>
      <c r="J240" s="226">
        <f>ROUND(I240*H240,2)</f>
        <v>0</v>
      </c>
      <c r="K240" s="222" t="s">
        <v>175</v>
      </c>
      <c r="L240" s="46"/>
      <c r="M240" s="227" t="s">
        <v>19</v>
      </c>
      <c r="N240" s="228" t="s">
        <v>43</v>
      </c>
      <c r="O240" s="86"/>
      <c r="P240" s="229">
        <f>O240*H240</f>
        <v>0</v>
      </c>
      <c r="Q240" s="229">
        <v>0.00061</v>
      </c>
      <c r="R240" s="229">
        <f>Q240*H240</f>
        <v>0.0280112</v>
      </c>
      <c r="S240" s="229">
        <v>0</v>
      </c>
      <c r="T240" s="230">
        <f>S240*H240</f>
        <v>0</v>
      </c>
      <c r="U240" s="40"/>
      <c r="V240" s="40"/>
      <c r="W240" s="40"/>
      <c r="X240" s="40"/>
      <c r="Y240" s="40"/>
      <c r="Z240" s="40"/>
      <c r="AA240" s="40"/>
      <c r="AB240" s="40"/>
      <c r="AC240" s="40"/>
      <c r="AD240" s="40"/>
      <c r="AE240" s="40"/>
      <c r="AR240" s="231" t="s">
        <v>176</v>
      </c>
      <c r="AT240" s="231" t="s">
        <v>171</v>
      </c>
      <c r="AU240" s="231" t="s">
        <v>82</v>
      </c>
      <c r="AY240" s="19" t="s">
        <v>169</v>
      </c>
      <c r="BE240" s="232">
        <f>IF(N240="základní",J240,0)</f>
        <v>0</v>
      </c>
      <c r="BF240" s="232">
        <f>IF(N240="snížená",J240,0)</f>
        <v>0</v>
      </c>
      <c r="BG240" s="232">
        <f>IF(N240="zákl. přenesená",J240,0)</f>
        <v>0</v>
      </c>
      <c r="BH240" s="232">
        <f>IF(N240="sníž. přenesená",J240,0)</f>
        <v>0</v>
      </c>
      <c r="BI240" s="232">
        <f>IF(N240="nulová",J240,0)</f>
        <v>0</v>
      </c>
      <c r="BJ240" s="19" t="s">
        <v>80</v>
      </c>
      <c r="BK240" s="232">
        <f>ROUND(I240*H240,2)</f>
        <v>0</v>
      </c>
      <c r="BL240" s="19" t="s">
        <v>176</v>
      </c>
      <c r="BM240" s="231" t="s">
        <v>741</v>
      </c>
    </row>
    <row r="241" spans="1:47" s="2" customFormat="1" ht="12">
      <c r="A241" s="40"/>
      <c r="B241" s="41"/>
      <c r="C241" s="42"/>
      <c r="D241" s="233" t="s">
        <v>178</v>
      </c>
      <c r="E241" s="42"/>
      <c r="F241" s="234" t="s">
        <v>459</v>
      </c>
      <c r="G241" s="42"/>
      <c r="H241" s="42"/>
      <c r="I241" s="138"/>
      <c r="J241" s="42"/>
      <c r="K241" s="42"/>
      <c r="L241" s="46"/>
      <c r="M241" s="235"/>
      <c r="N241" s="236"/>
      <c r="O241" s="86"/>
      <c r="P241" s="86"/>
      <c r="Q241" s="86"/>
      <c r="R241" s="86"/>
      <c r="S241" s="86"/>
      <c r="T241" s="87"/>
      <c r="U241" s="40"/>
      <c r="V241" s="40"/>
      <c r="W241" s="40"/>
      <c r="X241" s="40"/>
      <c r="Y241" s="40"/>
      <c r="Z241" s="40"/>
      <c r="AA241" s="40"/>
      <c r="AB241" s="40"/>
      <c r="AC241" s="40"/>
      <c r="AD241" s="40"/>
      <c r="AE241" s="40"/>
      <c r="AT241" s="19" t="s">
        <v>178</v>
      </c>
      <c r="AU241" s="19" t="s">
        <v>82</v>
      </c>
    </row>
    <row r="242" spans="1:51" s="13" customFormat="1" ht="12">
      <c r="A242" s="13"/>
      <c r="B242" s="237"/>
      <c r="C242" s="238"/>
      <c r="D242" s="233" t="s">
        <v>180</v>
      </c>
      <c r="E242" s="239" t="s">
        <v>19</v>
      </c>
      <c r="F242" s="240" t="s">
        <v>988</v>
      </c>
      <c r="G242" s="238"/>
      <c r="H242" s="241">
        <v>45.92</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180</v>
      </c>
      <c r="AU242" s="247" t="s">
        <v>82</v>
      </c>
      <c r="AV242" s="13" t="s">
        <v>82</v>
      </c>
      <c r="AW242" s="13" t="s">
        <v>33</v>
      </c>
      <c r="AX242" s="13" t="s">
        <v>80</v>
      </c>
      <c r="AY242" s="247" t="s">
        <v>169</v>
      </c>
    </row>
    <row r="243" spans="1:65" s="2" customFormat="1" ht="16.5" customHeight="1">
      <c r="A243" s="40"/>
      <c r="B243" s="41"/>
      <c r="C243" s="220" t="s">
        <v>424</v>
      </c>
      <c r="D243" s="220" t="s">
        <v>171</v>
      </c>
      <c r="E243" s="221" t="s">
        <v>462</v>
      </c>
      <c r="F243" s="222" t="s">
        <v>463</v>
      </c>
      <c r="G243" s="223" t="s">
        <v>339</v>
      </c>
      <c r="H243" s="224">
        <v>23</v>
      </c>
      <c r="I243" s="225"/>
      <c r="J243" s="226">
        <f>ROUND(I243*H243,2)</f>
        <v>0</v>
      </c>
      <c r="K243" s="222" t="s">
        <v>175</v>
      </c>
      <c r="L243" s="46"/>
      <c r="M243" s="227" t="s">
        <v>19</v>
      </c>
      <c r="N243" s="228" t="s">
        <v>43</v>
      </c>
      <c r="O243" s="86"/>
      <c r="P243" s="229">
        <f>O243*H243</f>
        <v>0</v>
      </c>
      <c r="Q243" s="229">
        <v>0</v>
      </c>
      <c r="R243" s="229">
        <f>Q243*H243</f>
        <v>0</v>
      </c>
      <c r="S243" s="229">
        <v>0</v>
      </c>
      <c r="T243" s="230">
        <f>S243*H243</f>
        <v>0</v>
      </c>
      <c r="U243" s="40"/>
      <c r="V243" s="40"/>
      <c r="W243" s="40"/>
      <c r="X243" s="40"/>
      <c r="Y243" s="40"/>
      <c r="Z243" s="40"/>
      <c r="AA243" s="40"/>
      <c r="AB243" s="40"/>
      <c r="AC243" s="40"/>
      <c r="AD243" s="40"/>
      <c r="AE243" s="40"/>
      <c r="AR243" s="231" t="s">
        <v>176</v>
      </c>
      <c r="AT243" s="231" t="s">
        <v>171</v>
      </c>
      <c r="AU243" s="231" t="s">
        <v>82</v>
      </c>
      <c r="AY243" s="19" t="s">
        <v>169</v>
      </c>
      <c r="BE243" s="232">
        <f>IF(N243="základní",J243,0)</f>
        <v>0</v>
      </c>
      <c r="BF243" s="232">
        <f>IF(N243="snížená",J243,0)</f>
        <v>0</v>
      </c>
      <c r="BG243" s="232">
        <f>IF(N243="zákl. přenesená",J243,0)</f>
        <v>0</v>
      </c>
      <c r="BH243" s="232">
        <f>IF(N243="sníž. přenesená",J243,0)</f>
        <v>0</v>
      </c>
      <c r="BI243" s="232">
        <f>IF(N243="nulová",J243,0)</f>
        <v>0</v>
      </c>
      <c r="BJ243" s="19" t="s">
        <v>80</v>
      </c>
      <c r="BK243" s="232">
        <f>ROUND(I243*H243,2)</f>
        <v>0</v>
      </c>
      <c r="BL243" s="19" t="s">
        <v>176</v>
      </c>
      <c r="BM243" s="231" t="s">
        <v>743</v>
      </c>
    </row>
    <row r="244" spans="1:47" s="2" customFormat="1" ht="12">
      <c r="A244" s="40"/>
      <c r="B244" s="41"/>
      <c r="C244" s="42"/>
      <c r="D244" s="233" t="s">
        <v>178</v>
      </c>
      <c r="E244" s="42"/>
      <c r="F244" s="234" t="s">
        <v>465</v>
      </c>
      <c r="G244" s="42"/>
      <c r="H244" s="42"/>
      <c r="I244" s="138"/>
      <c r="J244" s="42"/>
      <c r="K244" s="42"/>
      <c r="L244" s="46"/>
      <c r="M244" s="235"/>
      <c r="N244" s="236"/>
      <c r="O244" s="86"/>
      <c r="P244" s="86"/>
      <c r="Q244" s="86"/>
      <c r="R244" s="86"/>
      <c r="S244" s="86"/>
      <c r="T244" s="87"/>
      <c r="U244" s="40"/>
      <c r="V244" s="40"/>
      <c r="W244" s="40"/>
      <c r="X244" s="40"/>
      <c r="Y244" s="40"/>
      <c r="Z244" s="40"/>
      <c r="AA244" s="40"/>
      <c r="AB244" s="40"/>
      <c r="AC244" s="40"/>
      <c r="AD244" s="40"/>
      <c r="AE244" s="40"/>
      <c r="AT244" s="19" t="s">
        <v>178</v>
      </c>
      <c r="AU244" s="19" t="s">
        <v>82</v>
      </c>
    </row>
    <row r="245" spans="1:51" s="13" customFormat="1" ht="12">
      <c r="A245" s="13"/>
      <c r="B245" s="237"/>
      <c r="C245" s="238"/>
      <c r="D245" s="233" t="s">
        <v>180</v>
      </c>
      <c r="E245" s="239" t="s">
        <v>19</v>
      </c>
      <c r="F245" s="240" t="s">
        <v>989</v>
      </c>
      <c r="G245" s="238"/>
      <c r="H245" s="241">
        <v>23</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180</v>
      </c>
      <c r="AU245" s="247" t="s">
        <v>82</v>
      </c>
      <c r="AV245" s="13" t="s">
        <v>82</v>
      </c>
      <c r="AW245" s="13" t="s">
        <v>33</v>
      </c>
      <c r="AX245" s="13" t="s">
        <v>80</v>
      </c>
      <c r="AY245" s="247" t="s">
        <v>169</v>
      </c>
    </row>
    <row r="246" spans="1:65" s="2" customFormat="1" ht="16.5" customHeight="1">
      <c r="A246" s="40"/>
      <c r="B246" s="41"/>
      <c r="C246" s="220" t="s">
        <v>431</v>
      </c>
      <c r="D246" s="220" t="s">
        <v>171</v>
      </c>
      <c r="E246" s="221" t="s">
        <v>468</v>
      </c>
      <c r="F246" s="222" t="s">
        <v>469</v>
      </c>
      <c r="G246" s="223" t="s">
        <v>339</v>
      </c>
      <c r="H246" s="224">
        <v>9.62</v>
      </c>
      <c r="I246" s="225"/>
      <c r="J246" s="226">
        <f>ROUND(I246*H246,2)</f>
        <v>0</v>
      </c>
      <c r="K246" s="222" t="s">
        <v>175</v>
      </c>
      <c r="L246" s="46"/>
      <c r="M246" s="227" t="s">
        <v>19</v>
      </c>
      <c r="N246" s="228" t="s">
        <v>43</v>
      </c>
      <c r="O246" s="86"/>
      <c r="P246" s="229">
        <f>O246*H246</f>
        <v>0</v>
      </c>
      <c r="Q246" s="229">
        <v>0</v>
      </c>
      <c r="R246" s="229">
        <f>Q246*H246</f>
        <v>0</v>
      </c>
      <c r="S246" s="229">
        <v>0</v>
      </c>
      <c r="T246" s="230">
        <f>S246*H246</f>
        <v>0</v>
      </c>
      <c r="U246" s="40"/>
      <c r="V246" s="40"/>
      <c r="W246" s="40"/>
      <c r="X246" s="40"/>
      <c r="Y246" s="40"/>
      <c r="Z246" s="40"/>
      <c r="AA246" s="40"/>
      <c r="AB246" s="40"/>
      <c r="AC246" s="40"/>
      <c r="AD246" s="40"/>
      <c r="AE246" s="40"/>
      <c r="AR246" s="231" t="s">
        <v>176</v>
      </c>
      <c r="AT246" s="231" t="s">
        <v>171</v>
      </c>
      <c r="AU246" s="231" t="s">
        <v>82</v>
      </c>
      <c r="AY246" s="19" t="s">
        <v>169</v>
      </c>
      <c r="BE246" s="232">
        <f>IF(N246="základní",J246,0)</f>
        <v>0</v>
      </c>
      <c r="BF246" s="232">
        <f>IF(N246="snížená",J246,0)</f>
        <v>0</v>
      </c>
      <c r="BG246" s="232">
        <f>IF(N246="zákl. přenesená",J246,0)</f>
        <v>0</v>
      </c>
      <c r="BH246" s="232">
        <f>IF(N246="sníž. přenesená",J246,0)</f>
        <v>0</v>
      </c>
      <c r="BI246" s="232">
        <f>IF(N246="nulová",J246,0)</f>
        <v>0</v>
      </c>
      <c r="BJ246" s="19" t="s">
        <v>80</v>
      </c>
      <c r="BK246" s="232">
        <f>ROUND(I246*H246,2)</f>
        <v>0</v>
      </c>
      <c r="BL246" s="19" t="s">
        <v>176</v>
      </c>
      <c r="BM246" s="231" t="s">
        <v>745</v>
      </c>
    </row>
    <row r="247" spans="1:47" s="2" customFormat="1" ht="12">
      <c r="A247" s="40"/>
      <c r="B247" s="41"/>
      <c r="C247" s="42"/>
      <c r="D247" s="233" t="s">
        <v>178</v>
      </c>
      <c r="E247" s="42"/>
      <c r="F247" s="234" t="s">
        <v>465</v>
      </c>
      <c r="G247" s="42"/>
      <c r="H247" s="42"/>
      <c r="I247" s="138"/>
      <c r="J247" s="42"/>
      <c r="K247" s="42"/>
      <c r="L247" s="46"/>
      <c r="M247" s="235"/>
      <c r="N247" s="236"/>
      <c r="O247" s="86"/>
      <c r="P247" s="86"/>
      <c r="Q247" s="86"/>
      <c r="R247" s="86"/>
      <c r="S247" s="86"/>
      <c r="T247" s="87"/>
      <c r="U247" s="40"/>
      <c r="V247" s="40"/>
      <c r="W247" s="40"/>
      <c r="X247" s="40"/>
      <c r="Y247" s="40"/>
      <c r="Z247" s="40"/>
      <c r="AA247" s="40"/>
      <c r="AB247" s="40"/>
      <c r="AC247" s="40"/>
      <c r="AD247" s="40"/>
      <c r="AE247" s="40"/>
      <c r="AT247" s="19" t="s">
        <v>178</v>
      </c>
      <c r="AU247" s="19" t="s">
        <v>82</v>
      </c>
    </row>
    <row r="248" spans="1:51" s="13" customFormat="1" ht="12">
      <c r="A248" s="13"/>
      <c r="B248" s="237"/>
      <c r="C248" s="238"/>
      <c r="D248" s="233" t="s">
        <v>180</v>
      </c>
      <c r="E248" s="239" t="s">
        <v>19</v>
      </c>
      <c r="F248" s="240" t="s">
        <v>990</v>
      </c>
      <c r="G248" s="238"/>
      <c r="H248" s="241">
        <v>9.62</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180</v>
      </c>
      <c r="AU248" s="247" t="s">
        <v>82</v>
      </c>
      <c r="AV248" s="13" t="s">
        <v>82</v>
      </c>
      <c r="AW248" s="13" t="s">
        <v>33</v>
      </c>
      <c r="AX248" s="13" t="s">
        <v>80</v>
      </c>
      <c r="AY248" s="247" t="s">
        <v>169</v>
      </c>
    </row>
    <row r="249" spans="1:65" s="2" customFormat="1" ht="16.5" customHeight="1">
      <c r="A249" s="40"/>
      <c r="B249" s="41"/>
      <c r="C249" s="220" t="s">
        <v>435</v>
      </c>
      <c r="D249" s="220" t="s">
        <v>171</v>
      </c>
      <c r="E249" s="221" t="s">
        <v>473</v>
      </c>
      <c r="F249" s="222" t="s">
        <v>474</v>
      </c>
      <c r="G249" s="223" t="s">
        <v>339</v>
      </c>
      <c r="H249" s="224">
        <v>13.3</v>
      </c>
      <c r="I249" s="225"/>
      <c r="J249" s="226">
        <f>ROUND(I249*H249,2)</f>
        <v>0</v>
      </c>
      <c r="K249" s="222" t="s">
        <v>175</v>
      </c>
      <c r="L249" s="46"/>
      <c r="M249" s="227" t="s">
        <v>19</v>
      </c>
      <c r="N249" s="228" t="s">
        <v>43</v>
      </c>
      <c r="O249" s="86"/>
      <c r="P249" s="229">
        <f>O249*H249</f>
        <v>0</v>
      </c>
      <c r="Q249" s="229">
        <v>0</v>
      </c>
      <c r="R249" s="229">
        <f>Q249*H249</f>
        <v>0</v>
      </c>
      <c r="S249" s="229">
        <v>0</v>
      </c>
      <c r="T249" s="230">
        <f>S249*H249</f>
        <v>0</v>
      </c>
      <c r="U249" s="40"/>
      <c r="V249" s="40"/>
      <c r="W249" s="40"/>
      <c r="X249" s="40"/>
      <c r="Y249" s="40"/>
      <c r="Z249" s="40"/>
      <c r="AA249" s="40"/>
      <c r="AB249" s="40"/>
      <c r="AC249" s="40"/>
      <c r="AD249" s="40"/>
      <c r="AE249" s="40"/>
      <c r="AR249" s="231" t="s">
        <v>176</v>
      </c>
      <c r="AT249" s="231" t="s">
        <v>171</v>
      </c>
      <c r="AU249" s="231" t="s">
        <v>82</v>
      </c>
      <c r="AY249" s="19" t="s">
        <v>169</v>
      </c>
      <c r="BE249" s="232">
        <f>IF(N249="základní",J249,0)</f>
        <v>0</v>
      </c>
      <c r="BF249" s="232">
        <f>IF(N249="snížená",J249,0)</f>
        <v>0</v>
      </c>
      <c r="BG249" s="232">
        <f>IF(N249="zákl. přenesená",J249,0)</f>
        <v>0</v>
      </c>
      <c r="BH249" s="232">
        <f>IF(N249="sníž. přenesená",J249,0)</f>
        <v>0</v>
      </c>
      <c r="BI249" s="232">
        <f>IF(N249="nulová",J249,0)</f>
        <v>0</v>
      </c>
      <c r="BJ249" s="19" t="s">
        <v>80</v>
      </c>
      <c r="BK249" s="232">
        <f>ROUND(I249*H249,2)</f>
        <v>0</v>
      </c>
      <c r="BL249" s="19" t="s">
        <v>176</v>
      </c>
      <c r="BM249" s="231" t="s">
        <v>747</v>
      </c>
    </row>
    <row r="250" spans="1:47" s="2" customFormat="1" ht="12">
      <c r="A250" s="40"/>
      <c r="B250" s="41"/>
      <c r="C250" s="42"/>
      <c r="D250" s="233" t="s">
        <v>178</v>
      </c>
      <c r="E250" s="42"/>
      <c r="F250" s="234" t="s">
        <v>465</v>
      </c>
      <c r="G250" s="42"/>
      <c r="H250" s="42"/>
      <c r="I250" s="138"/>
      <c r="J250" s="42"/>
      <c r="K250" s="42"/>
      <c r="L250" s="46"/>
      <c r="M250" s="235"/>
      <c r="N250" s="236"/>
      <c r="O250" s="86"/>
      <c r="P250" s="86"/>
      <c r="Q250" s="86"/>
      <c r="R250" s="86"/>
      <c r="S250" s="86"/>
      <c r="T250" s="87"/>
      <c r="U250" s="40"/>
      <c r="V250" s="40"/>
      <c r="W250" s="40"/>
      <c r="X250" s="40"/>
      <c r="Y250" s="40"/>
      <c r="Z250" s="40"/>
      <c r="AA250" s="40"/>
      <c r="AB250" s="40"/>
      <c r="AC250" s="40"/>
      <c r="AD250" s="40"/>
      <c r="AE250" s="40"/>
      <c r="AT250" s="19" t="s">
        <v>178</v>
      </c>
      <c r="AU250" s="19" t="s">
        <v>82</v>
      </c>
    </row>
    <row r="251" spans="1:51" s="13" customFormat="1" ht="12">
      <c r="A251" s="13"/>
      <c r="B251" s="237"/>
      <c r="C251" s="238"/>
      <c r="D251" s="233" t="s">
        <v>180</v>
      </c>
      <c r="E251" s="239" t="s">
        <v>19</v>
      </c>
      <c r="F251" s="240" t="s">
        <v>991</v>
      </c>
      <c r="G251" s="238"/>
      <c r="H251" s="241">
        <v>13.3</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180</v>
      </c>
      <c r="AU251" s="247" t="s">
        <v>82</v>
      </c>
      <c r="AV251" s="13" t="s">
        <v>82</v>
      </c>
      <c r="AW251" s="13" t="s">
        <v>33</v>
      </c>
      <c r="AX251" s="13" t="s">
        <v>80</v>
      </c>
      <c r="AY251" s="247" t="s">
        <v>169</v>
      </c>
    </row>
    <row r="252" spans="1:65" s="2" customFormat="1" ht="21.75" customHeight="1">
      <c r="A252" s="40"/>
      <c r="B252" s="41"/>
      <c r="C252" s="220" t="s">
        <v>440</v>
      </c>
      <c r="D252" s="220" t="s">
        <v>171</v>
      </c>
      <c r="E252" s="221" t="s">
        <v>487</v>
      </c>
      <c r="F252" s="222" t="s">
        <v>488</v>
      </c>
      <c r="G252" s="223" t="s">
        <v>339</v>
      </c>
      <c r="H252" s="224">
        <v>4</v>
      </c>
      <c r="I252" s="225"/>
      <c r="J252" s="226">
        <f>ROUND(I252*H252,2)</f>
        <v>0</v>
      </c>
      <c r="K252" s="222" t="s">
        <v>19</v>
      </c>
      <c r="L252" s="46"/>
      <c r="M252" s="227" t="s">
        <v>19</v>
      </c>
      <c r="N252" s="228" t="s">
        <v>43</v>
      </c>
      <c r="O252" s="86"/>
      <c r="P252" s="229">
        <f>O252*H252</f>
        <v>0</v>
      </c>
      <c r="Q252" s="229">
        <v>0.85015</v>
      </c>
      <c r="R252" s="229">
        <f>Q252*H252</f>
        <v>3.4006</v>
      </c>
      <c r="S252" s="229">
        <v>0</v>
      </c>
      <c r="T252" s="230">
        <f>S252*H252</f>
        <v>0</v>
      </c>
      <c r="U252" s="40"/>
      <c r="V252" s="40"/>
      <c r="W252" s="40"/>
      <c r="X252" s="40"/>
      <c r="Y252" s="40"/>
      <c r="Z252" s="40"/>
      <c r="AA252" s="40"/>
      <c r="AB252" s="40"/>
      <c r="AC252" s="40"/>
      <c r="AD252" s="40"/>
      <c r="AE252" s="40"/>
      <c r="AR252" s="231" t="s">
        <v>176</v>
      </c>
      <c r="AT252" s="231" t="s">
        <v>171</v>
      </c>
      <c r="AU252" s="231" t="s">
        <v>82</v>
      </c>
      <c r="AY252" s="19" t="s">
        <v>169</v>
      </c>
      <c r="BE252" s="232">
        <f>IF(N252="základní",J252,0)</f>
        <v>0</v>
      </c>
      <c r="BF252" s="232">
        <f>IF(N252="snížená",J252,0)</f>
        <v>0</v>
      </c>
      <c r="BG252" s="232">
        <f>IF(N252="zákl. přenesená",J252,0)</f>
        <v>0</v>
      </c>
      <c r="BH252" s="232">
        <f>IF(N252="sníž. přenesená",J252,0)</f>
        <v>0</v>
      </c>
      <c r="BI252" s="232">
        <f>IF(N252="nulová",J252,0)</f>
        <v>0</v>
      </c>
      <c r="BJ252" s="19" t="s">
        <v>80</v>
      </c>
      <c r="BK252" s="232">
        <f>ROUND(I252*H252,2)</f>
        <v>0</v>
      </c>
      <c r="BL252" s="19" t="s">
        <v>176</v>
      </c>
      <c r="BM252" s="231" t="s">
        <v>992</v>
      </c>
    </row>
    <row r="253" spans="1:47" s="2" customFormat="1" ht="12">
      <c r="A253" s="40"/>
      <c r="B253" s="41"/>
      <c r="C253" s="42"/>
      <c r="D253" s="233" t="s">
        <v>178</v>
      </c>
      <c r="E253" s="42"/>
      <c r="F253" s="234" t="s">
        <v>490</v>
      </c>
      <c r="G253" s="42"/>
      <c r="H253" s="42"/>
      <c r="I253" s="138"/>
      <c r="J253" s="42"/>
      <c r="K253" s="42"/>
      <c r="L253" s="46"/>
      <c r="M253" s="235"/>
      <c r="N253" s="236"/>
      <c r="O253" s="86"/>
      <c r="P253" s="86"/>
      <c r="Q253" s="86"/>
      <c r="R253" s="86"/>
      <c r="S253" s="86"/>
      <c r="T253" s="87"/>
      <c r="U253" s="40"/>
      <c r="V253" s="40"/>
      <c r="W253" s="40"/>
      <c r="X253" s="40"/>
      <c r="Y253" s="40"/>
      <c r="Z253" s="40"/>
      <c r="AA253" s="40"/>
      <c r="AB253" s="40"/>
      <c r="AC253" s="40"/>
      <c r="AD253" s="40"/>
      <c r="AE253" s="40"/>
      <c r="AT253" s="19" t="s">
        <v>178</v>
      </c>
      <c r="AU253" s="19" t="s">
        <v>82</v>
      </c>
    </row>
    <row r="254" spans="1:51" s="13" customFormat="1" ht="12">
      <c r="A254" s="13"/>
      <c r="B254" s="237"/>
      <c r="C254" s="238"/>
      <c r="D254" s="233" t="s">
        <v>180</v>
      </c>
      <c r="E254" s="239" t="s">
        <v>19</v>
      </c>
      <c r="F254" s="240" t="s">
        <v>993</v>
      </c>
      <c r="G254" s="238"/>
      <c r="H254" s="241">
        <v>4</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80</v>
      </c>
      <c r="AY254" s="247" t="s">
        <v>169</v>
      </c>
    </row>
    <row r="255" spans="1:65" s="2" customFormat="1" ht="16.5" customHeight="1">
      <c r="A255" s="40"/>
      <c r="B255" s="41"/>
      <c r="C255" s="269" t="s">
        <v>444</v>
      </c>
      <c r="D255" s="269" t="s">
        <v>294</v>
      </c>
      <c r="E255" s="270" t="s">
        <v>494</v>
      </c>
      <c r="F255" s="271" t="s">
        <v>495</v>
      </c>
      <c r="G255" s="272" t="s">
        <v>339</v>
      </c>
      <c r="H255" s="273">
        <v>3</v>
      </c>
      <c r="I255" s="274"/>
      <c r="J255" s="275">
        <f>ROUND(I255*H255,2)</f>
        <v>0</v>
      </c>
      <c r="K255" s="271" t="s">
        <v>19</v>
      </c>
      <c r="L255" s="276"/>
      <c r="M255" s="277" t="s">
        <v>19</v>
      </c>
      <c r="N255" s="278" t="s">
        <v>43</v>
      </c>
      <c r="O255" s="86"/>
      <c r="P255" s="229">
        <f>O255*H255</f>
        <v>0</v>
      </c>
      <c r="Q255" s="229">
        <v>0.30295</v>
      </c>
      <c r="R255" s="229">
        <f>Q255*H255</f>
        <v>0.9088499999999999</v>
      </c>
      <c r="S255" s="229">
        <v>0</v>
      </c>
      <c r="T255" s="230">
        <f>S255*H255</f>
        <v>0</v>
      </c>
      <c r="U255" s="40"/>
      <c r="V255" s="40"/>
      <c r="W255" s="40"/>
      <c r="X255" s="40"/>
      <c r="Y255" s="40"/>
      <c r="Z255" s="40"/>
      <c r="AA255" s="40"/>
      <c r="AB255" s="40"/>
      <c r="AC255" s="40"/>
      <c r="AD255" s="40"/>
      <c r="AE255" s="40"/>
      <c r="AR255" s="231" t="s">
        <v>227</v>
      </c>
      <c r="AT255" s="231" t="s">
        <v>294</v>
      </c>
      <c r="AU255" s="231" t="s">
        <v>82</v>
      </c>
      <c r="AY255" s="19" t="s">
        <v>169</v>
      </c>
      <c r="BE255" s="232">
        <f>IF(N255="základní",J255,0)</f>
        <v>0</v>
      </c>
      <c r="BF255" s="232">
        <f>IF(N255="snížená",J255,0)</f>
        <v>0</v>
      </c>
      <c r="BG255" s="232">
        <f>IF(N255="zákl. přenesená",J255,0)</f>
        <v>0</v>
      </c>
      <c r="BH255" s="232">
        <f>IF(N255="sníž. přenesená",J255,0)</f>
        <v>0</v>
      </c>
      <c r="BI255" s="232">
        <f>IF(N255="nulová",J255,0)</f>
        <v>0</v>
      </c>
      <c r="BJ255" s="19" t="s">
        <v>80</v>
      </c>
      <c r="BK255" s="232">
        <f>ROUND(I255*H255,2)</f>
        <v>0</v>
      </c>
      <c r="BL255" s="19" t="s">
        <v>176</v>
      </c>
      <c r="BM255" s="231" t="s">
        <v>994</v>
      </c>
    </row>
    <row r="256" spans="1:51" s="13" customFormat="1" ht="12">
      <c r="A256" s="13"/>
      <c r="B256" s="237"/>
      <c r="C256" s="238"/>
      <c r="D256" s="233" t="s">
        <v>180</v>
      </c>
      <c r="E256" s="239" t="s">
        <v>19</v>
      </c>
      <c r="F256" s="240" t="s">
        <v>497</v>
      </c>
      <c r="G256" s="238"/>
      <c r="H256" s="241">
        <v>3</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180</v>
      </c>
      <c r="AU256" s="247" t="s">
        <v>82</v>
      </c>
      <c r="AV256" s="13" t="s">
        <v>82</v>
      </c>
      <c r="AW256" s="13" t="s">
        <v>33</v>
      </c>
      <c r="AX256" s="13" t="s">
        <v>80</v>
      </c>
      <c r="AY256" s="247" t="s">
        <v>169</v>
      </c>
    </row>
    <row r="257" spans="1:65" s="2" customFormat="1" ht="16.5" customHeight="1">
      <c r="A257" s="40"/>
      <c r="B257" s="41"/>
      <c r="C257" s="269" t="s">
        <v>450</v>
      </c>
      <c r="D257" s="269" t="s">
        <v>294</v>
      </c>
      <c r="E257" s="270" t="s">
        <v>995</v>
      </c>
      <c r="F257" s="271" t="s">
        <v>996</v>
      </c>
      <c r="G257" s="272" t="s">
        <v>339</v>
      </c>
      <c r="H257" s="273">
        <v>1</v>
      </c>
      <c r="I257" s="274"/>
      <c r="J257" s="275">
        <f>ROUND(I257*H257,2)</f>
        <v>0</v>
      </c>
      <c r="K257" s="271" t="s">
        <v>19</v>
      </c>
      <c r="L257" s="276"/>
      <c r="M257" s="277" t="s">
        <v>19</v>
      </c>
      <c r="N257" s="278" t="s">
        <v>43</v>
      </c>
      <c r="O257" s="86"/>
      <c r="P257" s="229">
        <f>O257*H257</f>
        <v>0</v>
      </c>
      <c r="Q257" s="229">
        <v>0.30295</v>
      </c>
      <c r="R257" s="229">
        <f>Q257*H257</f>
        <v>0.30295</v>
      </c>
      <c r="S257" s="229">
        <v>0</v>
      </c>
      <c r="T257" s="230">
        <f>S257*H257</f>
        <v>0</v>
      </c>
      <c r="U257" s="40"/>
      <c r="V257" s="40"/>
      <c r="W257" s="40"/>
      <c r="X257" s="40"/>
      <c r="Y257" s="40"/>
      <c r="Z257" s="40"/>
      <c r="AA257" s="40"/>
      <c r="AB257" s="40"/>
      <c r="AC257" s="40"/>
      <c r="AD257" s="40"/>
      <c r="AE257" s="40"/>
      <c r="AR257" s="231" t="s">
        <v>227</v>
      </c>
      <c r="AT257" s="231" t="s">
        <v>294</v>
      </c>
      <c r="AU257" s="231" t="s">
        <v>82</v>
      </c>
      <c r="AY257" s="19" t="s">
        <v>169</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176</v>
      </c>
      <c r="BM257" s="231" t="s">
        <v>997</v>
      </c>
    </row>
    <row r="258" spans="1:51" s="13" customFormat="1" ht="12">
      <c r="A258" s="13"/>
      <c r="B258" s="237"/>
      <c r="C258" s="238"/>
      <c r="D258" s="233" t="s">
        <v>180</v>
      </c>
      <c r="E258" s="239" t="s">
        <v>19</v>
      </c>
      <c r="F258" s="240" t="s">
        <v>509</v>
      </c>
      <c r="G258" s="238"/>
      <c r="H258" s="241">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180</v>
      </c>
      <c r="AU258" s="247" t="s">
        <v>82</v>
      </c>
      <c r="AV258" s="13" t="s">
        <v>82</v>
      </c>
      <c r="AW258" s="13" t="s">
        <v>33</v>
      </c>
      <c r="AX258" s="13" t="s">
        <v>80</v>
      </c>
      <c r="AY258" s="247" t="s">
        <v>169</v>
      </c>
    </row>
    <row r="259" spans="1:65" s="2" customFormat="1" ht="16.5" customHeight="1">
      <c r="A259" s="40"/>
      <c r="B259" s="41"/>
      <c r="C259" s="269" t="s">
        <v>455</v>
      </c>
      <c r="D259" s="269" t="s">
        <v>294</v>
      </c>
      <c r="E259" s="270" t="s">
        <v>500</v>
      </c>
      <c r="F259" s="271" t="s">
        <v>501</v>
      </c>
      <c r="G259" s="272" t="s">
        <v>361</v>
      </c>
      <c r="H259" s="273">
        <v>2</v>
      </c>
      <c r="I259" s="274"/>
      <c r="J259" s="275">
        <f>ROUND(I259*H259,2)</f>
        <v>0</v>
      </c>
      <c r="K259" s="271" t="s">
        <v>19</v>
      </c>
      <c r="L259" s="276"/>
      <c r="M259" s="277" t="s">
        <v>19</v>
      </c>
      <c r="N259" s="278" t="s">
        <v>43</v>
      </c>
      <c r="O259" s="86"/>
      <c r="P259" s="229">
        <f>O259*H259</f>
        <v>0</v>
      </c>
      <c r="Q259" s="229">
        <v>0.0007</v>
      </c>
      <c r="R259" s="229">
        <f>Q259*H259</f>
        <v>0.0014</v>
      </c>
      <c r="S259" s="229">
        <v>0</v>
      </c>
      <c r="T259" s="230">
        <f>S259*H259</f>
        <v>0</v>
      </c>
      <c r="U259" s="40"/>
      <c r="V259" s="40"/>
      <c r="W259" s="40"/>
      <c r="X259" s="40"/>
      <c r="Y259" s="40"/>
      <c r="Z259" s="40"/>
      <c r="AA259" s="40"/>
      <c r="AB259" s="40"/>
      <c r="AC259" s="40"/>
      <c r="AD259" s="40"/>
      <c r="AE259" s="40"/>
      <c r="AR259" s="231" t="s">
        <v>227</v>
      </c>
      <c r="AT259" s="231" t="s">
        <v>294</v>
      </c>
      <c r="AU259" s="231" t="s">
        <v>82</v>
      </c>
      <c r="AY259" s="19" t="s">
        <v>169</v>
      </c>
      <c r="BE259" s="232">
        <f>IF(N259="základní",J259,0)</f>
        <v>0</v>
      </c>
      <c r="BF259" s="232">
        <f>IF(N259="snížená",J259,0)</f>
        <v>0</v>
      </c>
      <c r="BG259" s="232">
        <f>IF(N259="zákl. přenesená",J259,0)</f>
        <v>0</v>
      </c>
      <c r="BH259" s="232">
        <f>IF(N259="sníž. přenesená",J259,0)</f>
        <v>0</v>
      </c>
      <c r="BI259" s="232">
        <f>IF(N259="nulová",J259,0)</f>
        <v>0</v>
      </c>
      <c r="BJ259" s="19" t="s">
        <v>80</v>
      </c>
      <c r="BK259" s="232">
        <f>ROUND(I259*H259,2)</f>
        <v>0</v>
      </c>
      <c r="BL259" s="19" t="s">
        <v>176</v>
      </c>
      <c r="BM259" s="231" t="s">
        <v>998</v>
      </c>
    </row>
    <row r="260" spans="1:51" s="13" customFormat="1" ht="12">
      <c r="A260" s="13"/>
      <c r="B260" s="237"/>
      <c r="C260" s="238"/>
      <c r="D260" s="233" t="s">
        <v>180</v>
      </c>
      <c r="E260" s="239" t="s">
        <v>19</v>
      </c>
      <c r="F260" s="240" t="s">
        <v>503</v>
      </c>
      <c r="G260" s="238"/>
      <c r="H260" s="241">
        <v>2</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33</v>
      </c>
      <c r="AX260" s="13" t="s">
        <v>80</v>
      </c>
      <c r="AY260" s="247" t="s">
        <v>169</v>
      </c>
    </row>
    <row r="261" spans="1:65" s="2" customFormat="1" ht="16.5" customHeight="1">
      <c r="A261" s="40"/>
      <c r="B261" s="41"/>
      <c r="C261" s="269" t="s">
        <v>461</v>
      </c>
      <c r="D261" s="269" t="s">
        <v>294</v>
      </c>
      <c r="E261" s="270" t="s">
        <v>516</v>
      </c>
      <c r="F261" s="271" t="s">
        <v>517</v>
      </c>
      <c r="G261" s="272" t="s">
        <v>339</v>
      </c>
      <c r="H261" s="273">
        <v>4</v>
      </c>
      <c r="I261" s="274"/>
      <c r="J261" s="275">
        <f>ROUND(I261*H261,2)</f>
        <v>0</v>
      </c>
      <c r="K261" s="271" t="s">
        <v>19</v>
      </c>
      <c r="L261" s="276"/>
      <c r="M261" s="277" t="s">
        <v>19</v>
      </c>
      <c r="N261" s="278" t="s">
        <v>43</v>
      </c>
      <c r="O261" s="86"/>
      <c r="P261" s="229">
        <f>O261*H261</f>
        <v>0</v>
      </c>
      <c r="Q261" s="229">
        <v>0.00302</v>
      </c>
      <c r="R261" s="229">
        <f>Q261*H261</f>
        <v>0.01208</v>
      </c>
      <c r="S261" s="229">
        <v>0</v>
      </c>
      <c r="T261" s="230">
        <f>S261*H261</f>
        <v>0</v>
      </c>
      <c r="U261" s="40"/>
      <c r="V261" s="40"/>
      <c r="W261" s="40"/>
      <c r="X261" s="40"/>
      <c r="Y261" s="40"/>
      <c r="Z261" s="40"/>
      <c r="AA261" s="40"/>
      <c r="AB261" s="40"/>
      <c r="AC261" s="40"/>
      <c r="AD261" s="40"/>
      <c r="AE261" s="40"/>
      <c r="AR261" s="231" t="s">
        <v>227</v>
      </c>
      <c r="AT261" s="231" t="s">
        <v>294</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999</v>
      </c>
    </row>
    <row r="262" spans="1:51" s="13" customFormat="1" ht="12">
      <c r="A262" s="13"/>
      <c r="B262" s="237"/>
      <c r="C262" s="238"/>
      <c r="D262" s="233" t="s">
        <v>180</v>
      </c>
      <c r="E262" s="239" t="s">
        <v>19</v>
      </c>
      <c r="F262" s="240" t="s">
        <v>993</v>
      </c>
      <c r="G262" s="238"/>
      <c r="H262" s="241">
        <v>4</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180</v>
      </c>
      <c r="AU262" s="247" t="s">
        <v>82</v>
      </c>
      <c r="AV262" s="13" t="s">
        <v>82</v>
      </c>
      <c r="AW262" s="13" t="s">
        <v>33</v>
      </c>
      <c r="AX262" s="13" t="s">
        <v>80</v>
      </c>
      <c r="AY262" s="247" t="s">
        <v>169</v>
      </c>
    </row>
    <row r="263" spans="1:65" s="2" customFormat="1" ht="21.75" customHeight="1">
      <c r="A263" s="40"/>
      <c r="B263" s="41"/>
      <c r="C263" s="220" t="s">
        <v>467</v>
      </c>
      <c r="D263" s="220" t="s">
        <v>171</v>
      </c>
      <c r="E263" s="221" t="s">
        <v>520</v>
      </c>
      <c r="F263" s="222" t="s">
        <v>521</v>
      </c>
      <c r="G263" s="223" t="s">
        <v>361</v>
      </c>
      <c r="H263" s="224">
        <v>1</v>
      </c>
      <c r="I263" s="225"/>
      <c r="J263" s="226">
        <f>ROUND(I263*H263,2)</f>
        <v>0</v>
      </c>
      <c r="K263" s="222" t="s">
        <v>175</v>
      </c>
      <c r="L263" s="46"/>
      <c r="M263" s="227" t="s">
        <v>19</v>
      </c>
      <c r="N263" s="228" t="s">
        <v>43</v>
      </c>
      <c r="O263" s="86"/>
      <c r="P263" s="229">
        <f>O263*H263</f>
        <v>0</v>
      </c>
      <c r="Q263" s="229">
        <v>0</v>
      </c>
      <c r="R263" s="229">
        <f>Q263*H263</f>
        <v>0</v>
      </c>
      <c r="S263" s="229">
        <v>0.082</v>
      </c>
      <c r="T263" s="230">
        <f>S263*H263</f>
        <v>0.082</v>
      </c>
      <c r="U263" s="40"/>
      <c r="V263" s="40"/>
      <c r="W263" s="40"/>
      <c r="X263" s="40"/>
      <c r="Y263" s="40"/>
      <c r="Z263" s="40"/>
      <c r="AA263" s="40"/>
      <c r="AB263" s="40"/>
      <c r="AC263" s="40"/>
      <c r="AD263" s="40"/>
      <c r="AE263" s="40"/>
      <c r="AR263" s="231" t="s">
        <v>176</v>
      </c>
      <c r="AT263" s="231" t="s">
        <v>171</v>
      </c>
      <c r="AU263" s="231" t="s">
        <v>82</v>
      </c>
      <c r="AY263" s="19" t="s">
        <v>169</v>
      </c>
      <c r="BE263" s="232">
        <f>IF(N263="základní",J263,0)</f>
        <v>0</v>
      </c>
      <c r="BF263" s="232">
        <f>IF(N263="snížená",J263,0)</f>
        <v>0</v>
      </c>
      <c r="BG263" s="232">
        <f>IF(N263="zákl. přenesená",J263,0)</f>
        <v>0</v>
      </c>
      <c r="BH263" s="232">
        <f>IF(N263="sníž. přenesená",J263,0)</f>
        <v>0</v>
      </c>
      <c r="BI263" s="232">
        <f>IF(N263="nulová",J263,0)</f>
        <v>0</v>
      </c>
      <c r="BJ263" s="19" t="s">
        <v>80</v>
      </c>
      <c r="BK263" s="232">
        <f>ROUND(I263*H263,2)</f>
        <v>0</v>
      </c>
      <c r="BL263" s="19" t="s">
        <v>176</v>
      </c>
      <c r="BM263" s="231" t="s">
        <v>1000</v>
      </c>
    </row>
    <row r="264" spans="1:47" s="2" customFormat="1" ht="12">
      <c r="A264" s="40"/>
      <c r="B264" s="41"/>
      <c r="C264" s="42"/>
      <c r="D264" s="233" t="s">
        <v>178</v>
      </c>
      <c r="E264" s="42"/>
      <c r="F264" s="234" t="s">
        <v>523</v>
      </c>
      <c r="G264" s="42"/>
      <c r="H264" s="42"/>
      <c r="I264" s="138"/>
      <c r="J264" s="42"/>
      <c r="K264" s="42"/>
      <c r="L264" s="46"/>
      <c r="M264" s="235"/>
      <c r="N264" s="236"/>
      <c r="O264" s="86"/>
      <c r="P264" s="86"/>
      <c r="Q264" s="86"/>
      <c r="R264" s="86"/>
      <c r="S264" s="86"/>
      <c r="T264" s="87"/>
      <c r="U264" s="40"/>
      <c r="V264" s="40"/>
      <c r="W264" s="40"/>
      <c r="X264" s="40"/>
      <c r="Y264" s="40"/>
      <c r="Z264" s="40"/>
      <c r="AA264" s="40"/>
      <c r="AB264" s="40"/>
      <c r="AC264" s="40"/>
      <c r="AD264" s="40"/>
      <c r="AE264" s="40"/>
      <c r="AT264" s="19" t="s">
        <v>178</v>
      </c>
      <c r="AU264" s="19" t="s">
        <v>82</v>
      </c>
    </row>
    <row r="265" spans="1:51" s="14" customFormat="1" ht="12">
      <c r="A265" s="14"/>
      <c r="B265" s="248"/>
      <c r="C265" s="249"/>
      <c r="D265" s="233" t="s">
        <v>180</v>
      </c>
      <c r="E265" s="250" t="s">
        <v>19</v>
      </c>
      <c r="F265" s="251" t="s">
        <v>524</v>
      </c>
      <c r="G265" s="249"/>
      <c r="H265" s="250" t="s">
        <v>19</v>
      </c>
      <c r="I265" s="252"/>
      <c r="J265" s="249"/>
      <c r="K265" s="249"/>
      <c r="L265" s="253"/>
      <c r="M265" s="254"/>
      <c r="N265" s="255"/>
      <c r="O265" s="255"/>
      <c r="P265" s="255"/>
      <c r="Q265" s="255"/>
      <c r="R265" s="255"/>
      <c r="S265" s="255"/>
      <c r="T265" s="256"/>
      <c r="U265" s="14"/>
      <c r="V265" s="14"/>
      <c r="W265" s="14"/>
      <c r="X265" s="14"/>
      <c r="Y265" s="14"/>
      <c r="Z265" s="14"/>
      <c r="AA265" s="14"/>
      <c r="AB265" s="14"/>
      <c r="AC265" s="14"/>
      <c r="AD265" s="14"/>
      <c r="AE265" s="14"/>
      <c r="AT265" s="257" t="s">
        <v>180</v>
      </c>
      <c r="AU265" s="257" t="s">
        <v>82</v>
      </c>
      <c r="AV265" s="14" t="s">
        <v>80</v>
      </c>
      <c r="AW265" s="14" t="s">
        <v>33</v>
      </c>
      <c r="AX265" s="14" t="s">
        <v>72</v>
      </c>
      <c r="AY265" s="257" t="s">
        <v>169</v>
      </c>
    </row>
    <row r="266" spans="1:51" s="13" customFormat="1" ht="12">
      <c r="A266" s="13"/>
      <c r="B266" s="237"/>
      <c r="C266" s="238"/>
      <c r="D266" s="233" t="s">
        <v>180</v>
      </c>
      <c r="E266" s="239" t="s">
        <v>19</v>
      </c>
      <c r="F266" s="240" t="s">
        <v>525</v>
      </c>
      <c r="G266" s="238"/>
      <c r="H266" s="241">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180</v>
      </c>
      <c r="AU266" s="247" t="s">
        <v>82</v>
      </c>
      <c r="AV266" s="13" t="s">
        <v>82</v>
      </c>
      <c r="AW266" s="13" t="s">
        <v>33</v>
      </c>
      <c r="AX266" s="13" t="s">
        <v>72</v>
      </c>
      <c r="AY266" s="247" t="s">
        <v>169</v>
      </c>
    </row>
    <row r="267" spans="1:51" s="15" customFormat="1" ht="12">
      <c r="A267" s="15"/>
      <c r="B267" s="258"/>
      <c r="C267" s="259"/>
      <c r="D267" s="233" t="s">
        <v>180</v>
      </c>
      <c r="E267" s="260" t="s">
        <v>19</v>
      </c>
      <c r="F267" s="261" t="s">
        <v>191</v>
      </c>
      <c r="G267" s="259"/>
      <c r="H267" s="262">
        <v>1</v>
      </c>
      <c r="I267" s="263"/>
      <c r="J267" s="259"/>
      <c r="K267" s="259"/>
      <c r="L267" s="264"/>
      <c r="M267" s="265"/>
      <c r="N267" s="266"/>
      <c r="O267" s="266"/>
      <c r="P267" s="266"/>
      <c r="Q267" s="266"/>
      <c r="R267" s="266"/>
      <c r="S267" s="266"/>
      <c r="T267" s="267"/>
      <c r="U267" s="15"/>
      <c r="V267" s="15"/>
      <c r="W267" s="15"/>
      <c r="X267" s="15"/>
      <c r="Y267" s="15"/>
      <c r="Z267" s="15"/>
      <c r="AA267" s="15"/>
      <c r="AB267" s="15"/>
      <c r="AC267" s="15"/>
      <c r="AD267" s="15"/>
      <c r="AE267" s="15"/>
      <c r="AT267" s="268" t="s">
        <v>180</v>
      </c>
      <c r="AU267" s="268" t="s">
        <v>82</v>
      </c>
      <c r="AV267" s="15" t="s">
        <v>176</v>
      </c>
      <c r="AW267" s="15" t="s">
        <v>33</v>
      </c>
      <c r="AX267" s="15" t="s">
        <v>80</v>
      </c>
      <c r="AY267" s="268" t="s">
        <v>169</v>
      </c>
    </row>
    <row r="268" spans="1:63" s="12" customFormat="1" ht="22.8" customHeight="1">
      <c r="A268" s="12"/>
      <c r="B268" s="204"/>
      <c r="C268" s="205"/>
      <c r="D268" s="206" t="s">
        <v>71</v>
      </c>
      <c r="E268" s="218" t="s">
        <v>526</v>
      </c>
      <c r="F268" s="218" t="s">
        <v>527</v>
      </c>
      <c r="G268" s="205"/>
      <c r="H268" s="205"/>
      <c r="I268" s="208"/>
      <c r="J268" s="219">
        <f>BK268</f>
        <v>0</v>
      </c>
      <c r="K268" s="205"/>
      <c r="L268" s="210"/>
      <c r="M268" s="211"/>
      <c r="N268" s="212"/>
      <c r="O268" s="212"/>
      <c r="P268" s="213">
        <f>SUM(P269:P305)</f>
        <v>0</v>
      </c>
      <c r="Q268" s="212"/>
      <c r="R268" s="213">
        <f>SUM(R269:R305)</f>
        <v>0</v>
      </c>
      <c r="S268" s="212"/>
      <c r="T268" s="214">
        <f>SUM(T269:T305)</f>
        <v>0</v>
      </c>
      <c r="U268" s="12"/>
      <c r="V268" s="12"/>
      <c r="W268" s="12"/>
      <c r="X268" s="12"/>
      <c r="Y268" s="12"/>
      <c r="Z268" s="12"/>
      <c r="AA268" s="12"/>
      <c r="AB268" s="12"/>
      <c r="AC268" s="12"/>
      <c r="AD268" s="12"/>
      <c r="AE268" s="12"/>
      <c r="AR268" s="215" t="s">
        <v>80</v>
      </c>
      <c r="AT268" s="216" t="s">
        <v>71</v>
      </c>
      <c r="AU268" s="216" t="s">
        <v>80</v>
      </c>
      <c r="AY268" s="215" t="s">
        <v>169</v>
      </c>
      <c r="BK268" s="217">
        <f>SUM(BK269:BK305)</f>
        <v>0</v>
      </c>
    </row>
    <row r="269" spans="1:65" s="2" customFormat="1" ht="21.75" customHeight="1">
      <c r="A269" s="40"/>
      <c r="B269" s="41"/>
      <c r="C269" s="220" t="s">
        <v>472</v>
      </c>
      <c r="D269" s="220" t="s">
        <v>171</v>
      </c>
      <c r="E269" s="221" t="s">
        <v>529</v>
      </c>
      <c r="F269" s="222" t="s">
        <v>530</v>
      </c>
      <c r="G269" s="223" t="s">
        <v>297</v>
      </c>
      <c r="H269" s="224">
        <v>385.026</v>
      </c>
      <c r="I269" s="225"/>
      <c r="J269" s="226">
        <f>ROUND(I269*H269,2)</f>
        <v>0</v>
      </c>
      <c r="K269" s="222" t="s">
        <v>175</v>
      </c>
      <c r="L269" s="46"/>
      <c r="M269" s="227" t="s">
        <v>19</v>
      </c>
      <c r="N269" s="228" t="s">
        <v>43</v>
      </c>
      <c r="O269" s="86"/>
      <c r="P269" s="229">
        <f>O269*H269</f>
        <v>0</v>
      </c>
      <c r="Q269" s="229">
        <v>0</v>
      </c>
      <c r="R269" s="229">
        <f>Q269*H269</f>
        <v>0</v>
      </c>
      <c r="S269" s="229">
        <v>0</v>
      </c>
      <c r="T269" s="230">
        <f>S269*H269</f>
        <v>0</v>
      </c>
      <c r="U269" s="40"/>
      <c r="V269" s="40"/>
      <c r="W269" s="40"/>
      <c r="X269" s="40"/>
      <c r="Y269" s="40"/>
      <c r="Z269" s="40"/>
      <c r="AA269" s="40"/>
      <c r="AB269" s="40"/>
      <c r="AC269" s="40"/>
      <c r="AD269" s="40"/>
      <c r="AE269" s="40"/>
      <c r="AR269" s="231" t="s">
        <v>176</v>
      </c>
      <c r="AT269" s="231" t="s">
        <v>171</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750</v>
      </c>
    </row>
    <row r="270" spans="1:47" s="2" customFormat="1" ht="12">
      <c r="A270" s="40"/>
      <c r="B270" s="41"/>
      <c r="C270" s="42"/>
      <c r="D270" s="233" t="s">
        <v>178</v>
      </c>
      <c r="E270" s="42"/>
      <c r="F270" s="234" t="s">
        <v>532</v>
      </c>
      <c r="G270" s="42"/>
      <c r="H270" s="42"/>
      <c r="I270" s="138"/>
      <c r="J270" s="42"/>
      <c r="K270" s="42"/>
      <c r="L270" s="46"/>
      <c r="M270" s="235"/>
      <c r="N270" s="236"/>
      <c r="O270" s="86"/>
      <c r="P270" s="86"/>
      <c r="Q270" s="86"/>
      <c r="R270" s="86"/>
      <c r="S270" s="86"/>
      <c r="T270" s="87"/>
      <c r="U270" s="40"/>
      <c r="V270" s="40"/>
      <c r="W270" s="40"/>
      <c r="X270" s="40"/>
      <c r="Y270" s="40"/>
      <c r="Z270" s="40"/>
      <c r="AA270" s="40"/>
      <c r="AB270" s="40"/>
      <c r="AC270" s="40"/>
      <c r="AD270" s="40"/>
      <c r="AE270" s="40"/>
      <c r="AT270" s="19" t="s">
        <v>178</v>
      </c>
      <c r="AU270" s="19" t="s">
        <v>82</v>
      </c>
    </row>
    <row r="271" spans="1:51" s="13" customFormat="1" ht="12">
      <c r="A271" s="13"/>
      <c r="B271" s="237"/>
      <c r="C271" s="238"/>
      <c r="D271" s="233" t="s">
        <v>180</v>
      </c>
      <c r="E271" s="239" t="s">
        <v>19</v>
      </c>
      <c r="F271" s="240" t="s">
        <v>1001</v>
      </c>
      <c r="G271" s="238"/>
      <c r="H271" s="241">
        <v>326.455</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180</v>
      </c>
      <c r="AU271" s="247" t="s">
        <v>82</v>
      </c>
      <c r="AV271" s="13" t="s">
        <v>82</v>
      </c>
      <c r="AW271" s="13" t="s">
        <v>33</v>
      </c>
      <c r="AX271" s="13" t="s">
        <v>72</v>
      </c>
      <c r="AY271" s="247" t="s">
        <v>169</v>
      </c>
    </row>
    <row r="272" spans="1:51" s="13" customFormat="1" ht="12">
      <c r="A272" s="13"/>
      <c r="B272" s="237"/>
      <c r="C272" s="238"/>
      <c r="D272" s="233" t="s">
        <v>180</v>
      </c>
      <c r="E272" s="239" t="s">
        <v>19</v>
      </c>
      <c r="F272" s="240" t="s">
        <v>1002</v>
      </c>
      <c r="G272" s="238"/>
      <c r="H272" s="241">
        <v>58.571</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33</v>
      </c>
      <c r="AX272" s="13" t="s">
        <v>72</v>
      </c>
      <c r="AY272" s="247" t="s">
        <v>169</v>
      </c>
    </row>
    <row r="273" spans="1:51" s="15" customFormat="1" ht="12">
      <c r="A273" s="15"/>
      <c r="B273" s="258"/>
      <c r="C273" s="259"/>
      <c r="D273" s="233" t="s">
        <v>180</v>
      </c>
      <c r="E273" s="260" t="s">
        <v>19</v>
      </c>
      <c r="F273" s="261" t="s">
        <v>191</v>
      </c>
      <c r="G273" s="259"/>
      <c r="H273" s="262">
        <v>385.026</v>
      </c>
      <c r="I273" s="263"/>
      <c r="J273" s="259"/>
      <c r="K273" s="259"/>
      <c r="L273" s="264"/>
      <c r="M273" s="265"/>
      <c r="N273" s="266"/>
      <c r="O273" s="266"/>
      <c r="P273" s="266"/>
      <c r="Q273" s="266"/>
      <c r="R273" s="266"/>
      <c r="S273" s="266"/>
      <c r="T273" s="267"/>
      <c r="U273" s="15"/>
      <c r="V273" s="15"/>
      <c r="W273" s="15"/>
      <c r="X273" s="15"/>
      <c r="Y273" s="15"/>
      <c r="Z273" s="15"/>
      <c r="AA273" s="15"/>
      <c r="AB273" s="15"/>
      <c r="AC273" s="15"/>
      <c r="AD273" s="15"/>
      <c r="AE273" s="15"/>
      <c r="AT273" s="268" t="s">
        <v>180</v>
      </c>
      <c r="AU273" s="268" t="s">
        <v>82</v>
      </c>
      <c r="AV273" s="15" t="s">
        <v>176</v>
      </c>
      <c r="AW273" s="15" t="s">
        <v>33</v>
      </c>
      <c r="AX273" s="15" t="s">
        <v>80</v>
      </c>
      <c r="AY273" s="268" t="s">
        <v>169</v>
      </c>
    </row>
    <row r="274" spans="1:65" s="2" customFormat="1" ht="21.75" customHeight="1">
      <c r="A274" s="40"/>
      <c r="B274" s="41"/>
      <c r="C274" s="220" t="s">
        <v>486</v>
      </c>
      <c r="D274" s="220" t="s">
        <v>171</v>
      </c>
      <c r="E274" s="221" t="s">
        <v>536</v>
      </c>
      <c r="F274" s="222" t="s">
        <v>537</v>
      </c>
      <c r="G274" s="223" t="s">
        <v>297</v>
      </c>
      <c r="H274" s="224">
        <v>4620.312</v>
      </c>
      <c r="I274" s="225"/>
      <c r="J274" s="226">
        <f>ROUND(I274*H274,2)</f>
        <v>0</v>
      </c>
      <c r="K274" s="222" t="s">
        <v>175</v>
      </c>
      <c r="L274" s="46"/>
      <c r="M274" s="227" t="s">
        <v>19</v>
      </c>
      <c r="N274" s="228" t="s">
        <v>43</v>
      </c>
      <c r="O274" s="86"/>
      <c r="P274" s="229">
        <f>O274*H274</f>
        <v>0</v>
      </c>
      <c r="Q274" s="229">
        <v>0</v>
      </c>
      <c r="R274" s="229">
        <f>Q274*H274</f>
        <v>0</v>
      </c>
      <c r="S274" s="229">
        <v>0</v>
      </c>
      <c r="T274" s="230">
        <f>S274*H274</f>
        <v>0</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753</v>
      </c>
    </row>
    <row r="275" spans="1:47" s="2" customFormat="1" ht="12">
      <c r="A275" s="40"/>
      <c r="B275" s="41"/>
      <c r="C275" s="42"/>
      <c r="D275" s="233" t="s">
        <v>178</v>
      </c>
      <c r="E275" s="42"/>
      <c r="F275" s="234" t="s">
        <v>532</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51" s="13" customFormat="1" ht="12">
      <c r="A276" s="13"/>
      <c r="B276" s="237"/>
      <c r="C276" s="238"/>
      <c r="D276" s="233" t="s">
        <v>180</v>
      </c>
      <c r="E276" s="238"/>
      <c r="F276" s="240" t="s">
        <v>1003</v>
      </c>
      <c r="G276" s="238"/>
      <c r="H276" s="241">
        <v>4620.312</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4</v>
      </c>
      <c r="AX276" s="13" t="s">
        <v>80</v>
      </c>
      <c r="AY276" s="247" t="s">
        <v>169</v>
      </c>
    </row>
    <row r="277" spans="1:65" s="2" customFormat="1" ht="21.75" customHeight="1">
      <c r="A277" s="40"/>
      <c r="B277" s="41"/>
      <c r="C277" s="220" t="s">
        <v>493</v>
      </c>
      <c r="D277" s="220" t="s">
        <v>171</v>
      </c>
      <c r="E277" s="221" t="s">
        <v>541</v>
      </c>
      <c r="F277" s="222" t="s">
        <v>542</v>
      </c>
      <c r="G277" s="223" t="s">
        <v>297</v>
      </c>
      <c r="H277" s="224">
        <v>125.951</v>
      </c>
      <c r="I277" s="225"/>
      <c r="J277" s="226">
        <f>ROUND(I277*H277,2)</f>
        <v>0</v>
      </c>
      <c r="K277" s="222" t="s">
        <v>175</v>
      </c>
      <c r="L277" s="46"/>
      <c r="M277" s="227" t="s">
        <v>19</v>
      </c>
      <c r="N277" s="228" t="s">
        <v>43</v>
      </c>
      <c r="O277" s="86"/>
      <c r="P277" s="229">
        <f>O277*H277</f>
        <v>0</v>
      </c>
      <c r="Q277" s="229">
        <v>0</v>
      </c>
      <c r="R277" s="229">
        <f>Q277*H277</f>
        <v>0</v>
      </c>
      <c r="S277" s="229">
        <v>0</v>
      </c>
      <c r="T277" s="230">
        <f>S277*H277</f>
        <v>0</v>
      </c>
      <c r="U277" s="40"/>
      <c r="V277" s="40"/>
      <c r="W277" s="40"/>
      <c r="X277" s="40"/>
      <c r="Y277" s="40"/>
      <c r="Z277" s="40"/>
      <c r="AA277" s="40"/>
      <c r="AB277" s="40"/>
      <c r="AC277" s="40"/>
      <c r="AD277" s="40"/>
      <c r="AE277" s="40"/>
      <c r="AR277" s="231" t="s">
        <v>176</v>
      </c>
      <c r="AT277" s="231" t="s">
        <v>171</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755</v>
      </c>
    </row>
    <row r="278" spans="1:47" s="2" customFormat="1" ht="12">
      <c r="A278" s="40"/>
      <c r="B278" s="41"/>
      <c r="C278" s="42"/>
      <c r="D278" s="233" t="s">
        <v>178</v>
      </c>
      <c r="E278" s="42"/>
      <c r="F278" s="234" t="s">
        <v>532</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178</v>
      </c>
      <c r="AU278" s="19" t="s">
        <v>82</v>
      </c>
    </row>
    <row r="279" spans="1:51" s="13" customFormat="1" ht="12">
      <c r="A279" s="13"/>
      <c r="B279" s="237"/>
      <c r="C279" s="238"/>
      <c r="D279" s="233" t="s">
        <v>180</v>
      </c>
      <c r="E279" s="239" t="s">
        <v>19</v>
      </c>
      <c r="F279" s="240" t="s">
        <v>1004</v>
      </c>
      <c r="G279" s="238"/>
      <c r="H279" s="241">
        <v>123.865</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180</v>
      </c>
      <c r="AU279" s="247" t="s">
        <v>82</v>
      </c>
      <c r="AV279" s="13" t="s">
        <v>82</v>
      </c>
      <c r="AW279" s="13" t="s">
        <v>33</v>
      </c>
      <c r="AX279" s="13" t="s">
        <v>72</v>
      </c>
      <c r="AY279" s="247" t="s">
        <v>169</v>
      </c>
    </row>
    <row r="280" spans="1:51" s="13" customFormat="1" ht="12">
      <c r="A280" s="13"/>
      <c r="B280" s="237"/>
      <c r="C280" s="238"/>
      <c r="D280" s="233" t="s">
        <v>180</v>
      </c>
      <c r="E280" s="239" t="s">
        <v>19</v>
      </c>
      <c r="F280" s="240" t="s">
        <v>1005</v>
      </c>
      <c r="G280" s="238"/>
      <c r="H280" s="241">
        <v>2.086</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180</v>
      </c>
      <c r="AU280" s="247" t="s">
        <v>82</v>
      </c>
      <c r="AV280" s="13" t="s">
        <v>82</v>
      </c>
      <c r="AW280" s="13" t="s">
        <v>33</v>
      </c>
      <c r="AX280" s="13" t="s">
        <v>72</v>
      </c>
      <c r="AY280" s="247" t="s">
        <v>169</v>
      </c>
    </row>
    <row r="281" spans="1:51" s="15" customFormat="1" ht="12">
      <c r="A281" s="15"/>
      <c r="B281" s="258"/>
      <c r="C281" s="259"/>
      <c r="D281" s="233" t="s">
        <v>180</v>
      </c>
      <c r="E281" s="260" t="s">
        <v>19</v>
      </c>
      <c r="F281" s="261" t="s">
        <v>191</v>
      </c>
      <c r="G281" s="259"/>
      <c r="H281" s="262">
        <v>125.951</v>
      </c>
      <c r="I281" s="263"/>
      <c r="J281" s="259"/>
      <c r="K281" s="259"/>
      <c r="L281" s="264"/>
      <c r="M281" s="265"/>
      <c r="N281" s="266"/>
      <c r="O281" s="266"/>
      <c r="P281" s="266"/>
      <c r="Q281" s="266"/>
      <c r="R281" s="266"/>
      <c r="S281" s="266"/>
      <c r="T281" s="267"/>
      <c r="U281" s="15"/>
      <c r="V281" s="15"/>
      <c r="W281" s="15"/>
      <c r="X281" s="15"/>
      <c r="Y281" s="15"/>
      <c r="Z281" s="15"/>
      <c r="AA281" s="15"/>
      <c r="AB281" s="15"/>
      <c r="AC281" s="15"/>
      <c r="AD281" s="15"/>
      <c r="AE281" s="15"/>
      <c r="AT281" s="268" t="s">
        <v>180</v>
      </c>
      <c r="AU281" s="268" t="s">
        <v>82</v>
      </c>
      <c r="AV281" s="15" t="s">
        <v>176</v>
      </c>
      <c r="AW281" s="15" t="s">
        <v>33</v>
      </c>
      <c r="AX281" s="15" t="s">
        <v>80</v>
      </c>
      <c r="AY281" s="268" t="s">
        <v>169</v>
      </c>
    </row>
    <row r="282" spans="1:65" s="2" customFormat="1" ht="21.75" customHeight="1">
      <c r="A282" s="40"/>
      <c r="B282" s="41"/>
      <c r="C282" s="220" t="s">
        <v>499</v>
      </c>
      <c r="D282" s="220" t="s">
        <v>171</v>
      </c>
      <c r="E282" s="221" t="s">
        <v>548</v>
      </c>
      <c r="F282" s="222" t="s">
        <v>537</v>
      </c>
      <c r="G282" s="223" t="s">
        <v>297</v>
      </c>
      <c r="H282" s="224">
        <v>1511.412</v>
      </c>
      <c r="I282" s="225"/>
      <c r="J282" s="226">
        <f>ROUND(I282*H282,2)</f>
        <v>0</v>
      </c>
      <c r="K282" s="222" t="s">
        <v>175</v>
      </c>
      <c r="L282" s="46"/>
      <c r="M282" s="227" t="s">
        <v>19</v>
      </c>
      <c r="N282" s="228" t="s">
        <v>43</v>
      </c>
      <c r="O282" s="86"/>
      <c r="P282" s="229">
        <f>O282*H282</f>
        <v>0</v>
      </c>
      <c r="Q282" s="229">
        <v>0</v>
      </c>
      <c r="R282" s="229">
        <f>Q282*H282</f>
        <v>0</v>
      </c>
      <c r="S282" s="229">
        <v>0</v>
      </c>
      <c r="T282" s="230">
        <f>S282*H282</f>
        <v>0</v>
      </c>
      <c r="U282" s="40"/>
      <c r="V282" s="40"/>
      <c r="W282" s="40"/>
      <c r="X282" s="40"/>
      <c r="Y282" s="40"/>
      <c r="Z282" s="40"/>
      <c r="AA282" s="40"/>
      <c r="AB282" s="40"/>
      <c r="AC282" s="40"/>
      <c r="AD282" s="40"/>
      <c r="AE282" s="40"/>
      <c r="AR282" s="231" t="s">
        <v>176</v>
      </c>
      <c r="AT282" s="231" t="s">
        <v>171</v>
      </c>
      <c r="AU282" s="231" t="s">
        <v>82</v>
      </c>
      <c r="AY282" s="19" t="s">
        <v>169</v>
      </c>
      <c r="BE282" s="232">
        <f>IF(N282="základní",J282,0)</f>
        <v>0</v>
      </c>
      <c r="BF282" s="232">
        <f>IF(N282="snížená",J282,0)</f>
        <v>0</v>
      </c>
      <c r="BG282" s="232">
        <f>IF(N282="zákl. přenesená",J282,0)</f>
        <v>0</v>
      </c>
      <c r="BH282" s="232">
        <f>IF(N282="sníž. přenesená",J282,0)</f>
        <v>0</v>
      </c>
      <c r="BI282" s="232">
        <f>IF(N282="nulová",J282,0)</f>
        <v>0</v>
      </c>
      <c r="BJ282" s="19" t="s">
        <v>80</v>
      </c>
      <c r="BK282" s="232">
        <f>ROUND(I282*H282,2)</f>
        <v>0</v>
      </c>
      <c r="BL282" s="19" t="s">
        <v>176</v>
      </c>
      <c r="BM282" s="231" t="s">
        <v>758</v>
      </c>
    </row>
    <row r="283" spans="1:47" s="2" customFormat="1" ht="12">
      <c r="A283" s="40"/>
      <c r="B283" s="41"/>
      <c r="C283" s="42"/>
      <c r="D283" s="233" t="s">
        <v>178</v>
      </c>
      <c r="E283" s="42"/>
      <c r="F283" s="234" t="s">
        <v>532</v>
      </c>
      <c r="G283" s="42"/>
      <c r="H283" s="42"/>
      <c r="I283" s="138"/>
      <c r="J283" s="42"/>
      <c r="K283" s="42"/>
      <c r="L283" s="46"/>
      <c r="M283" s="235"/>
      <c r="N283" s="236"/>
      <c r="O283" s="86"/>
      <c r="P283" s="86"/>
      <c r="Q283" s="86"/>
      <c r="R283" s="86"/>
      <c r="S283" s="86"/>
      <c r="T283" s="87"/>
      <c r="U283" s="40"/>
      <c r="V283" s="40"/>
      <c r="W283" s="40"/>
      <c r="X283" s="40"/>
      <c r="Y283" s="40"/>
      <c r="Z283" s="40"/>
      <c r="AA283" s="40"/>
      <c r="AB283" s="40"/>
      <c r="AC283" s="40"/>
      <c r="AD283" s="40"/>
      <c r="AE283" s="40"/>
      <c r="AT283" s="19" t="s">
        <v>178</v>
      </c>
      <c r="AU283" s="19" t="s">
        <v>82</v>
      </c>
    </row>
    <row r="284" spans="1:51" s="13" customFormat="1" ht="12">
      <c r="A284" s="13"/>
      <c r="B284" s="237"/>
      <c r="C284" s="238"/>
      <c r="D284" s="233" t="s">
        <v>180</v>
      </c>
      <c r="E284" s="238"/>
      <c r="F284" s="240" t="s">
        <v>1006</v>
      </c>
      <c r="G284" s="238"/>
      <c r="H284" s="241">
        <v>1511.412</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180</v>
      </c>
      <c r="AU284" s="247" t="s">
        <v>82</v>
      </c>
      <c r="AV284" s="13" t="s">
        <v>82</v>
      </c>
      <c r="AW284" s="13" t="s">
        <v>4</v>
      </c>
      <c r="AX284" s="13" t="s">
        <v>80</v>
      </c>
      <c r="AY284" s="247" t="s">
        <v>169</v>
      </c>
    </row>
    <row r="285" spans="1:65" s="2" customFormat="1" ht="21.75" customHeight="1">
      <c r="A285" s="40"/>
      <c r="B285" s="41"/>
      <c r="C285" s="220" t="s">
        <v>505</v>
      </c>
      <c r="D285" s="220" t="s">
        <v>171</v>
      </c>
      <c r="E285" s="221" t="s">
        <v>1007</v>
      </c>
      <c r="F285" s="222" t="s">
        <v>1008</v>
      </c>
      <c r="G285" s="223" t="s">
        <v>297</v>
      </c>
      <c r="H285" s="224">
        <v>8.498</v>
      </c>
      <c r="I285" s="225"/>
      <c r="J285" s="226">
        <f>ROUND(I285*H285,2)</f>
        <v>0</v>
      </c>
      <c r="K285" s="222" t="s">
        <v>175</v>
      </c>
      <c r="L285" s="46"/>
      <c r="M285" s="227" t="s">
        <v>19</v>
      </c>
      <c r="N285" s="228" t="s">
        <v>43</v>
      </c>
      <c r="O285" s="86"/>
      <c r="P285" s="229">
        <f>O285*H285</f>
        <v>0</v>
      </c>
      <c r="Q285" s="229">
        <v>0</v>
      </c>
      <c r="R285" s="229">
        <f>Q285*H285</f>
        <v>0</v>
      </c>
      <c r="S285" s="229">
        <v>0</v>
      </c>
      <c r="T285" s="230">
        <f>S285*H285</f>
        <v>0</v>
      </c>
      <c r="U285" s="40"/>
      <c r="V285" s="40"/>
      <c r="W285" s="40"/>
      <c r="X285" s="40"/>
      <c r="Y285" s="40"/>
      <c r="Z285" s="40"/>
      <c r="AA285" s="40"/>
      <c r="AB285" s="40"/>
      <c r="AC285" s="40"/>
      <c r="AD285" s="40"/>
      <c r="AE285" s="40"/>
      <c r="AR285" s="231" t="s">
        <v>176</v>
      </c>
      <c r="AT285" s="231" t="s">
        <v>171</v>
      </c>
      <c r="AU285" s="231" t="s">
        <v>82</v>
      </c>
      <c r="AY285" s="19" t="s">
        <v>169</v>
      </c>
      <c r="BE285" s="232">
        <f>IF(N285="základní",J285,0)</f>
        <v>0</v>
      </c>
      <c r="BF285" s="232">
        <f>IF(N285="snížená",J285,0)</f>
        <v>0</v>
      </c>
      <c r="BG285" s="232">
        <f>IF(N285="zákl. přenesená",J285,0)</f>
        <v>0</v>
      </c>
      <c r="BH285" s="232">
        <f>IF(N285="sníž. přenesená",J285,0)</f>
        <v>0</v>
      </c>
      <c r="BI285" s="232">
        <f>IF(N285="nulová",J285,0)</f>
        <v>0</v>
      </c>
      <c r="BJ285" s="19" t="s">
        <v>80</v>
      </c>
      <c r="BK285" s="232">
        <f>ROUND(I285*H285,2)</f>
        <v>0</v>
      </c>
      <c r="BL285" s="19" t="s">
        <v>176</v>
      </c>
      <c r="BM285" s="231" t="s">
        <v>1009</v>
      </c>
    </row>
    <row r="286" spans="1:47" s="2" customFormat="1" ht="12">
      <c r="A286" s="40"/>
      <c r="B286" s="41"/>
      <c r="C286" s="42"/>
      <c r="D286" s="233" t="s">
        <v>178</v>
      </c>
      <c r="E286" s="42"/>
      <c r="F286" s="234" t="s">
        <v>1010</v>
      </c>
      <c r="G286" s="42"/>
      <c r="H286" s="42"/>
      <c r="I286" s="138"/>
      <c r="J286" s="42"/>
      <c r="K286" s="42"/>
      <c r="L286" s="46"/>
      <c r="M286" s="235"/>
      <c r="N286" s="236"/>
      <c r="O286" s="86"/>
      <c r="P286" s="86"/>
      <c r="Q286" s="86"/>
      <c r="R286" s="86"/>
      <c r="S286" s="86"/>
      <c r="T286" s="87"/>
      <c r="U286" s="40"/>
      <c r="V286" s="40"/>
      <c r="W286" s="40"/>
      <c r="X286" s="40"/>
      <c r="Y286" s="40"/>
      <c r="Z286" s="40"/>
      <c r="AA286" s="40"/>
      <c r="AB286" s="40"/>
      <c r="AC286" s="40"/>
      <c r="AD286" s="40"/>
      <c r="AE286" s="40"/>
      <c r="AT286" s="19" t="s">
        <v>178</v>
      </c>
      <c r="AU286" s="19" t="s">
        <v>82</v>
      </c>
    </row>
    <row r="287" spans="1:51" s="14" customFormat="1" ht="12">
      <c r="A287" s="14"/>
      <c r="B287" s="248"/>
      <c r="C287" s="249"/>
      <c r="D287" s="233" t="s">
        <v>180</v>
      </c>
      <c r="E287" s="250" t="s">
        <v>19</v>
      </c>
      <c r="F287" s="251" t="s">
        <v>264</v>
      </c>
      <c r="G287" s="249"/>
      <c r="H287" s="250" t="s">
        <v>19</v>
      </c>
      <c r="I287" s="252"/>
      <c r="J287" s="249"/>
      <c r="K287" s="249"/>
      <c r="L287" s="253"/>
      <c r="M287" s="254"/>
      <c r="N287" s="255"/>
      <c r="O287" s="255"/>
      <c r="P287" s="255"/>
      <c r="Q287" s="255"/>
      <c r="R287" s="255"/>
      <c r="S287" s="255"/>
      <c r="T287" s="256"/>
      <c r="U287" s="14"/>
      <c r="V287" s="14"/>
      <c r="W287" s="14"/>
      <c r="X287" s="14"/>
      <c r="Y287" s="14"/>
      <c r="Z287" s="14"/>
      <c r="AA287" s="14"/>
      <c r="AB287" s="14"/>
      <c r="AC287" s="14"/>
      <c r="AD287" s="14"/>
      <c r="AE287" s="14"/>
      <c r="AT287" s="257" t="s">
        <v>180</v>
      </c>
      <c r="AU287" s="257" t="s">
        <v>82</v>
      </c>
      <c r="AV287" s="14" t="s">
        <v>80</v>
      </c>
      <c r="AW287" s="14" t="s">
        <v>33</v>
      </c>
      <c r="AX287" s="14" t="s">
        <v>72</v>
      </c>
      <c r="AY287" s="257" t="s">
        <v>169</v>
      </c>
    </row>
    <row r="288" spans="1:51" s="13" customFormat="1" ht="12">
      <c r="A288" s="13"/>
      <c r="B288" s="237"/>
      <c r="C288" s="238"/>
      <c r="D288" s="233" t="s">
        <v>180</v>
      </c>
      <c r="E288" s="239" t="s">
        <v>19</v>
      </c>
      <c r="F288" s="240" t="s">
        <v>1011</v>
      </c>
      <c r="G288" s="238"/>
      <c r="H288" s="241">
        <v>8.498</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180</v>
      </c>
      <c r="AU288" s="247" t="s">
        <v>82</v>
      </c>
      <c r="AV288" s="13" t="s">
        <v>82</v>
      </c>
      <c r="AW288" s="13" t="s">
        <v>33</v>
      </c>
      <c r="AX288" s="13" t="s">
        <v>72</v>
      </c>
      <c r="AY288" s="247" t="s">
        <v>169</v>
      </c>
    </row>
    <row r="289" spans="1:51" s="15" customFormat="1" ht="12">
      <c r="A289" s="15"/>
      <c r="B289" s="258"/>
      <c r="C289" s="259"/>
      <c r="D289" s="233" t="s">
        <v>180</v>
      </c>
      <c r="E289" s="260" t="s">
        <v>19</v>
      </c>
      <c r="F289" s="261" t="s">
        <v>191</v>
      </c>
      <c r="G289" s="259"/>
      <c r="H289" s="262">
        <v>8.498</v>
      </c>
      <c r="I289" s="263"/>
      <c r="J289" s="259"/>
      <c r="K289" s="259"/>
      <c r="L289" s="264"/>
      <c r="M289" s="265"/>
      <c r="N289" s="266"/>
      <c r="O289" s="266"/>
      <c r="P289" s="266"/>
      <c r="Q289" s="266"/>
      <c r="R289" s="266"/>
      <c r="S289" s="266"/>
      <c r="T289" s="267"/>
      <c r="U289" s="15"/>
      <c r="V289" s="15"/>
      <c r="W289" s="15"/>
      <c r="X289" s="15"/>
      <c r="Y289" s="15"/>
      <c r="Z289" s="15"/>
      <c r="AA289" s="15"/>
      <c r="AB289" s="15"/>
      <c r="AC289" s="15"/>
      <c r="AD289" s="15"/>
      <c r="AE289" s="15"/>
      <c r="AT289" s="268" t="s">
        <v>180</v>
      </c>
      <c r="AU289" s="268" t="s">
        <v>82</v>
      </c>
      <c r="AV289" s="15" t="s">
        <v>176</v>
      </c>
      <c r="AW289" s="15" t="s">
        <v>33</v>
      </c>
      <c r="AX289" s="15" t="s">
        <v>80</v>
      </c>
      <c r="AY289" s="268" t="s">
        <v>169</v>
      </c>
    </row>
    <row r="290" spans="1:65" s="2" customFormat="1" ht="21.75" customHeight="1">
      <c r="A290" s="40"/>
      <c r="B290" s="41"/>
      <c r="C290" s="220" t="s">
        <v>511</v>
      </c>
      <c r="D290" s="220" t="s">
        <v>171</v>
      </c>
      <c r="E290" s="221" t="s">
        <v>1012</v>
      </c>
      <c r="F290" s="222" t="s">
        <v>1013</v>
      </c>
      <c r="G290" s="223" t="s">
        <v>297</v>
      </c>
      <c r="H290" s="224">
        <v>8.498</v>
      </c>
      <c r="I290" s="225"/>
      <c r="J290" s="226">
        <f>ROUND(I290*H290,2)</f>
        <v>0</v>
      </c>
      <c r="K290" s="222" t="s">
        <v>175</v>
      </c>
      <c r="L290" s="46"/>
      <c r="M290" s="227" t="s">
        <v>19</v>
      </c>
      <c r="N290" s="228" t="s">
        <v>43</v>
      </c>
      <c r="O290" s="86"/>
      <c r="P290" s="229">
        <f>O290*H290</f>
        <v>0</v>
      </c>
      <c r="Q290" s="229">
        <v>0</v>
      </c>
      <c r="R290" s="229">
        <f>Q290*H290</f>
        <v>0</v>
      </c>
      <c r="S290" s="229">
        <v>0</v>
      </c>
      <c r="T290" s="230">
        <f>S290*H290</f>
        <v>0</v>
      </c>
      <c r="U290" s="40"/>
      <c r="V290" s="40"/>
      <c r="W290" s="40"/>
      <c r="X290" s="40"/>
      <c r="Y290" s="40"/>
      <c r="Z290" s="40"/>
      <c r="AA290" s="40"/>
      <c r="AB290" s="40"/>
      <c r="AC290" s="40"/>
      <c r="AD290" s="40"/>
      <c r="AE290" s="40"/>
      <c r="AR290" s="231" t="s">
        <v>176</v>
      </c>
      <c r="AT290" s="231" t="s">
        <v>171</v>
      </c>
      <c r="AU290" s="231" t="s">
        <v>82</v>
      </c>
      <c r="AY290" s="19" t="s">
        <v>169</v>
      </c>
      <c r="BE290" s="232">
        <f>IF(N290="základní",J290,0)</f>
        <v>0</v>
      </c>
      <c r="BF290" s="232">
        <f>IF(N290="snížená",J290,0)</f>
        <v>0</v>
      </c>
      <c r="BG290" s="232">
        <f>IF(N290="zákl. přenesená",J290,0)</f>
        <v>0</v>
      </c>
      <c r="BH290" s="232">
        <f>IF(N290="sníž. přenesená",J290,0)</f>
        <v>0</v>
      </c>
      <c r="BI290" s="232">
        <f>IF(N290="nulová",J290,0)</f>
        <v>0</v>
      </c>
      <c r="BJ290" s="19" t="s">
        <v>80</v>
      </c>
      <c r="BK290" s="232">
        <f>ROUND(I290*H290,2)</f>
        <v>0</v>
      </c>
      <c r="BL290" s="19" t="s">
        <v>176</v>
      </c>
      <c r="BM290" s="231" t="s">
        <v>1014</v>
      </c>
    </row>
    <row r="291" spans="1:47" s="2" customFormat="1" ht="12">
      <c r="A291" s="40"/>
      <c r="B291" s="41"/>
      <c r="C291" s="42"/>
      <c r="D291" s="233" t="s">
        <v>178</v>
      </c>
      <c r="E291" s="42"/>
      <c r="F291" s="234" t="s">
        <v>1010</v>
      </c>
      <c r="G291" s="42"/>
      <c r="H291" s="42"/>
      <c r="I291" s="138"/>
      <c r="J291" s="42"/>
      <c r="K291" s="42"/>
      <c r="L291" s="46"/>
      <c r="M291" s="235"/>
      <c r="N291" s="236"/>
      <c r="O291" s="86"/>
      <c r="P291" s="86"/>
      <c r="Q291" s="86"/>
      <c r="R291" s="86"/>
      <c r="S291" s="86"/>
      <c r="T291" s="87"/>
      <c r="U291" s="40"/>
      <c r="V291" s="40"/>
      <c r="W291" s="40"/>
      <c r="X291" s="40"/>
      <c r="Y291" s="40"/>
      <c r="Z291" s="40"/>
      <c r="AA291" s="40"/>
      <c r="AB291" s="40"/>
      <c r="AC291" s="40"/>
      <c r="AD291" s="40"/>
      <c r="AE291" s="40"/>
      <c r="AT291" s="19" t="s">
        <v>178</v>
      </c>
      <c r="AU291" s="19" t="s">
        <v>82</v>
      </c>
    </row>
    <row r="292" spans="1:51" s="14" customFormat="1" ht="12">
      <c r="A292" s="14"/>
      <c r="B292" s="248"/>
      <c r="C292" s="249"/>
      <c r="D292" s="233" t="s">
        <v>180</v>
      </c>
      <c r="E292" s="250" t="s">
        <v>19</v>
      </c>
      <c r="F292" s="251" t="s">
        <v>264</v>
      </c>
      <c r="G292" s="249"/>
      <c r="H292" s="250" t="s">
        <v>19</v>
      </c>
      <c r="I292" s="252"/>
      <c r="J292" s="249"/>
      <c r="K292" s="249"/>
      <c r="L292" s="253"/>
      <c r="M292" s="254"/>
      <c r="N292" s="255"/>
      <c r="O292" s="255"/>
      <c r="P292" s="255"/>
      <c r="Q292" s="255"/>
      <c r="R292" s="255"/>
      <c r="S292" s="255"/>
      <c r="T292" s="256"/>
      <c r="U292" s="14"/>
      <c r="V292" s="14"/>
      <c r="W292" s="14"/>
      <c r="X292" s="14"/>
      <c r="Y292" s="14"/>
      <c r="Z292" s="14"/>
      <c r="AA292" s="14"/>
      <c r="AB292" s="14"/>
      <c r="AC292" s="14"/>
      <c r="AD292" s="14"/>
      <c r="AE292" s="14"/>
      <c r="AT292" s="257" t="s">
        <v>180</v>
      </c>
      <c r="AU292" s="257" t="s">
        <v>82</v>
      </c>
      <c r="AV292" s="14" t="s">
        <v>80</v>
      </c>
      <c r="AW292" s="14" t="s">
        <v>33</v>
      </c>
      <c r="AX292" s="14" t="s">
        <v>72</v>
      </c>
      <c r="AY292" s="257" t="s">
        <v>169</v>
      </c>
    </row>
    <row r="293" spans="1:51" s="13" customFormat="1" ht="12">
      <c r="A293" s="13"/>
      <c r="B293" s="237"/>
      <c r="C293" s="238"/>
      <c r="D293" s="233" t="s">
        <v>180</v>
      </c>
      <c r="E293" s="239" t="s">
        <v>19</v>
      </c>
      <c r="F293" s="240" t="s">
        <v>1011</v>
      </c>
      <c r="G293" s="238"/>
      <c r="H293" s="241">
        <v>8.498</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180</v>
      </c>
      <c r="AU293" s="247" t="s">
        <v>82</v>
      </c>
      <c r="AV293" s="13" t="s">
        <v>82</v>
      </c>
      <c r="AW293" s="13" t="s">
        <v>33</v>
      </c>
      <c r="AX293" s="13" t="s">
        <v>72</v>
      </c>
      <c r="AY293" s="247" t="s">
        <v>169</v>
      </c>
    </row>
    <row r="294" spans="1:51" s="15" customFormat="1" ht="12">
      <c r="A294" s="15"/>
      <c r="B294" s="258"/>
      <c r="C294" s="259"/>
      <c r="D294" s="233" t="s">
        <v>180</v>
      </c>
      <c r="E294" s="260" t="s">
        <v>19</v>
      </c>
      <c r="F294" s="261" t="s">
        <v>191</v>
      </c>
      <c r="G294" s="259"/>
      <c r="H294" s="262">
        <v>8.498</v>
      </c>
      <c r="I294" s="263"/>
      <c r="J294" s="259"/>
      <c r="K294" s="259"/>
      <c r="L294" s="264"/>
      <c r="M294" s="265"/>
      <c r="N294" s="266"/>
      <c r="O294" s="266"/>
      <c r="P294" s="266"/>
      <c r="Q294" s="266"/>
      <c r="R294" s="266"/>
      <c r="S294" s="266"/>
      <c r="T294" s="267"/>
      <c r="U294" s="15"/>
      <c r="V294" s="15"/>
      <c r="W294" s="15"/>
      <c r="X294" s="15"/>
      <c r="Y294" s="15"/>
      <c r="Z294" s="15"/>
      <c r="AA294" s="15"/>
      <c r="AB294" s="15"/>
      <c r="AC294" s="15"/>
      <c r="AD294" s="15"/>
      <c r="AE294" s="15"/>
      <c r="AT294" s="268" t="s">
        <v>180</v>
      </c>
      <c r="AU294" s="268" t="s">
        <v>82</v>
      </c>
      <c r="AV294" s="15" t="s">
        <v>176</v>
      </c>
      <c r="AW294" s="15" t="s">
        <v>33</v>
      </c>
      <c r="AX294" s="15" t="s">
        <v>80</v>
      </c>
      <c r="AY294" s="268" t="s">
        <v>169</v>
      </c>
    </row>
    <row r="295" spans="1:65" s="2" customFormat="1" ht="16.5" customHeight="1">
      <c r="A295" s="40"/>
      <c r="B295" s="41"/>
      <c r="C295" s="220" t="s">
        <v>515</v>
      </c>
      <c r="D295" s="220" t="s">
        <v>171</v>
      </c>
      <c r="E295" s="221" t="s">
        <v>1015</v>
      </c>
      <c r="F295" s="222" t="s">
        <v>1016</v>
      </c>
      <c r="G295" s="223" t="s">
        <v>297</v>
      </c>
      <c r="H295" s="224">
        <v>4.249</v>
      </c>
      <c r="I295" s="225"/>
      <c r="J295" s="226">
        <f>ROUND(I295*H295,2)</f>
        <v>0</v>
      </c>
      <c r="K295" s="222" t="s">
        <v>175</v>
      </c>
      <c r="L295" s="46"/>
      <c r="M295" s="227" t="s">
        <v>19</v>
      </c>
      <c r="N295" s="228" t="s">
        <v>43</v>
      </c>
      <c r="O295" s="86"/>
      <c r="P295" s="229">
        <f>O295*H295</f>
        <v>0</v>
      </c>
      <c r="Q295" s="229">
        <v>0</v>
      </c>
      <c r="R295" s="229">
        <f>Q295*H295</f>
        <v>0</v>
      </c>
      <c r="S295" s="229">
        <v>0</v>
      </c>
      <c r="T295" s="230">
        <f>S295*H295</f>
        <v>0</v>
      </c>
      <c r="U295" s="40"/>
      <c r="V295" s="40"/>
      <c r="W295" s="40"/>
      <c r="X295" s="40"/>
      <c r="Y295" s="40"/>
      <c r="Z295" s="40"/>
      <c r="AA295" s="40"/>
      <c r="AB295" s="40"/>
      <c r="AC295" s="40"/>
      <c r="AD295" s="40"/>
      <c r="AE295" s="40"/>
      <c r="AR295" s="231" t="s">
        <v>176</v>
      </c>
      <c r="AT295" s="231" t="s">
        <v>171</v>
      </c>
      <c r="AU295" s="231" t="s">
        <v>82</v>
      </c>
      <c r="AY295" s="19" t="s">
        <v>169</v>
      </c>
      <c r="BE295" s="232">
        <f>IF(N295="základní",J295,0)</f>
        <v>0</v>
      </c>
      <c r="BF295" s="232">
        <f>IF(N295="snížená",J295,0)</f>
        <v>0</v>
      </c>
      <c r="BG295" s="232">
        <f>IF(N295="zákl. přenesená",J295,0)</f>
        <v>0</v>
      </c>
      <c r="BH295" s="232">
        <f>IF(N295="sníž. přenesená",J295,0)</f>
        <v>0</v>
      </c>
      <c r="BI295" s="232">
        <f>IF(N295="nulová",J295,0)</f>
        <v>0</v>
      </c>
      <c r="BJ295" s="19" t="s">
        <v>80</v>
      </c>
      <c r="BK295" s="232">
        <f>ROUND(I295*H295,2)</f>
        <v>0</v>
      </c>
      <c r="BL295" s="19" t="s">
        <v>176</v>
      </c>
      <c r="BM295" s="231" t="s">
        <v>1017</v>
      </c>
    </row>
    <row r="296" spans="1:47" s="2" customFormat="1" ht="12">
      <c r="A296" s="40"/>
      <c r="B296" s="41"/>
      <c r="C296" s="42"/>
      <c r="D296" s="233" t="s">
        <v>178</v>
      </c>
      <c r="E296" s="42"/>
      <c r="F296" s="234" t="s">
        <v>1018</v>
      </c>
      <c r="G296" s="42"/>
      <c r="H296" s="42"/>
      <c r="I296" s="138"/>
      <c r="J296" s="42"/>
      <c r="K296" s="42"/>
      <c r="L296" s="46"/>
      <c r="M296" s="235"/>
      <c r="N296" s="236"/>
      <c r="O296" s="86"/>
      <c r="P296" s="86"/>
      <c r="Q296" s="86"/>
      <c r="R296" s="86"/>
      <c r="S296" s="86"/>
      <c r="T296" s="87"/>
      <c r="U296" s="40"/>
      <c r="V296" s="40"/>
      <c r="W296" s="40"/>
      <c r="X296" s="40"/>
      <c r="Y296" s="40"/>
      <c r="Z296" s="40"/>
      <c r="AA296" s="40"/>
      <c r="AB296" s="40"/>
      <c r="AC296" s="40"/>
      <c r="AD296" s="40"/>
      <c r="AE296" s="40"/>
      <c r="AT296" s="19" t="s">
        <v>178</v>
      </c>
      <c r="AU296" s="19" t="s">
        <v>82</v>
      </c>
    </row>
    <row r="297" spans="1:65" s="2" customFormat="1" ht="21.75" customHeight="1">
      <c r="A297" s="40"/>
      <c r="B297" s="41"/>
      <c r="C297" s="220" t="s">
        <v>519</v>
      </c>
      <c r="D297" s="220" t="s">
        <v>171</v>
      </c>
      <c r="E297" s="221" t="s">
        <v>557</v>
      </c>
      <c r="F297" s="222" t="s">
        <v>558</v>
      </c>
      <c r="G297" s="223" t="s">
        <v>297</v>
      </c>
      <c r="H297" s="224">
        <v>184.504</v>
      </c>
      <c r="I297" s="225"/>
      <c r="J297" s="226">
        <f>ROUND(I297*H297,2)</f>
        <v>0</v>
      </c>
      <c r="K297" s="222" t="s">
        <v>19</v>
      </c>
      <c r="L297" s="46"/>
      <c r="M297" s="227" t="s">
        <v>19</v>
      </c>
      <c r="N297" s="228" t="s">
        <v>43</v>
      </c>
      <c r="O297" s="86"/>
      <c r="P297" s="229">
        <f>O297*H297</f>
        <v>0</v>
      </c>
      <c r="Q297" s="229">
        <v>0</v>
      </c>
      <c r="R297" s="229">
        <f>Q297*H297</f>
        <v>0</v>
      </c>
      <c r="S297" s="229">
        <v>0</v>
      </c>
      <c r="T297" s="230">
        <f>S297*H297</f>
        <v>0</v>
      </c>
      <c r="U297" s="40"/>
      <c r="V297" s="40"/>
      <c r="W297" s="40"/>
      <c r="X297" s="40"/>
      <c r="Y297" s="40"/>
      <c r="Z297" s="40"/>
      <c r="AA297" s="40"/>
      <c r="AB297" s="40"/>
      <c r="AC297" s="40"/>
      <c r="AD297" s="40"/>
      <c r="AE297" s="40"/>
      <c r="AR297" s="231" t="s">
        <v>176</v>
      </c>
      <c r="AT297" s="231" t="s">
        <v>171</v>
      </c>
      <c r="AU297" s="231" t="s">
        <v>82</v>
      </c>
      <c r="AY297" s="19" t="s">
        <v>169</v>
      </c>
      <c r="BE297" s="232">
        <f>IF(N297="základní",J297,0)</f>
        <v>0</v>
      </c>
      <c r="BF297" s="232">
        <f>IF(N297="snížená",J297,0)</f>
        <v>0</v>
      </c>
      <c r="BG297" s="232">
        <f>IF(N297="zákl. přenesená",J297,0)</f>
        <v>0</v>
      </c>
      <c r="BH297" s="232">
        <f>IF(N297="sníž. přenesená",J297,0)</f>
        <v>0</v>
      </c>
      <c r="BI297" s="232">
        <f>IF(N297="nulová",J297,0)</f>
        <v>0</v>
      </c>
      <c r="BJ297" s="19" t="s">
        <v>80</v>
      </c>
      <c r="BK297" s="232">
        <f>ROUND(I297*H297,2)</f>
        <v>0</v>
      </c>
      <c r="BL297" s="19" t="s">
        <v>176</v>
      </c>
      <c r="BM297" s="231" t="s">
        <v>760</v>
      </c>
    </row>
    <row r="298" spans="1:47" s="2" customFormat="1" ht="12">
      <c r="A298" s="40"/>
      <c r="B298" s="41"/>
      <c r="C298" s="42"/>
      <c r="D298" s="233" t="s">
        <v>178</v>
      </c>
      <c r="E298" s="42"/>
      <c r="F298" s="234" t="s">
        <v>555</v>
      </c>
      <c r="G298" s="42"/>
      <c r="H298" s="42"/>
      <c r="I298" s="138"/>
      <c r="J298" s="42"/>
      <c r="K298" s="42"/>
      <c r="L298" s="46"/>
      <c r="M298" s="235"/>
      <c r="N298" s="236"/>
      <c r="O298" s="86"/>
      <c r="P298" s="86"/>
      <c r="Q298" s="86"/>
      <c r="R298" s="86"/>
      <c r="S298" s="86"/>
      <c r="T298" s="87"/>
      <c r="U298" s="40"/>
      <c r="V298" s="40"/>
      <c r="W298" s="40"/>
      <c r="X298" s="40"/>
      <c r="Y298" s="40"/>
      <c r="Z298" s="40"/>
      <c r="AA298" s="40"/>
      <c r="AB298" s="40"/>
      <c r="AC298" s="40"/>
      <c r="AD298" s="40"/>
      <c r="AE298" s="40"/>
      <c r="AT298" s="19" t="s">
        <v>178</v>
      </c>
      <c r="AU298" s="19" t="s">
        <v>82</v>
      </c>
    </row>
    <row r="299" spans="1:51" s="13" customFormat="1" ht="12">
      <c r="A299" s="13"/>
      <c r="B299" s="237"/>
      <c r="C299" s="238"/>
      <c r="D299" s="233" t="s">
        <v>180</v>
      </c>
      <c r="E299" s="239" t="s">
        <v>19</v>
      </c>
      <c r="F299" s="240" t="s">
        <v>1002</v>
      </c>
      <c r="G299" s="238"/>
      <c r="H299" s="241">
        <v>58.571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180</v>
      </c>
      <c r="AU299" s="247" t="s">
        <v>82</v>
      </c>
      <c r="AV299" s="13" t="s">
        <v>82</v>
      </c>
      <c r="AW299" s="13" t="s">
        <v>33</v>
      </c>
      <c r="AX299" s="13" t="s">
        <v>72</v>
      </c>
      <c r="AY299" s="247" t="s">
        <v>169</v>
      </c>
    </row>
    <row r="300" spans="1:51" s="13" customFormat="1" ht="12">
      <c r="A300" s="13"/>
      <c r="B300" s="237"/>
      <c r="C300" s="238"/>
      <c r="D300" s="233" t="s">
        <v>180</v>
      </c>
      <c r="E300" s="239" t="s">
        <v>19</v>
      </c>
      <c r="F300" s="240" t="s">
        <v>1004</v>
      </c>
      <c r="G300" s="238"/>
      <c r="H300" s="241">
        <v>123.865</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180</v>
      </c>
      <c r="AU300" s="247" t="s">
        <v>82</v>
      </c>
      <c r="AV300" s="13" t="s">
        <v>82</v>
      </c>
      <c r="AW300" s="13" t="s">
        <v>33</v>
      </c>
      <c r="AX300" s="13" t="s">
        <v>72</v>
      </c>
      <c r="AY300" s="247" t="s">
        <v>169</v>
      </c>
    </row>
    <row r="301" spans="1:51" s="13" customFormat="1" ht="12">
      <c r="A301" s="13"/>
      <c r="B301" s="237"/>
      <c r="C301" s="238"/>
      <c r="D301" s="233" t="s">
        <v>180</v>
      </c>
      <c r="E301" s="239" t="s">
        <v>19</v>
      </c>
      <c r="F301" s="240" t="s">
        <v>1019</v>
      </c>
      <c r="G301" s="238"/>
      <c r="H301" s="241">
        <v>2.068</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180</v>
      </c>
      <c r="AU301" s="247" t="s">
        <v>82</v>
      </c>
      <c r="AV301" s="13" t="s">
        <v>82</v>
      </c>
      <c r="AW301" s="13" t="s">
        <v>33</v>
      </c>
      <c r="AX301" s="13" t="s">
        <v>72</v>
      </c>
      <c r="AY301" s="247" t="s">
        <v>169</v>
      </c>
    </row>
    <row r="302" spans="1:51" s="15" customFormat="1" ht="12">
      <c r="A302" s="15"/>
      <c r="B302" s="258"/>
      <c r="C302" s="259"/>
      <c r="D302" s="233" t="s">
        <v>180</v>
      </c>
      <c r="E302" s="260" t="s">
        <v>19</v>
      </c>
      <c r="F302" s="261" t="s">
        <v>191</v>
      </c>
      <c r="G302" s="259"/>
      <c r="H302" s="262">
        <v>184.504</v>
      </c>
      <c r="I302" s="263"/>
      <c r="J302" s="259"/>
      <c r="K302" s="259"/>
      <c r="L302" s="264"/>
      <c r="M302" s="265"/>
      <c r="N302" s="266"/>
      <c r="O302" s="266"/>
      <c r="P302" s="266"/>
      <c r="Q302" s="266"/>
      <c r="R302" s="266"/>
      <c r="S302" s="266"/>
      <c r="T302" s="267"/>
      <c r="U302" s="15"/>
      <c r="V302" s="15"/>
      <c r="W302" s="15"/>
      <c r="X302" s="15"/>
      <c r="Y302" s="15"/>
      <c r="Z302" s="15"/>
      <c r="AA302" s="15"/>
      <c r="AB302" s="15"/>
      <c r="AC302" s="15"/>
      <c r="AD302" s="15"/>
      <c r="AE302" s="15"/>
      <c r="AT302" s="268" t="s">
        <v>180</v>
      </c>
      <c r="AU302" s="268" t="s">
        <v>82</v>
      </c>
      <c r="AV302" s="15" t="s">
        <v>176</v>
      </c>
      <c r="AW302" s="15" t="s">
        <v>33</v>
      </c>
      <c r="AX302" s="15" t="s">
        <v>80</v>
      </c>
      <c r="AY302" s="268" t="s">
        <v>169</v>
      </c>
    </row>
    <row r="303" spans="1:65" s="2" customFormat="1" ht="21.75" customHeight="1">
      <c r="A303" s="40"/>
      <c r="B303" s="41"/>
      <c r="C303" s="220" t="s">
        <v>528</v>
      </c>
      <c r="D303" s="220" t="s">
        <v>171</v>
      </c>
      <c r="E303" s="221" t="s">
        <v>561</v>
      </c>
      <c r="F303" s="222" t="s">
        <v>308</v>
      </c>
      <c r="G303" s="223" t="s">
        <v>297</v>
      </c>
      <c r="H303" s="224">
        <v>326.455</v>
      </c>
      <c r="I303" s="225"/>
      <c r="J303" s="226">
        <f>ROUND(I303*H303,2)</f>
        <v>0</v>
      </c>
      <c r="K303" s="222" t="s">
        <v>19</v>
      </c>
      <c r="L303" s="46"/>
      <c r="M303" s="227" t="s">
        <v>19</v>
      </c>
      <c r="N303" s="228" t="s">
        <v>43</v>
      </c>
      <c r="O303" s="86"/>
      <c r="P303" s="229">
        <f>O303*H303</f>
        <v>0</v>
      </c>
      <c r="Q303" s="229">
        <v>0</v>
      </c>
      <c r="R303" s="229">
        <f>Q303*H303</f>
        <v>0</v>
      </c>
      <c r="S303" s="229">
        <v>0</v>
      </c>
      <c r="T303" s="230">
        <f>S303*H303</f>
        <v>0</v>
      </c>
      <c r="U303" s="40"/>
      <c r="V303" s="40"/>
      <c r="W303" s="40"/>
      <c r="X303" s="40"/>
      <c r="Y303" s="40"/>
      <c r="Z303" s="40"/>
      <c r="AA303" s="40"/>
      <c r="AB303" s="40"/>
      <c r="AC303" s="40"/>
      <c r="AD303" s="40"/>
      <c r="AE303" s="40"/>
      <c r="AR303" s="231" t="s">
        <v>176</v>
      </c>
      <c r="AT303" s="231" t="s">
        <v>171</v>
      </c>
      <c r="AU303" s="231" t="s">
        <v>82</v>
      </c>
      <c r="AY303" s="19" t="s">
        <v>169</v>
      </c>
      <c r="BE303" s="232">
        <f>IF(N303="základní",J303,0)</f>
        <v>0</v>
      </c>
      <c r="BF303" s="232">
        <f>IF(N303="snížená",J303,0)</f>
        <v>0</v>
      </c>
      <c r="BG303" s="232">
        <f>IF(N303="zákl. přenesená",J303,0)</f>
        <v>0</v>
      </c>
      <c r="BH303" s="232">
        <f>IF(N303="sníž. přenesená",J303,0)</f>
        <v>0</v>
      </c>
      <c r="BI303" s="232">
        <f>IF(N303="nulová",J303,0)</f>
        <v>0</v>
      </c>
      <c r="BJ303" s="19" t="s">
        <v>80</v>
      </c>
      <c r="BK303" s="232">
        <f>ROUND(I303*H303,2)</f>
        <v>0</v>
      </c>
      <c r="BL303" s="19" t="s">
        <v>176</v>
      </c>
      <c r="BM303" s="231" t="s">
        <v>761</v>
      </c>
    </row>
    <row r="304" spans="1:47" s="2" customFormat="1" ht="12">
      <c r="A304" s="40"/>
      <c r="B304" s="41"/>
      <c r="C304" s="42"/>
      <c r="D304" s="233" t="s">
        <v>178</v>
      </c>
      <c r="E304" s="42"/>
      <c r="F304" s="234" t="s">
        <v>555</v>
      </c>
      <c r="G304" s="42"/>
      <c r="H304" s="42"/>
      <c r="I304" s="138"/>
      <c r="J304" s="42"/>
      <c r="K304" s="42"/>
      <c r="L304" s="46"/>
      <c r="M304" s="235"/>
      <c r="N304" s="236"/>
      <c r="O304" s="86"/>
      <c r="P304" s="86"/>
      <c r="Q304" s="86"/>
      <c r="R304" s="86"/>
      <c r="S304" s="86"/>
      <c r="T304" s="87"/>
      <c r="U304" s="40"/>
      <c r="V304" s="40"/>
      <c r="W304" s="40"/>
      <c r="X304" s="40"/>
      <c r="Y304" s="40"/>
      <c r="Z304" s="40"/>
      <c r="AA304" s="40"/>
      <c r="AB304" s="40"/>
      <c r="AC304" s="40"/>
      <c r="AD304" s="40"/>
      <c r="AE304" s="40"/>
      <c r="AT304" s="19" t="s">
        <v>178</v>
      </c>
      <c r="AU304" s="19" t="s">
        <v>82</v>
      </c>
    </row>
    <row r="305" spans="1:51" s="13" customFormat="1" ht="12">
      <c r="A305" s="13"/>
      <c r="B305" s="237"/>
      <c r="C305" s="238"/>
      <c r="D305" s="233" t="s">
        <v>180</v>
      </c>
      <c r="E305" s="239" t="s">
        <v>19</v>
      </c>
      <c r="F305" s="240" t="s">
        <v>1001</v>
      </c>
      <c r="G305" s="238"/>
      <c r="H305" s="241">
        <v>326.455</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180</v>
      </c>
      <c r="AU305" s="247" t="s">
        <v>82</v>
      </c>
      <c r="AV305" s="13" t="s">
        <v>82</v>
      </c>
      <c r="AW305" s="13" t="s">
        <v>33</v>
      </c>
      <c r="AX305" s="13" t="s">
        <v>80</v>
      </c>
      <c r="AY305" s="247" t="s">
        <v>169</v>
      </c>
    </row>
    <row r="306" spans="1:63" s="12" customFormat="1" ht="22.8" customHeight="1">
      <c r="A306" s="12"/>
      <c r="B306" s="204"/>
      <c r="C306" s="205"/>
      <c r="D306" s="206" t="s">
        <v>71</v>
      </c>
      <c r="E306" s="218" t="s">
        <v>563</v>
      </c>
      <c r="F306" s="218" t="s">
        <v>564</v>
      </c>
      <c r="G306" s="205"/>
      <c r="H306" s="205"/>
      <c r="I306" s="208"/>
      <c r="J306" s="219">
        <f>BK306</f>
        <v>0</v>
      </c>
      <c r="K306" s="205"/>
      <c r="L306" s="210"/>
      <c r="M306" s="211"/>
      <c r="N306" s="212"/>
      <c r="O306" s="212"/>
      <c r="P306" s="213">
        <f>SUM(P307:P308)</f>
        <v>0</v>
      </c>
      <c r="Q306" s="212"/>
      <c r="R306" s="213">
        <f>SUM(R307:R308)</f>
        <v>0</v>
      </c>
      <c r="S306" s="212"/>
      <c r="T306" s="214">
        <f>SUM(T307:T308)</f>
        <v>0</v>
      </c>
      <c r="U306" s="12"/>
      <c r="V306" s="12"/>
      <c r="W306" s="12"/>
      <c r="X306" s="12"/>
      <c r="Y306" s="12"/>
      <c r="Z306" s="12"/>
      <c r="AA306" s="12"/>
      <c r="AB306" s="12"/>
      <c r="AC306" s="12"/>
      <c r="AD306" s="12"/>
      <c r="AE306" s="12"/>
      <c r="AR306" s="215" t="s">
        <v>80</v>
      </c>
      <c r="AT306" s="216" t="s">
        <v>71</v>
      </c>
      <c r="AU306" s="216" t="s">
        <v>80</v>
      </c>
      <c r="AY306" s="215" t="s">
        <v>169</v>
      </c>
      <c r="BK306" s="217">
        <f>SUM(BK307:BK308)</f>
        <v>0</v>
      </c>
    </row>
    <row r="307" spans="1:65" s="2" customFormat="1" ht="21.75" customHeight="1">
      <c r="A307" s="40"/>
      <c r="B307" s="41"/>
      <c r="C307" s="220" t="s">
        <v>535</v>
      </c>
      <c r="D307" s="220" t="s">
        <v>171</v>
      </c>
      <c r="E307" s="221" t="s">
        <v>565</v>
      </c>
      <c r="F307" s="222" t="s">
        <v>566</v>
      </c>
      <c r="G307" s="223" t="s">
        <v>297</v>
      </c>
      <c r="H307" s="224">
        <v>506.018</v>
      </c>
      <c r="I307" s="225"/>
      <c r="J307" s="226">
        <f>ROUND(I307*H307,2)</f>
        <v>0</v>
      </c>
      <c r="K307" s="222" t="s">
        <v>175</v>
      </c>
      <c r="L307" s="46"/>
      <c r="M307" s="227" t="s">
        <v>19</v>
      </c>
      <c r="N307" s="228" t="s">
        <v>43</v>
      </c>
      <c r="O307" s="86"/>
      <c r="P307" s="229">
        <f>O307*H307</f>
        <v>0</v>
      </c>
      <c r="Q307" s="229">
        <v>0</v>
      </c>
      <c r="R307" s="229">
        <f>Q307*H307</f>
        <v>0</v>
      </c>
      <c r="S307" s="229">
        <v>0</v>
      </c>
      <c r="T307" s="230">
        <f>S307*H307</f>
        <v>0</v>
      </c>
      <c r="U307" s="40"/>
      <c r="V307" s="40"/>
      <c r="W307" s="40"/>
      <c r="X307" s="40"/>
      <c r="Y307" s="40"/>
      <c r="Z307" s="40"/>
      <c r="AA307" s="40"/>
      <c r="AB307" s="40"/>
      <c r="AC307" s="40"/>
      <c r="AD307" s="40"/>
      <c r="AE307" s="40"/>
      <c r="AR307" s="231" t="s">
        <v>176</v>
      </c>
      <c r="AT307" s="231" t="s">
        <v>171</v>
      </c>
      <c r="AU307" s="231" t="s">
        <v>82</v>
      </c>
      <c r="AY307" s="19" t="s">
        <v>169</v>
      </c>
      <c r="BE307" s="232">
        <f>IF(N307="základní",J307,0)</f>
        <v>0</v>
      </c>
      <c r="BF307" s="232">
        <f>IF(N307="snížená",J307,0)</f>
        <v>0</v>
      </c>
      <c r="BG307" s="232">
        <f>IF(N307="zákl. přenesená",J307,0)</f>
        <v>0</v>
      </c>
      <c r="BH307" s="232">
        <f>IF(N307="sníž. přenesená",J307,0)</f>
        <v>0</v>
      </c>
      <c r="BI307" s="232">
        <f>IF(N307="nulová",J307,0)</f>
        <v>0</v>
      </c>
      <c r="BJ307" s="19" t="s">
        <v>80</v>
      </c>
      <c r="BK307" s="232">
        <f>ROUND(I307*H307,2)</f>
        <v>0</v>
      </c>
      <c r="BL307" s="19" t="s">
        <v>176</v>
      </c>
      <c r="BM307" s="231" t="s">
        <v>762</v>
      </c>
    </row>
    <row r="308" spans="1:47" s="2" customFormat="1" ht="12">
      <c r="A308" s="40"/>
      <c r="B308" s="41"/>
      <c r="C308" s="42"/>
      <c r="D308" s="233" t="s">
        <v>178</v>
      </c>
      <c r="E308" s="42"/>
      <c r="F308" s="234" t="s">
        <v>568</v>
      </c>
      <c r="G308" s="42"/>
      <c r="H308" s="42"/>
      <c r="I308" s="138"/>
      <c r="J308" s="42"/>
      <c r="K308" s="42"/>
      <c r="L308" s="46"/>
      <c r="M308" s="279"/>
      <c r="N308" s="280"/>
      <c r="O308" s="281"/>
      <c r="P308" s="281"/>
      <c r="Q308" s="281"/>
      <c r="R308" s="281"/>
      <c r="S308" s="281"/>
      <c r="T308" s="282"/>
      <c r="U308" s="40"/>
      <c r="V308" s="40"/>
      <c r="W308" s="40"/>
      <c r="X308" s="40"/>
      <c r="Y308" s="40"/>
      <c r="Z308" s="40"/>
      <c r="AA308" s="40"/>
      <c r="AB308" s="40"/>
      <c r="AC308" s="40"/>
      <c r="AD308" s="40"/>
      <c r="AE308" s="40"/>
      <c r="AT308" s="19" t="s">
        <v>178</v>
      </c>
      <c r="AU308" s="19" t="s">
        <v>82</v>
      </c>
    </row>
    <row r="309" spans="1:31" s="2" customFormat="1" ht="6.95" customHeight="1">
      <c r="A309" s="40"/>
      <c r="B309" s="61"/>
      <c r="C309" s="62"/>
      <c r="D309" s="62"/>
      <c r="E309" s="62"/>
      <c r="F309" s="62"/>
      <c r="G309" s="62"/>
      <c r="H309" s="62"/>
      <c r="I309" s="168"/>
      <c r="J309" s="62"/>
      <c r="K309" s="62"/>
      <c r="L309" s="46"/>
      <c r="M309" s="40"/>
      <c r="O309" s="40"/>
      <c r="P309" s="40"/>
      <c r="Q309" s="40"/>
      <c r="R309" s="40"/>
      <c r="S309" s="40"/>
      <c r="T309" s="40"/>
      <c r="U309" s="40"/>
      <c r="V309" s="40"/>
      <c r="W309" s="40"/>
      <c r="X309" s="40"/>
      <c r="Y309" s="40"/>
      <c r="Z309" s="40"/>
      <c r="AA309" s="40"/>
      <c r="AB309" s="40"/>
      <c r="AC309" s="40"/>
      <c r="AD309" s="40"/>
      <c r="AE309" s="40"/>
    </row>
  </sheetData>
  <sheetProtection password="CC35" sheet="1" objects="1" scenarios="1" formatColumns="0" formatRows="0" autoFilter="0"/>
  <autoFilter ref="C84:K30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97</v>
      </c>
    </row>
    <row r="3" spans="2:46" s="1" customFormat="1" ht="6.95" customHeight="1">
      <c r="B3" s="131"/>
      <c r="C3" s="132"/>
      <c r="D3" s="132"/>
      <c r="E3" s="132"/>
      <c r="F3" s="132"/>
      <c r="G3" s="132"/>
      <c r="H3" s="132"/>
      <c r="I3" s="133"/>
      <c r="J3" s="132"/>
      <c r="K3" s="132"/>
      <c r="L3" s="22"/>
      <c r="AT3" s="19" t="s">
        <v>82</v>
      </c>
    </row>
    <row r="4" spans="2:46" s="1" customFormat="1" ht="24.95" customHeight="1">
      <c r="B4" s="22"/>
      <c r="D4" s="134" t="s">
        <v>140</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1020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ROUND(J85,2)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ROUND((SUM(BE85:BE303)),2)</f>
        <v>0</v>
      </c>
      <c r="G33" s="40"/>
      <c r="H33" s="40"/>
      <c r="I33" s="157">
        <v>0.21</v>
      </c>
      <c r="J33" s="156">
        <f>ROUND(((SUM(BE85:BE303))*I33),2)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ROUND((SUM(BF85:BF303)),2)</f>
        <v>0</v>
      </c>
      <c r="G34" s="40"/>
      <c r="H34" s="40"/>
      <c r="I34" s="157">
        <v>0.15</v>
      </c>
      <c r="J34" s="156">
        <f>ROUND(((SUM(BF85:BF303))*I34),2)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ROUND((SUM(BG85:BG303)),2)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ROUND((SUM(BH85:BH303)),2)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ROUND((SUM(BI85:BI303)),2)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103 - Parkovací plocha</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J85</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1021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150</v>
      </c>
      <c r="E62" s="188"/>
      <c r="F62" s="188"/>
      <c r="G62" s="188"/>
      <c r="H62" s="188"/>
      <c r="I62" s="189"/>
      <c r="J62" s="190">
        <f>J203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151</v>
      </c>
      <c r="E63" s="188"/>
      <c r="F63" s="188"/>
      <c r="G63" s="188"/>
      <c r="H63" s="188"/>
      <c r="I63" s="189"/>
      <c r="J63" s="190">
        <f>J237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152</v>
      </c>
      <c r="E64" s="188"/>
      <c r="F64" s="188"/>
      <c r="G64" s="188"/>
      <c r="H64" s="188"/>
      <c r="I64" s="189"/>
      <c r="J64" s="190">
        <f>J267</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153</v>
      </c>
      <c r="E65" s="188"/>
      <c r="F65" s="188"/>
      <c r="G65" s="188"/>
      <c r="H65" s="188"/>
      <c r="I65" s="189"/>
      <c r="J65" s="190">
        <f>J301</f>
        <v>0</v>
      </c>
      <c r="K65" s="186"/>
      <c r="L65" s="191"/>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pans="1:31" s="2" customFormat="1" ht="24.95" customHeight="1">
      <c r="A72" s="40"/>
      <c r="B72" s="41"/>
      <c r="C72" s="25" t="s">
        <v>154</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172" t="str">
        <f>E7</f>
        <v>Revitalizace veřejného prostranství panelového sídliště Březiny IV. etapa</v>
      </c>
      <c r="F75" s="34"/>
      <c r="G75" s="34"/>
      <c r="H75" s="34"/>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141</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71" t="str">
        <f>E9</f>
        <v>SO 103 - Parkovací plocha</v>
      </c>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Březiny</v>
      </c>
      <c r="G79" s="42"/>
      <c r="H79" s="42"/>
      <c r="I79" s="142" t="s">
        <v>23</v>
      </c>
      <c r="J79" s="74" t="str">
        <f>IF(J12="","",J12)</f>
        <v>15. 4. 2019</v>
      </c>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25.65" customHeight="1">
      <c r="A81" s="40"/>
      <c r="B81" s="41"/>
      <c r="C81" s="34" t="s">
        <v>25</v>
      </c>
      <c r="D81" s="42"/>
      <c r="E81" s="42"/>
      <c r="F81" s="29" t="str">
        <f>E15</f>
        <v>Statutární město Děčín</v>
      </c>
      <c r="G81" s="42"/>
      <c r="H81" s="42"/>
      <c r="I81" s="142" t="s">
        <v>31</v>
      </c>
      <c r="J81" s="38" t="str">
        <f>E21</f>
        <v>AZ Consult spol. s r.o.</v>
      </c>
      <c r="K81" s="42"/>
      <c r="L81" s="139"/>
      <c r="S81" s="40"/>
      <c r="T81" s="40"/>
      <c r="U81" s="40"/>
      <c r="V81" s="40"/>
      <c r="W81" s="40"/>
      <c r="X81" s="40"/>
      <c r="Y81" s="40"/>
      <c r="Z81" s="40"/>
      <c r="AA81" s="40"/>
      <c r="AB81" s="40"/>
      <c r="AC81" s="40"/>
      <c r="AD81" s="40"/>
      <c r="AE81" s="40"/>
    </row>
    <row r="82" spans="1:31" s="2" customFormat="1" ht="15.15" customHeight="1">
      <c r="A82" s="40"/>
      <c r="B82" s="41"/>
      <c r="C82" s="34" t="s">
        <v>29</v>
      </c>
      <c r="D82" s="42"/>
      <c r="E82" s="42"/>
      <c r="F82" s="29" t="str">
        <f>IF(E18="","",E18)</f>
        <v>Vyplň údaj</v>
      </c>
      <c r="G82" s="42"/>
      <c r="H82" s="42"/>
      <c r="I82" s="142" t="s">
        <v>34</v>
      </c>
      <c r="J82" s="38" t="str">
        <f>E24</f>
        <v>Lucie Wojčiková</v>
      </c>
      <c r="K82" s="42"/>
      <c r="L82" s="139"/>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11" customFormat="1" ht="29.25" customHeight="1">
      <c r="A84" s="192"/>
      <c r="B84" s="193"/>
      <c r="C84" s="194" t="s">
        <v>155</v>
      </c>
      <c r="D84" s="195" t="s">
        <v>57</v>
      </c>
      <c r="E84" s="195" t="s">
        <v>53</v>
      </c>
      <c r="F84" s="195" t="s">
        <v>54</v>
      </c>
      <c r="G84" s="195" t="s">
        <v>156</v>
      </c>
      <c r="H84" s="195" t="s">
        <v>157</v>
      </c>
      <c r="I84" s="196" t="s">
        <v>158</v>
      </c>
      <c r="J84" s="195" t="s">
        <v>145</v>
      </c>
      <c r="K84" s="197" t="s">
        <v>159</v>
      </c>
      <c r="L84" s="198"/>
      <c r="M84" s="94" t="s">
        <v>19</v>
      </c>
      <c r="N84" s="95" t="s">
        <v>42</v>
      </c>
      <c r="O84" s="95" t="s">
        <v>160</v>
      </c>
      <c r="P84" s="95" t="s">
        <v>161</v>
      </c>
      <c r="Q84" s="95" t="s">
        <v>162</v>
      </c>
      <c r="R84" s="95" t="s">
        <v>163</v>
      </c>
      <c r="S84" s="95" t="s">
        <v>164</v>
      </c>
      <c r="T84" s="96" t="s">
        <v>165</v>
      </c>
      <c r="U84" s="192"/>
      <c r="V84" s="192"/>
      <c r="W84" s="192"/>
      <c r="X84" s="192"/>
      <c r="Y84" s="192"/>
      <c r="Z84" s="192"/>
      <c r="AA84" s="192"/>
      <c r="AB84" s="192"/>
      <c r="AC84" s="192"/>
      <c r="AD84" s="192"/>
      <c r="AE84" s="192"/>
    </row>
    <row r="85" spans="1:63" s="2" customFormat="1" ht="22.8" customHeight="1">
      <c r="A85" s="40"/>
      <c r="B85" s="41"/>
      <c r="C85" s="101" t="s">
        <v>166</v>
      </c>
      <c r="D85" s="42"/>
      <c r="E85" s="42"/>
      <c r="F85" s="42"/>
      <c r="G85" s="42"/>
      <c r="H85" s="42"/>
      <c r="I85" s="138"/>
      <c r="J85" s="199">
        <f>BK85</f>
        <v>0</v>
      </c>
      <c r="K85" s="42"/>
      <c r="L85" s="46"/>
      <c r="M85" s="97"/>
      <c r="N85" s="200"/>
      <c r="O85" s="98"/>
      <c r="P85" s="201">
        <f>P86</f>
        <v>0</v>
      </c>
      <c r="Q85" s="98"/>
      <c r="R85" s="201">
        <f>R86</f>
        <v>203.182691228</v>
      </c>
      <c r="S85" s="98"/>
      <c r="T85" s="202">
        <f>T86</f>
        <v>169.80206000000004</v>
      </c>
      <c r="U85" s="40"/>
      <c r="V85" s="40"/>
      <c r="W85" s="40"/>
      <c r="X85" s="40"/>
      <c r="Y85" s="40"/>
      <c r="Z85" s="40"/>
      <c r="AA85" s="40"/>
      <c r="AB85" s="40"/>
      <c r="AC85" s="40"/>
      <c r="AD85" s="40"/>
      <c r="AE85" s="40"/>
      <c r="AT85" s="19" t="s">
        <v>71</v>
      </c>
      <c r="AU85" s="19" t="s">
        <v>146</v>
      </c>
      <c r="BK85" s="203">
        <f>BK86</f>
        <v>0</v>
      </c>
    </row>
    <row r="86" spans="1:63" s="12" customFormat="1" ht="25.9" customHeight="1">
      <c r="A86" s="12"/>
      <c r="B86" s="204"/>
      <c r="C86" s="205"/>
      <c r="D86" s="206" t="s">
        <v>71</v>
      </c>
      <c r="E86" s="207" t="s">
        <v>167</v>
      </c>
      <c r="F86" s="207" t="s">
        <v>1022</v>
      </c>
      <c r="G86" s="205"/>
      <c r="H86" s="205"/>
      <c r="I86" s="208"/>
      <c r="J86" s="209">
        <f>BK86</f>
        <v>0</v>
      </c>
      <c r="K86" s="205"/>
      <c r="L86" s="210"/>
      <c r="M86" s="211"/>
      <c r="N86" s="212"/>
      <c r="O86" s="212"/>
      <c r="P86" s="213">
        <f>P87+P203+P237+P267+P301</f>
        <v>0</v>
      </c>
      <c r="Q86" s="212"/>
      <c r="R86" s="213">
        <f>R87+R203+R237+R267+R301</f>
        <v>203.182691228</v>
      </c>
      <c r="S86" s="212"/>
      <c r="T86" s="214">
        <f>T87+T203+T237+T267+T301</f>
        <v>169.80206000000004</v>
      </c>
      <c r="U86" s="12"/>
      <c r="V86" s="12"/>
      <c r="W86" s="12"/>
      <c r="X86" s="12"/>
      <c r="Y86" s="12"/>
      <c r="Z86" s="12"/>
      <c r="AA86" s="12"/>
      <c r="AB86" s="12"/>
      <c r="AC86" s="12"/>
      <c r="AD86" s="12"/>
      <c r="AE86" s="12"/>
      <c r="AR86" s="215" t="s">
        <v>80</v>
      </c>
      <c r="AT86" s="216" t="s">
        <v>71</v>
      </c>
      <c r="AU86" s="216" t="s">
        <v>72</v>
      </c>
      <c r="AY86" s="215" t="s">
        <v>169</v>
      </c>
      <c r="BK86" s="217">
        <f>BK87+BK203+BK237+BK267+BK301</f>
        <v>0</v>
      </c>
    </row>
    <row r="87" spans="1:63" s="12" customFormat="1" ht="22.8" customHeight="1">
      <c r="A87" s="12"/>
      <c r="B87" s="204"/>
      <c r="C87" s="205"/>
      <c r="D87" s="206" t="s">
        <v>71</v>
      </c>
      <c r="E87" s="218" t="s">
        <v>80</v>
      </c>
      <c r="F87" s="218" t="s">
        <v>170</v>
      </c>
      <c r="G87" s="205"/>
      <c r="H87" s="205"/>
      <c r="I87" s="208"/>
      <c r="J87" s="219">
        <f>BK87</f>
        <v>0</v>
      </c>
      <c r="K87" s="205"/>
      <c r="L87" s="210"/>
      <c r="M87" s="211"/>
      <c r="N87" s="212"/>
      <c r="O87" s="212"/>
      <c r="P87" s="213">
        <f>SUM(P88:P202)</f>
        <v>0</v>
      </c>
      <c r="Q87" s="212"/>
      <c r="R87" s="213">
        <f>SUM(R88:R202)</f>
        <v>136.42598</v>
      </c>
      <c r="S87" s="212"/>
      <c r="T87" s="214">
        <f>SUM(T88:T202)</f>
        <v>169.80206000000004</v>
      </c>
      <c r="U87" s="12"/>
      <c r="V87" s="12"/>
      <c r="W87" s="12"/>
      <c r="X87" s="12"/>
      <c r="Y87" s="12"/>
      <c r="Z87" s="12"/>
      <c r="AA87" s="12"/>
      <c r="AB87" s="12"/>
      <c r="AC87" s="12"/>
      <c r="AD87" s="12"/>
      <c r="AE87" s="12"/>
      <c r="AR87" s="215" t="s">
        <v>80</v>
      </c>
      <c r="AT87" s="216" t="s">
        <v>71</v>
      </c>
      <c r="AU87" s="216" t="s">
        <v>80</v>
      </c>
      <c r="AY87" s="215" t="s">
        <v>169</v>
      </c>
      <c r="BK87" s="217">
        <f>SUM(BK88:BK202)</f>
        <v>0</v>
      </c>
    </row>
    <row r="88" spans="1:65" s="2" customFormat="1" ht="33" customHeight="1">
      <c r="A88" s="40"/>
      <c r="B88" s="41"/>
      <c r="C88" s="220" t="s">
        <v>80</v>
      </c>
      <c r="D88" s="220" t="s">
        <v>171</v>
      </c>
      <c r="E88" s="221" t="s">
        <v>1023</v>
      </c>
      <c r="F88" s="222" t="s">
        <v>1024</v>
      </c>
      <c r="G88" s="223" t="s">
        <v>174</v>
      </c>
      <c r="H88" s="224">
        <v>62.26</v>
      </c>
      <c r="I88" s="225"/>
      <c r="J88" s="226">
        <f>ROUND(I88*H88,2)</f>
        <v>0</v>
      </c>
      <c r="K88" s="222" t="s">
        <v>175</v>
      </c>
      <c r="L88" s="46"/>
      <c r="M88" s="227" t="s">
        <v>19</v>
      </c>
      <c r="N88" s="228" t="s">
        <v>43</v>
      </c>
      <c r="O88" s="86"/>
      <c r="P88" s="229">
        <f>O88*H88</f>
        <v>0</v>
      </c>
      <c r="Q88" s="229">
        <v>0</v>
      </c>
      <c r="R88" s="229">
        <f>Q88*H88</f>
        <v>0</v>
      </c>
      <c r="S88" s="229">
        <v>0.17</v>
      </c>
      <c r="T88" s="230">
        <f>S88*H88</f>
        <v>10.584200000000001</v>
      </c>
      <c r="U88" s="40"/>
      <c r="V88" s="40"/>
      <c r="W88" s="40"/>
      <c r="X88" s="40"/>
      <c r="Y88" s="40"/>
      <c r="Z88" s="40"/>
      <c r="AA88" s="40"/>
      <c r="AB88" s="40"/>
      <c r="AC88" s="40"/>
      <c r="AD88" s="40"/>
      <c r="AE88" s="40"/>
      <c r="AR88" s="231" t="s">
        <v>176</v>
      </c>
      <c r="AT88" s="231" t="s">
        <v>171</v>
      </c>
      <c r="AU88" s="231" t="s">
        <v>82</v>
      </c>
      <c r="AY88" s="19" t="s">
        <v>169</v>
      </c>
      <c r="BE88" s="232">
        <f>IF(N88="základní",J88,0)</f>
        <v>0</v>
      </c>
      <c r="BF88" s="232">
        <f>IF(N88="snížená",J88,0)</f>
        <v>0</v>
      </c>
      <c r="BG88" s="232">
        <f>IF(N88="zákl. přenesená",J88,0)</f>
        <v>0</v>
      </c>
      <c r="BH88" s="232">
        <f>IF(N88="sníž. přenesená",J88,0)</f>
        <v>0</v>
      </c>
      <c r="BI88" s="232">
        <f>IF(N88="nulová",J88,0)</f>
        <v>0</v>
      </c>
      <c r="BJ88" s="19" t="s">
        <v>80</v>
      </c>
      <c r="BK88" s="232">
        <f>ROUND(I88*H88,2)</f>
        <v>0</v>
      </c>
      <c r="BL88" s="19" t="s">
        <v>176</v>
      </c>
      <c r="BM88" s="231" t="s">
        <v>1025</v>
      </c>
    </row>
    <row r="89" spans="1:47" s="2" customFormat="1" ht="12">
      <c r="A89" s="40"/>
      <c r="B89" s="41"/>
      <c r="C89" s="42"/>
      <c r="D89" s="233" t="s">
        <v>178</v>
      </c>
      <c r="E89" s="42"/>
      <c r="F89" s="234" t="s">
        <v>185</v>
      </c>
      <c r="G89" s="42"/>
      <c r="H89" s="42"/>
      <c r="I89" s="138"/>
      <c r="J89" s="42"/>
      <c r="K89" s="42"/>
      <c r="L89" s="46"/>
      <c r="M89" s="235"/>
      <c r="N89" s="236"/>
      <c r="O89" s="86"/>
      <c r="P89" s="86"/>
      <c r="Q89" s="86"/>
      <c r="R89" s="86"/>
      <c r="S89" s="86"/>
      <c r="T89" s="87"/>
      <c r="U89" s="40"/>
      <c r="V89" s="40"/>
      <c r="W89" s="40"/>
      <c r="X89" s="40"/>
      <c r="Y89" s="40"/>
      <c r="Z89" s="40"/>
      <c r="AA89" s="40"/>
      <c r="AB89" s="40"/>
      <c r="AC89" s="40"/>
      <c r="AD89" s="40"/>
      <c r="AE89" s="40"/>
      <c r="AT89" s="19" t="s">
        <v>178</v>
      </c>
      <c r="AU89" s="19" t="s">
        <v>82</v>
      </c>
    </row>
    <row r="90" spans="1:51" s="14" customFormat="1" ht="12">
      <c r="A90" s="14"/>
      <c r="B90" s="248"/>
      <c r="C90" s="249"/>
      <c r="D90" s="233" t="s">
        <v>180</v>
      </c>
      <c r="E90" s="250" t="s">
        <v>19</v>
      </c>
      <c r="F90" s="251" t="s">
        <v>1026</v>
      </c>
      <c r="G90" s="249"/>
      <c r="H90" s="250" t="s">
        <v>19</v>
      </c>
      <c r="I90" s="252"/>
      <c r="J90" s="249"/>
      <c r="K90" s="249"/>
      <c r="L90" s="253"/>
      <c r="M90" s="254"/>
      <c r="N90" s="255"/>
      <c r="O90" s="255"/>
      <c r="P90" s="255"/>
      <c r="Q90" s="255"/>
      <c r="R90" s="255"/>
      <c r="S90" s="255"/>
      <c r="T90" s="256"/>
      <c r="U90" s="14"/>
      <c r="V90" s="14"/>
      <c r="W90" s="14"/>
      <c r="X90" s="14"/>
      <c r="Y90" s="14"/>
      <c r="Z90" s="14"/>
      <c r="AA90" s="14"/>
      <c r="AB90" s="14"/>
      <c r="AC90" s="14"/>
      <c r="AD90" s="14"/>
      <c r="AE90" s="14"/>
      <c r="AT90" s="257" t="s">
        <v>180</v>
      </c>
      <c r="AU90" s="257" t="s">
        <v>82</v>
      </c>
      <c r="AV90" s="14" t="s">
        <v>80</v>
      </c>
      <c r="AW90" s="14" t="s">
        <v>33</v>
      </c>
      <c r="AX90" s="14" t="s">
        <v>72</v>
      </c>
      <c r="AY90" s="257" t="s">
        <v>169</v>
      </c>
    </row>
    <row r="91" spans="1:51" s="13" customFormat="1" ht="12">
      <c r="A91" s="13"/>
      <c r="B91" s="237"/>
      <c r="C91" s="238"/>
      <c r="D91" s="233" t="s">
        <v>180</v>
      </c>
      <c r="E91" s="239" t="s">
        <v>19</v>
      </c>
      <c r="F91" s="240" t="s">
        <v>1027</v>
      </c>
      <c r="G91" s="238"/>
      <c r="H91" s="241">
        <v>62.26</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180</v>
      </c>
      <c r="AU91" s="247" t="s">
        <v>82</v>
      </c>
      <c r="AV91" s="13" t="s">
        <v>82</v>
      </c>
      <c r="AW91" s="13" t="s">
        <v>33</v>
      </c>
      <c r="AX91" s="13" t="s">
        <v>80</v>
      </c>
      <c r="AY91" s="247" t="s">
        <v>169</v>
      </c>
    </row>
    <row r="92" spans="1:65" s="2" customFormat="1" ht="33" customHeight="1">
      <c r="A92" s="40"/>
      <c r="B92" s="41"/>
      <c r="C92" s="220" t="s">
        <v>82</v>
      </c>
      <c r="D92" s="220" t="s">
        <v>171</v>
      </c>
      <c r="E92" s="221" t="s">
        <v>570</v>
      </c>
      <c r="F92" s="222" t="s">
        <v>571</v>
      </c>
      <c r="G92" s="223" t="s">
        <v>174</v>
      </c>
      <c r="H92" s="224">
        <v>219.68</v>
      </c>
      <c r="I92" s="225"/>
      <c r="J92" s="226">
        <f>ROUND(I92*H92,2)</f>
        <v>0</v>
      </c>
      <c r="K92" s="222" t="s">
        <v>175</v>
      </c>
      <c r="L92" s="46"/>
      <c r="M92" s="227" t="s">
        <v>19</v>
      </c>
      <c r="N92" s="228" t="s">
        <v>43</v>
      </c>
      <c r="O92" s="86"/>
      <c r="P92" s="229">
        <f>O92*H92</f>
        <v>0</v>
      </c>
      <c r="Q92" s="229">
        <v>0</v>
      </c>
      <c r="R92" s="229">
        <f>Q92*H92</f>
        <v>0</v>
      </c>
      <c r="S92" s="229">
        <v>0.29</v>
      </c>
      <c r="T92" s="230">
        <f>S92*H92</f>
        <v>63.7072</v>
      </c>
      <c r="U92" s="40"/>
      <c r="V92" s="40"/>
      <c r="W92" s="40"/>
      <c r="X92" s="40"/>
      <c r="Y92" s="40"/>
      <c r="Z92" s="40"/>
      <c r="AA92" s="40"/>
      <c r="AB92" s="40"/>
      <c r="AC92" s="40"/>
      <c r="AD92" s="40"/>
      <c r="AE92" s="40"/>
      <c r="AR92" s="231" t="s">
        <v>176</v>
      </c>
      <c r="AT92" s="231" t="s">
        <v>171</v>
      </c>
      <c r="AU92" s="231" t="s">
        <v>82</v>
      </c>
      <c r="AY92" s="19" t="s">
        <v>169</v>
      </c>
      <c r="BE92" s="232">
        <f>IF(N92="základní",J92,0)</f>
        <v>0</v>
      </c>
      <c r="BF92" s="232">
        <f>IF(N92="snížená",J92,0)</f>
        <v>0</v>
      </c>
      <c r="BG92" s="232">
        <f>IF(N92="zákl. přenesená",J92,0)</f>
        <v>0</v>
      </c>
      <c r="BH92" s="232">
        <f>IF(N92="sníž. přenesená",J92,0)</f>
        <v>0</v>
      </c>
      <c r="BI92" s="232">
        <f>IF(N92="nulová",J92,0)</f>
        <v>0</v>
      </c>
      <c r="BJ92" s="19" t="s">
        <v>80</v>
      </c>
      <c r="BK92" s="232">
        <f>ROUND(I92*H92,2)</f>
        <v>0</v>
      </c>
      <c r="BL92" s="19" t="s">
        <v>176</v>
      </c>
      <c r="BM92" s="231" t="s">
        <v>1028</v>
      </c>
    </row>
    <row r="93" spans="1:47" s="2" customFormat="1" ht="12">
      <c r="A93" s="40"/>
      <c r="B93" s="41"/>
      <c r="C93" s="42"/>
      <c r="D93" s="233" t="s">
        <v>178</v>
      </c>
      <c r="E93" s="42"/>
      <c r="F93" s="234" t="s">
        <v>185</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9" t="s">
        <v>178</v>
      </c>
      <c r="AU93" s="19" t="s">
        <v>82</v>
      </c>
    </row>
    <row r="94" spans="1:51" s="14" customFormat="1" ht="12">
      <c r="A94" s="14"/>
      <c r="B94" s="248"/>
      <c r="C94" s="249"/>
      <c r="D94" s="233" t="s">
        <v>180</v>
      </c>
      <c r="E94" s="250" t="s">
        <v>19</v>
      </c>
      <c r="F94" s="251" t="s">
        <v>1029</v>
      </c>
      <c r="G94" s="249"/>
      <c r="H94" s="250" t="s">
        <v>19</v>
      </c>
      <c r="I94" s="252"/>
      <c r="J94" s="249"/>
      <c r="K94" s="249"/>
      <c r="L94" s="253"/>
      <c r="M94" s="254"/>
      <c r="N94" s="255"/>
      <c r="O94" s="255"/>
      <c r="P94" s="255"/>
      <c r="Q94" s="255"/>
      <c r="R94" s="255"/>
      <c r="S94" s="255"/>
      <c r="T94" s="256"/>
      <c r="U94" s="14"/>
      <c r="V94" s="14"/>
      <c r="W94" s="14"/>
      <c r="X94" s="14"/>
      <c r="Y94" s="14"/>
      <c r="Z94" s="14"/>
      <c r="AA94" s="14"/>
      <c r="AB94" s="14"/>
      <c r="AC94" s="14"/>
      <c r="AD94" s="14"/>
      <c r="AE94" s="14"/>
      <c r="AT94" s="257" t="s">
        <v>180</v>
      </c>
      <c r="AU94" s="257" t="s">
        <v>82</v>
      </c>
      <c r="AV94" s="14" t="s">
        <v>80</v>
      </c>
      <c r="AW94" s="14" t="s">
        <v>33</v>
      </c>
      <c r="AX94" s="14" t="s">
        <v>72</v>
      </c>
      <c r="AY94" s="257" t="s">
        <v>169</v>
      </c>
    </row>
    <row r="95" spans="1:51" s="13" customFormat="1" ht="12">
      <c r="A95" s="13"/>
      <c r="B95" s="237"/>
      <c r="C95" s="238"/>
      <c r="D95" s="233" t="s">
        <v>180</v>
      </c>
      <c r="E95" s="239" t="s">
        <v>19</v>
      </c>
      <c r="F95" s="240" t="s">
        <v>1030</v>
      </c>
      <c r="G95" s="238"/>
      <c r="H95" s="241">
        <v>219.68</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180</v>
      </c>
      <c r="AU95" s="247" t="s">
        <v>82</v>
      </c>
      <c r="AV95" s="13" t="s">
        <v>82</v>
      </c>
      <c r="AW95" s="13" t="s">
        <v>33</v>
      </c>
      <c r="AX95" s="13" t="s">
        <v>80</v>
      </c>
      <c r="AY95" s="247" t="s">
        <v>169</v>
      </c>
    </row>
    <row r="96" spans="1:65" s="2" customFormat="1" ht="33" customHeight="1">
      <c r="A96" s="40"/>
      <c r="B96" s="41"/>
      <c r="C96" s="220" t="s">
        <v>192</v>
      </c>
      <c r="D96" s="220" t="s">
        <v>171</v>
      </c>
      <c r="E96" s="221" t="s">
        <v>1031</v>
      </c>
      <c r="F96" s="222" t="s">
        <v>1032</v>
      </c>
      <c r="G96" s="223" t="s">
        <v>174</v>
      </c>
      <c r="H96" s="224">
        <v>62.26</v>
      </c>
      <c r="I96" s="225"/>
      <c r="J96" s="226">
        <f>ROUND(I96*H96,2)</f>
        <v>0</v>
      </c>
      <c r="K96" s="222" t="s">
        <v>175</v>
      </c>
      <c r="L96" s="46"/>
      <c r="M96" s="227" t="s">
        <v>19</v>
      </c>
      <c r="N96" s="228" t="s">
        <v>43</v>
      </c>
      <c r="O96" s="86"/>
      <c r="P96" s="229">
        <f>O96*H96</f>
        <v>0</v>
      </c>
      <c r="Q96" s="229">
        <v>0</v>
      </c>
      <c r="R96" s="229">
        <f>Q96*H96</f>
        <v>0</v>
      </c>
      <c r="S96" s="229">
        <v>0.243</v>
      </c>
      <c r="T96" s="230">
        <f>S96*H96</f>
        <v>15.12918</v>
      </c>
      <c r="U96" s="40"/>
      <c r="V96" s="40"/>
      <c r="W96" s="40"/>
      <c r="X96" s="40"/>
      <c r="Y96" s="40"/>
      <c r="Z96" s="40"/>
      <c r="AA96" s="40"/>
      <c r="AB96" s="40"/>
      <c r="AC96" s="40"/>
      <c r="AD96" s="40"/>
      <c r="AE96" s="40"/>
      <c r="AR96" s="231" t="s">
        <v>176</v>
      </c>
      <c r="AT96" s="231" t="s">
        <v>171</v>
      </c>
      <c r="AU96" s="231" t="s">
        <v>82</v>
      </c>
      <c r="AY96" s="19" t="s">
        <v>169</v>
      </c>
      <c r="BE96" s="232">
        <f>IF(N96="základní",J96,0)</f>
        <v>0</v>
      </c>
      <c r="BF96" s="232">
        <f>IF(N96="snížená",J96,0)</f>
        <v>0</v>
      </c>
      <c r="BG96" s="232">
        <f>IF(N96="zákl. přenesená",J96,0)</f>
        <v>0</v>
      </c>
      <c r="BH96" s="232">
        <f>IF(N96="sníž. přenesená",J96,0)</f>
        <v>0</v>
      </c>
      <c r="BI96" s="232">
        <f>IF(N96="nulová",J96,0)</f>
        <v>0</v>
      </c>
      <c r="BJ96" s="19" t="s">
        <v>80</v>
      </c>
      <c r="BK96" s="232">
        <f>ROUND(I96*H96,2)</f>
        <v>0</v>
      </c>
      <c r="BL96" s="19" t="s">
        <v>176</v>
      </c>
      <c r="BM96" s="231" t="s">
        <v>1033</v>
      </c>
    </row>
    <row r="97" spans="1:47" s="2" customFormat="1" ht="12">
      <c r="A97" s="40"/>
      <c r="B97" s="41"/>
      <c r="C97" s="42"/>
      <c r="D97" s="233" t="s">
        <v>178</v>
      </c>
      <c r="E97" s="42"/>
      <c r="F97" s="234" t="s">
        <v>185</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9" t="s">
        <v>178</v>
      </c>
      <c r="AU97" s="19" t="s">
        <v>82</v>
      </c>
    </row>
    <row r="98" spans="1:51" s="14" customFormat="1" ht="12">
      <c r="A98" s="14"/>
      <c r="B98" s="248"/>
      <c r="C98" s="249"/>
      <c r="D98" s="233" t="s">
        <v>180</v>
      </c>
      <c r="E98" s="250" t="s">
        <v>19</v>
      </c>
      <c r="F98" s="251" t="s">
        <v>1026</v>
      </c>
      <c r="G98" s="249"/>
      <c r="H98" s="250" t="s">
        <v>19</v>
      </c>
      <c r="I98" s="252"/>
      <c r="J98" s="249"/>
      <c r="K98" s="249"/>
      <c r="L98" s="253"/>
      <c r="M98" s="254"/>
      <c r="N98" s="255"/>
      <c r="O98" s="255"/>
      <c r="P98" s="255"/>
      <c r="Q98" s="255"/>
      <c r="R98" s="255"/>
      <c r="S98" s="255"/>
      <c r="T98" s="256"/>
      <c r="U98" s="14"/>
      <c r="V98" s="14"/>
      <c r="W98" s="14"/>
      <c r="X98" s="14"/>
      <c r="Y98" s="14"/>
      <c r="Z98" s="14"/>
      <c r="AA98" s="14"/>
      <c r="AB98" s="14"/>
      <c r="AC98" s="14"/>
      <c r="AD98" s="14"/>
      <c r="AE98" s="14"/>
      <c r="AT98" s="257" t="s">
        <v>180</v>
      </c>
      <c r="AU98" s="257" t="s">
        <v>82</v>
      </c>
      <c r="AV98" s="14" t="s">
        <v>80</v>
      </c>
      <c r="AW98" s="14" t="s">
        <v>33</v>
      </c>
      <c r="AX98" s="14" t="s">
        <v>72</v>
      </c>
      <c r="AY98" s="257" t="s">
        <v>169</v>
      </c>
    </row>
    <row r="99" spans="1:51" s="13" customFormat="1" ht="12">
      <c r="A99" s="13"/>
      <c r="B99" s="237"/>
      <c r="C99" s="238"/>
      <c r="D99" s="233" t="s">
        <v>180</v>
      </c>
      <c r="E99" s="239" t="s">
        <v>19</v>
      </c>
      <c r="F99" s="240" t="s">
        <v>1034</v>
      </c>
      <c r="G99" s="238"/>
      <c r="H99" s="241">
        <v>62.26</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180</v>
      </c>
      <c r="AU99" s="247" t="s">
        <v>82</v>
      </c>
      <c r="AV99" s="13" t="s">
        <v>82</v>
      </c>
      <c r="AW99" s="13" t="s">
        <v>33</v>
      </c>
      <c r="AX99" s="13" t="s">
        <v>80</v>
      </c>
      <c r="AY99" s="247" t="s">
        <v>169</v>
      </c>
    </row>
    <row r="100" spans="1:65" s="2" customFormat="1" ht="33" customHeight="1">
      <c r="A100" s="40"/>
      <c r="B100" s="41"/>
      <c r="C100" s="220" t="s">
        <v>176</v>
      </c>
      <c r="D100" s="220" t="s">
        <v>171</v>
      </c>
      <c r="E100" s="221" t="s">
        <v>1035</v>
      </c>
      <c r="F100" s="222" t="s">
        <v>1036</v>
      </c>
      <c r="G100" s="223" t="s">
        <v>174</v>
      </c>
      <c r="H100" s="224">
        <v>109.84</v>
      </c>
      <c r="I100" s="225"/>
      <c r="J100" s="226">
        <f>ROUND(I100*H100,2)</f>
        <v>0</v>
      </c>
      <c r="K100" s="222" t="s">
        <v>175</v>
      </c>
      <c r="L100" s="46"/>
      <c r="M100" s="227" t="s">
        <v>19</v>
      </c>
      <c r="N100" s="228" t="s">
        <v>43</v>
      </c>
      <c r="O100" s="86"/>
      <c r="P100" s="229">
        <f>O100*H100</f>
        <v>0</v>
      </c>
      <c r="Q100" s="229">
        <v>0</v>
      </c>
      <c r="R100" s="229">
        <f>Q100*H100</f>
        <v>0</v>
      </c>
      <c r="S100" s="229">
        <v>0.63</v>
      </c>
      <c r="T100" s="230">
        <f>S100*H100</f>
        <v>69.1992</v>
      </c>
      <c r="U100" s="40"/>
      <c r="V100" s="40"/>
      <c r="W100" s="40"/>
      <c r="X100" s="40"/>
      <c r="Y100" s="40"/>
      <c r="Z100" s="40"/>
      <c r="AA100" s="40"/>
      <c r="AB100" s="40"/>
      <c r="AC100" s="40"/>
      <c r="AD100" s="40"/>
      <c r="AE100" s="40"/>
      <c r="AR100" s="231" t="s">
        <v>176</v>
      </c>
      <c r="AT100" s="231" t="s">
        <v>171</v>
      </c>
      <c r="AU100" s="231" t="s">
        <v>82</v>
      </c>
      <c r="AY100" s="19" t="s">
        <v>169</v>
      </c>
      <c r="BE100" s="232">
        <f>IF(N100="základní",J100,0)</f>
        <v>0</v>
      </c>
      <c r="BF100" s="232">
        <f>IF(N100="snížená",J100,0)</f>
        <v>0</v>
      </c>
      <c r="BG100" s="232">
        <f>IF(N100="zákl. přenesená",J100,0)</f>
        <v>0</v>
      </c>
      <c r="BH100" s="232">
        <f>IF(N100="sníž. přenesená",J100,0)</f>
        <v>0</v>
      </c>
      <c r="BI100" s="232">
        <f>IF(N100="nulová",J100,0)</f>
        <v>0</v>
      </c>
      <c r="BJ100" s="19" t="s">
        <v>80</v>
      </c>
      <c r="BK100" s="232">
        <f>ROUND(I100*H100,2)</f>
        <v>0</v>
      </c>
      <c r="BL100" s="19" t="s">
        <v>176</v>
      </c>
      <c r="BM100" s="231" t="s">
        <v>1037</v>
      </c>
    </row>
    <row r="101" spans="1:47" s="2" customFormat="1" ht="12">
      <c r="A101" s="40"/>
      <c r="B101" s="41"/>
      <c r="C101" s="42"/>
      <c r="D101" s="233" t="s">
        <v>178</v>
      </c>
      <c r="E101" s="42"/>
      <c r="F101" s="234" t="s">
        <v>185</v>
      </c>
      <c r="G101" s="42"/>
      <c r="H101" s="42"/>
      <c r="I101" s="138"/>
      <c r="J101" s="42"/>
      <c r="K101" s="42"/>
      <c r="L101" s="46"/>
      <c r="M101" s="235"/>
      <c r="N101" s="236"/>
      <c r="O101" s="86"/>
      <c r="P101" s="86"/>
      <c r="Q101" s="86"/>
      <c r="R101" s="86"/>
      <c r="S101" s="86"/>
      <c r="T101" s="87"/>
      <c r="U101" s="40"/>
      <c r="V101" s="40"/>
      <c r="W101" s="40"/>
      <c r="X101" s="40"/>
      <c r="Y101" s="40"/>
      <c r="Z101" s="40"/>
      <c r="AA101" s="40"/>
      <c r="AB101" s="40"/>
      <c r="AC101" s="40"/>
      <c r="AD101" s="40"/>
      <c r="AE101" s="40"/>
      <c r="AT101" s="19" t="s">
        <v>178</v>
      </c>
      <c r="AU101" s="19" t="s">
        <v>82</v>
      </c>
    </row>
    <row r="102" spans="1:51" s="14" customFormat="1" ht="12">
      <c r="A102" s="14"/>
      <c r="B102" s="248"/>
      <c r="C102" s="249"/>
      <c r="D102" s="233" t="s">
        <v>180</v>
      </c>
      <c r="E102" s="250" t="s">
        <v>19</v>
      </c>
      <c r="F102" s="251" t="s">
        <v>1029</v>
      </c>
      <c r="G102" s="249"/>
      <c r="H102" s="250" t="s">
        <v>19</v>
      </c>
      <c r="I102" s="252"/>
      <c r="J102" s="249"/>
      <c r="K102" s="249"/>
      <c r="L102" s="253"/>
      <c r="M102" s="254"/>
      <c r="N102" s="255"/>
      <c r="O102" s="255"/>
      <c r="P102" s="255"/>
      <c r="Q102" s="255"/>
      <c r="R102" s="255"/>
      <c r="S102" s="255"/>
      <c r="T102" s="256"/>
      <c r="U102" s="14"/>
      <c r="V102" s="14"/>
      <c r="W102" s="14"/>
      <c r="X102" s="14"/>
      <c r="Y102" s="14"/>
      <c r="Z102" s="14"/>
      <c r="AA102" s="14"/>
      <c r="AB102" s="14"/>
      <c r="AC102" s="14"/>
      <c r="AD102" s="14"/>
      <c r="AE102" s="14"/>
      <c r="AT102" s="257" t="s">
        <v>180</v>
      </c>
      <c r="AU102" s="257" t="s">
        <v>82</v>
      </c>
      <c r="AV102" s="14" t="s">
        <v>80</v>
      </c>
      <c r="AW102" s="14" t="s">
        <v>33</v>
      </c>
      <c r="AX102" s="14" t="s">
        <v>72</v>
      </c>
      <c r="AY102" s="257" t="s">
        <v>169</v>
      </c>
    </row>
    <row r="103" spans="1:51" s="13" customFormat="1" ht="12">
      <c r="A103" s="13"/>
      <c r="B103" s="237"/>
      <c r="C103" s="238"/>
      <c r="D103" s="233" t="s">
        <v>180</v>
      </c>
      <c r="E103" s="239" t="s">
        <v>19</v>
      </c>
      <c r="F103" s="240" t="s">
        <v>1038</v>
      </c>
      <c r="G103" s="238"/>
      <c r="H103" s="241">
        <v>109.84</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180</v>
      </c>
      <c r="AU103" s="247" t="s">
        <v>82</v>
      </c>
      <c r="AV103" s="13" t="s">
        <v>82</v>
      </c>
      <c r="AW103" s="13" t="s">
        <v>33</v>
      </c>
      <c r="AX103" s="13" t="s">
        <v>80</v>
      </c>
      <c r="AY103" s="247" t="s">
        <v>169</v>
      </c>
    </row>
    <row r="104" spans="1:65" s="2" customFormat="1" ht="21.75" customHeight="1">
      <c r="A104" s="40"/>
      <c r="B104" s="41"/>
      <c r="C104" s="220" t="s">
        <v>206</v>
      </c>
      <c r="D104" s="220" t="s">
        <v>171</v>
      </c>
      <c r="E104" s="221" t="s">
        <v>1039</v>
      </c>
      <c r="F104" s="222" t="s">
        <v>1040</v>
      </c>
      <c r="G104" s="223" t="s">
        <v>174</v>
      </c>
      <c r="H104" s="224">
        <v>62.26</v>
      </c>
      <c r="I104" s="225"/>
      <c r="J104" s="226">
        <f>ROUND(I104*H104,2)</f>
        <v>0</v>
      </c>
      <c r="K104" s="222" t="s">
        <v>175</v>
      </c>
      <c r="L104" s="46"/>
      <c r="M104" s="227" t="s">
        <v>19</v>
      </c>
      <c r="N104" s="228" t="s">
        <v>43</v>
      </c>
      <c r="O104" s="86"/>
      <c r="P104" s="229">
        <f>O104*H104</f>
        <v>0</v>
      </c>
      <c r="Q104" s="229">
        <v>0</v>
      </c>
      <c r="R104" s="229">
        <f>Q104*H104</f>
        <v>0</v>
      </c>
      <c r="S104" s="229">
        <v>0.098</v>
      </c>
      <c r="T104" s="230">
        <f>S104*H104</f>
        <v>6.1014800000000005</v>
      </c>
      <c r="U104" s="40"/>
      <c r="V104" s="40"/>
      <c r="W104" s="40"/>
      <c r="X104" s="40"/>
      <c r="Y104" s="40"/>
      <c r="Z104" s="40"/>
      <c r="AA104" s="40"/>
      <c r="AB104" s="40"/>
      <c r="AC104" s="40"/>
      <c r="AD104" s="40"/>
      <c r="AE104" s="40"/>
      <c r="AR104" s="231" t="s">
        <v>176</v>
      </c>
      <c r="AT104" s="231" t="s">
        <v>171</v>
      </c>
      <c r="AU104" s="231" t="s">
        <v>82</v>
      </c>
      <c r="AY104" s="19" t="s">
        <v>169</v>
      </c>
      <c r="BE104" s="232">
        <f>IF(N104="základní",J104,0)</f>
        <v>0</v>
      </c>
      <c r="BF104" s="232">
        <f>IF(N104="snížená",J104,0)</f>
        <v>0</v>
      </c>
      <c r="BG104" s="232">
        <f>IF(N104="zákl. přenesená",J104,0)</f>
        <v>0</v>
      </c>
      <c r="BH104" s="232">
        <f>IF(N104="sníž. přenesená",J104,0)</f>
        <v>0</v>
      </c>
      <c r="BI104" s="232">
        <f>IF(N104="nulová",J104,0)</f>
        <v>0</v>
      </c>
      <c r="BJ104" s="19" t="s">
        <v>80</v>
      </c>
      <c r="BK104" s="232">
        <f>ROUND(I104*H104,2)</f>
        <v>0</v>
      </c>
      <c r="BL104" s="19" t="s">
        <v>176</v>
      </c>
      <c r="BM104" s="231" t="s">
        <v>1041</v>
      </c>
    </row>
    <row r="105" spans="1:47" s="2" customFormat="1" ht="12">
      <c r="A105" s="40"/>
      <c r="B105" s="41"/>
      <c r="C105" s="42"/>
      <c r="D105" s="233" t="s">
        <v>178</v>
      </c>
      <c r="E105" s="42"/>
      <c r="F105" s="234" t="s">
        <v>185</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9" t="s">
        <v>178</v>
      </c>
      <c r="AU105" s="19" t="s">
        <v>82</v>
      </c>
    </row>
    <row r="106" spans="1:51" s="14" customFormat="1" ht="12">
      <c r="A106" s="14"/>
      <c r="B106" s="248"/>
      <c r="C106" s="249"/>
      <c r="D106" s="233" t="s">
        <v>180</v>
      </c>
      <c r="E106" s="250" t="s">
        <v>19</v>
      </c>
      <c r="F106" s="251" t="s">
        <v>1026</v>
      </c>
      <c r="G106" s="249"/>
      <c r="H106" s="250" t="s">
        <v>19</v>
      </c>
      <c r="I106" s="252"/>
      <c r="J106" s="249"/>
      <c r="K106" s="249"/>
      <c r="L106" s="253"/>
      <c r="M106" s="254"/>
      <c r="N106" s="255"/>
      <c r="O106" s="255"/>
      <c r="P106" s="255"/>
      <c r="Q106" s="255"/>
      <c r="R106" s="255"/>
      <c r="S106" s="255"/>
      <c r="T106" s="256"/>
      <c r="U106" s="14"/>
      <c r="V106" s="14"/>
      <c r="W106" s="14"/>
      <c r="X106" s="14"/>
      <c r="Y106" s="14"/>
      <c r="Z106" s="14"/>
      <c r="AA106" s="14"/>
      <c r="AB106" s="14"/>
      <c r="AC106" s="14"/>
      <c r="AD106" s="14"/>
      <c r="AE106" s="14"/>
      <c r="AT106" s="257" t="s">
        <v>180</v>
      </c>
      <c r="AU106" s="257" t="s">
        <v>82</v>
      </c>
      <c r="AV106" s="14" t="s">
        <v>80</v>
      </c>
      <c r="AW106" s="14" t="s">
        <v>33</v>
      </c>
      <c r="AX106" s="14" t="s">
        <v>72</v>
      </c>
      <c r="AY106" s="257" t="s">
        <v>169</v>
      </c>
    </row>
    <row r="107" spans="1:51" s="13" customFormat="1" ht="12">
      <c r="A107" s="13"/>
      <c r="B107" s="237"/>
      <c r="C107" s="238"/>
      <c r="D107" s="233" t="s">
        <v>180</v>
      </c>
      <c r="E107" s="239" t="s">
        <v>19</v>
      </c>
      <c r="F107" s="240" t="s">
        <v>1042</v>
      </c>
      <c r="G107" s="238"/>
      <c r="H107" s="241">
        <v>62.26</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180</v>
      </c>
      <c r="AU107" s="247" t="s">
        <v>82</v>
      </c>
      <c r="AV107" s="13" t="s">
        <v>82</v>
      </c>
      <c r="AW107" s="13" t="s">
        <v>33</v>
      </c>
      <c r="AX107" s="13" t="s">
        <v>80</v>
      </c>
      <c r="AY107" s="247" t="s">
        <v>169</v>
      </c>
    </row>
    <row r="108" spans="1:65" s="2" customFormat="1" ht="21.75" customHeight="1">
      <c r="A108" s="40"/>
      <c r="B108" s="41"/>
      <c r="C108" s="220" t="s">
        <v>210</v>
      </c>
      <c r="D108" s="220" t="s">
        <v>171</v>
      </c>
      <c r="E108" s="221" t="s">
        <v>1043</v>
      </c>
      <c r="F108" s="222" t="s">
        <v>1044</v>
      </c>
      <c r="G108" s="223" t="s">
        <v>339</v>
      </c>
      <c r="H108" s="224">
        <v>17.52</v>
      </c>
      <c r="I108" s="225"/>
      <c r="J108" s="226">
        <f>ROUND(I108*H108,2)</f>
        <v>0</v>
      </c>
      <c r="K108" s="222" t="s">
        <v>175</v>
      </c>
      <c r="L108" s="46"/>
      <c r="M108" s="227" t="s">
        <v>19</v>
      </c>
      <c r="N108" s="228" t="s">
        <v>43</v>
      </c>
      <c r="O108" s="86"/>
      <c r="P108" s="229">
        <f>O108*H108</f>
        <v>0</v>
      </c>
      <c r="Q108" s="229">
        <v>0</v>
      </c>
      <c r="R108" s="229">
        <f>Q108*H108</f>
        <v>0</v>
      </c>
      <c r="S108" s="229">
        <v>0.29</v>
      </c>
      <c r="T108" s="230">
        <f>S108*H108</f>
        <v>5.080799999999999</v>
      </c>
      <c r="U108" s="40"/>
      <c r="V108" s="40"/>
      <c r="W108" s="40"/>
      <c r="X108" s="40"/>
      <c r="Y108" s="40"/>
      <c r="Z108" s="40"/>
      <c r="AA108" s="40"/>
      <c r="AB108" s="40"/>
      <c r="AC108" s="40"/>
      <c r="AD108" s="40"/>
      <c r="AE108" s="40"/>
      <c r="AR108" s="231" t="s">
        <v>176</v>
      </c>
      <c r="AT108" s="231" t="s">
        <v>171</v>
      </c>
      <c r="AU108" s="231" t="s">
        <v>82</v>
      </c>
      <c r="AY108" s="19" t="s">
        <v>169</v>
      </c>
      <c r="BE108" s="232">
        <f>IF(N108="základní",J108,0)</f>
        <v>0</v>
      </c>
      <c r="BF108" s="232">
        <f>IF(N108="snížená",J108,0)</f>
        <v>0</v>
      </c>
      <c r="BG108" s="232">
        <f>IF(N108="zákl. přenesená",J108,0)</f>
        <v>0</v>
      </c>
      <c r="BH108" s="232">
        <f>IF(N108="sníž. přenesená",J108,0)</f>
        <v>0</v>
      </c>
      <c r="BI108" s="232">
        <f>IF(N108="nulová",J108,0)</f>
        <v>0</v>
      </c>
      <c r="BJ108" s="19" t="s">
        <v>80</v>
      </c>
      <c r="BK108" s="232">
        <f>ROUND(I108*H108,2)</f>
        <v>0</v>
      </c>
      <c r="BL108" s="19" t="s">
        <v>176</v>
      </c>
      <c r="BM108" s="231" t="s">
        <v>1045</v>
      </c>
    </row>
    <row r="109" spans="1:47" s="2" customFormat="1" ht="12">
      <c r="A109" s="40"/>
      <c r="B109" s="41"/>
      <c r="C109" s="42"/>
      <c r="D109" s="233" t="s">
        <v>178</v>
      </c>
      <c r="E109" s="42"/>
      <c r="F109" s="234" t="s">
        <v>1046</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9" t="s">
        <v>178</v>
      </c>
      <c r="AU109" s="19" t="s">
        <v>82</v>
      </c>
    </row>
    <row r="110" spans="1:51" s="13" customFormat="1" ht="12">
      <c r="A110" s="13"/>
      <c r="B110" s="237"/>
      <c r="C110" s="238"/>
      <c r="D110" s="233" t="s">
        <v>180</v>
      </c>
      <c r="E110" s="239" t="s">
        <v>19</v>
      </c>
      <c r="F110" s="240" t="s">
        <v>1047</v>
      </c>
      <c r="G110" s="238"/>
      <c r="H110" s="241">
        <v>17.52</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80</v>
      </c>
      <c r="AY110" s="247" t="s">
        <v>169</v>
      </c>
    </row>
    <row r="111" spans="1:65" s="2" customFormat="1" ht="21.75" customHeight="1">
      <c r="A111" s="40"/>
      <c r="B111" s="41"/>
      <c r="C111" s="220" t="s">
        <v>219</v>
      </c>
      <c r="D111" s="220" t="s">
        <v>171</v>
      </c>
      <c r="E111" s="221" t="s">
        <v>220</v>
      </c>
      <c r="F111" s="222" t="s">
        <v>221</v>
      </c>
      <c r="G111" s="223" t="s">
        <v>222</v>
      </c>
      <c r="H111" s="224">
        <v>3.533</v>
      </c>
      <c r="I111" s="225"/>
      <c r="J111" s="226">
        <f>ROUND(I111*H111,2)</f>
        <v>0</v>
      </c>
      <c r="K111" s="222" t="s">
        <v>175</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176</v>
      </c>
      <c r="AT111" s="231" t="s">
        <v>171</v>
      </c>
      <c r="AU111" s="231" t="s">
        <v>82</v>
      </c>
      <c r="AY111" s="19" t="s">
        <v>169</v>
      </c>
      <c r="BE111" s="232">
        <f>IF(N111="základní",J111,0)</f>
        <v>0</v>
      </c>
      <c r="BF111" s="232">
        <f>IF(N111="snížená",J111,0)</f>
        <v>0</v>
      </c>
      <c r="BG111" s="232">
        <f>IF(N111="zákl. přenesená",J111,0)</f>
        <v>0</v>
      </c>
      <c r="BH111" s="232">
        <f>IF(N111="sníž. přenesená",J111,0)</f>
        <v>0</v>
      </c>
      <c r="BI111" s="232">
        <f>IF(N111="nulová",J111,0)</f>
        <v>0</v>
      </c>
      <c r="BJ111" s="19" t="s">
        <v>80</v>
      </c>
      <c r="BK111" s="232">
        <f>ROUND(I111*H111,2)</f>
        <v>0</v>
      </c>
      <c r="BL111" s="19" t="s">
        <v>176</v>
      </c>
      <c r="BM111" s="231" t="s">
        <v>1048</v>
      </c>
    </row>
    <row r="112" spans="1:47" s="2" customFormat="1" ht="12">
      <c r="A112" s="40"/>
      <c r="B112" s="41"/>
      <c r="C112" s="42"/>
      <c r="D112" s="233" t="s">
        <v>178</v>
      </c>
      <c r="E112" s="42"/>
      <c r="F112" s="234" t="s">
        <v>224</v>
      </c>
      <c r="G112" s="42"/>
      <c r="H112" s="42"/>
      <c r="I112" s="138"/>
      <c r="J112" s="42"/>
      <c r="K112" s="42"/>
      <c r="L112" s="46"/>
      <c r="M112" s="235"/>
      <c r="N112" s="236"/>
      <c r="O112" s="86"/>
      <c r="P112" s="86"/>
      <c r="Q112" s="86"/>
      <c r="R112" s="86"/>
      <c r="S112" s="86"/>
      <c r="T112" s="87"/>
      <c r="U112" s="40"/>
      <c r="V112" s="40"/>
      <c r="W112" s="40"/>
      <c r="X112" s="40"/>
      <c r="Y112" s="40"/>
      <c r="Z112" s="40"/>
      <c r="AA112" s="40"/>
      <c r="AB112" s="40"/>
      <c r="AC112" s="40"/>
      <c r="AD112" s="40"/>
      <c r="AE112" s="40"/>
      <c r="AT112" s="19" t="s">
        <v>178</v>
      </c>
      <c r="AU112" s="19" t="s">
        <v>82</v>
      </c>
    </row>
    <row r="113" spans="1:51" s="13" customFormat="1" ht="12">
      <c r="A113" s="13"/>
      <c r="B113" s="237"/>
      <c r="C113" s="238"/>
      <c r="D113" s="233" t="s">
        <v>180</v>
      </c>
      <c r="E113" s="239" t="s">
        <v>19</v>
      </c>
      <c r="F113" s="240" t="s">
        <v>1049</v>
      </c>
      <c r="G113" s="238"/>
      <c r="H113" s="241">
        <v>3.533</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180</v>
      </c>
      <c r="AU113" s="247" t="s">
        <v>82</v>
      </c>
      <c r="AV113" s="13" t="s">
        <v>82</v>
      </c>
      <c r="AW113" s="13" t="s">
        <v>33</v>
      </c>
      <c r="AX113" s="13" t="s">
        <v>80</v>
      </c>
      <c r="AY113" s="247" t="s">
        <v>169</v>
      </c>
    </row>
    <row r="114" spans="1:65" s="2" customFormat="1" ht="21.75" customHeight="1">
      <c r="A114" s="40"/>
      <c r="B114" s="41"/>
      <c r="C114" s="220" t="s">
        <v>227</v>
      </c>
      <c r="D114" s="220" t="s">
        <v>171</v>
      </c>
      <c r="E114" s="221" t="s">
        <v>228</v>
      </c>
      <c r="F114" s="222" t="s">
        <v>229</v>
      </c>
      <c r="G114" s="223" t="s">
        <v>222</v>
      </c>
      <c r="H114" s="224">
        <v>23.326</v>
      </c>
      <c r="I114" s="225"/>
      <c r="J114" s="226">
        <f>ROUND(I114*H114,2)</f>
        <v>0</v>
      </c>
      <c r="K114" s="222" t="s">
        <v>175</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1050</v>
      </c>
    </row>
    <row r="115" spans="1:47" s="2" customFormat="1" ht="12">
      <c r="A115" s="40"/>
      <c r="B115" s="41"/>
      <c r="C115" s="42"/>
      <c r="D115" s="233" t="s">
        <v>178</v>
      </c>
      <c r="E115" s="42"/>
      <c r="F115" s="234" t="s">
        <v>231</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51" s="14" customFormat="1" ht="12">
      <c r="A116" s="14"/>
      <c r="B116" s="248"/>
      <c r="C116" s="249"/>
      <c r="D116" s="233" t="s">
        <v>180</v>
      </c>
      <c r="E116" s="250" t="s">
        <v>19</v>
      </c>
      <c r="F116" s="251" t="s">
        <v>232</v>
      </c>
      <c r="G116" s="249"/>
      <c r="H116" s="250" t="s">
        <v>19</v>
      </c>
      <c r="I116" s="252"/>
      <c r="J116" s="249"/>
      <c r="K116" s="249"/>
      <c r="L116" s="253"/>
      <c r="M116" s="254"/>
      <c r="N116" s="255"/>
      <c r="O116" s="255"/>
      <c r="P116" s="255"/>
      <c r="Q116" s="255"/>
      <c r="R116" s="255"/>
      <c r="S116" s="255"/>
      <c r="T116" s="256"/>
      <c r="U116" s="14"/>
      <c r="V116" s="14"/>
      <c r="W116" s="14"/>
      <c r="X116" s="14"/>
      <c r="Y116" s="14"/>
      <c r="Z116" s="14"/>
      <c r="AA116" s="14"/>
      <c r="AB116" s="14"/>
      <c r="AC116" s="14"/>
      <c r="AD116" s="14"/>
      <c r="AE116" s="14"/>
      <c r="AT116" s="257" t="s">
        <v>180</v>
      </c>
      <c r="AU116" s="257" t="s">
        <v>82</v>
      </c>
      <c r="AV116" s="14" t="s">
        <v>80</v>
      </c>
      <c r="AW116" s="14" t="s">
        <v>33</v>
      </c>
      <c r="AX116" s="14" t="s">
        <v>72</v>
      </c>
      <c r="AY116" s="257" t="s">
        <v>169</v>
      </c>
    </row>
    <row r="117" spans="1:51" s="13" customFormat="1" ht="12">
      <c r="A117" s="13"/>
      <c r="B117" s="237"/>
      <c r="C117" s="238"/>
      <c r="D117" s="233" t="s">
        <v>180</v>
      </c>
      <c r="E117" s="239" t="s">
        <v>19</v>
      </c>
      <c r="F117" s="240" t="s">
        <v>1051</v>
      </c>
      <c r="G117" s="238"/>
      <c r="H117" s="241">
        <v>16.476</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180</v>
      </c>
      <c r="AU117" s="247" t="s">
        <v>82</v>
      </c>
      <c r="AV117" s="13" t="s">
        <v>82</v>
      </c>
      <c r="AW117" s="13" t="s">
        <v>33</v>
      </c>
      <c r="AX117" s="13" t="s">
        <v>72</v>
      </c>
      <c r="AY117" s="247" t="s">
        <v>169</v>
      </c>
    </row>
    <row r="118" spans="1:51" s="13" customFormat="1" ht="12">
      <c r="A118" s="13"/>
      <c r="B118" s="237"/>
      <c r="C118" s="238"/>
      <c r="D118" s="233" t="s">
        <v>180</v>
      </c>
      <c r="E118" s="239" t="s">
        <v>19</v>
      </c>
      <c r="F118" s="240" t="s">
        <v>1052</v>
      </c>
      <c r="G118" s="238"/>
      <c r="H118" s="241">
        <v>0.658</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180</v>
      </c>
      <c r="AU118" s="247" t="s">
        <v>82</v>
      </c>
      <c r="AV118" s="13" t="s">
        <v>82</v>
      </c>
      <c r="AW118" s="13" t="s">
        <v>33</v>
      </c>
      <c r="AX118" s="13" t="s">
        <v>72</v>
      </c>
      <c r="AY118" s="247" t="s">
        <v>169</v>
      </c>
    </row>
    <row r="119" spans="1:51" s="13" customFormat="1" ht="12">
      <c r="A119" s="13"/>
      <c r="B119" s="237"/>
      <c r="C119" s="238"/>
      <c r="D119" s="233" t="s">
        <v>180</v>
      </c>
      <c r="E119" s="239" t="s">
        <v>19</v>
      </c>
      <c r="F119" s="240" t="s">
        <v>1053</v>
      </c>
      <c r="G119" s="238"/>
      <c r="H119" s="241">
        <v>5.603</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72</v>
      </c>
      <c r="AY119" s="247" t="s">
        <v>169</v>
      </c>
    </row>
    <row r="120" spans="1:51" s="13" customFormat="1" ht="12">
      <c r="A120" s="13"/>
      <c r="B120" s="237"/>
      <c r="C120" s="238"/>
      <c r="D120" s="233" t="s">
        <v>180</v>
      </c>
      <c r="E120" s="239" t="s">
        <v>19</v>
      </c>
      <c r="F120" s="240" t="s">
        <v>1054</v>
      </c>
      <c r="G120" s="238"/>
      <c r="H120" s="241">
        <v>0.589</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180</v>
      </c>
      <c r="AU120" s="247" t="s">
        <v>82</v>
      </c>
      <c r="AV120" s="13" t="s">
        <v>82</v>
      </c>
      <c r="AW120" s="13" t="s">
        <v>33</v>
      </c>
      <c r="AX120" s="13" t="s">
        <v>72</v>
      </c>
      <c r="AY120" s="247" t="s">
        <v>169</v>
      </c>
    </row>
    <row r="121" spans="1:51" s="15" customFormat="1" ht="12">
      <c r="A121" s="15"/>
      <c r="B121" s="258"/>
      <c r="C121" s="259"/>
      <c r="D121" s="233" t="s">
        <v>180</v>
      </c>
      <c r="E121" s="260" t="s">
        <v>19</v>
      </c>
      <c r="F121" s="261" t="s">
        <v>191</v>
      </c>
      <c r="G121" s="259"/>
      <c r="H121" s="262">
        <v>23.326</v>
      </c>
      <c r="I121" s="263"/>
      <c r="J121" s="259"/>
      <c r="K121" s="259"/>
      <c r="L121" s="264"/>
      <c r="M121" s="265"/>
      <c r="N121" s="266"/>
      <c r="O121" s="266"/>
      <c r="P121" s="266"/>
      <c r="Q121" s="266"/>
      <c r="R121" s="266"/>
      <c r="S121" s="266"/>
      <c r="T121" s="267"/>
      <c r="U121" s="15"/>
      <c r="V121" s="15"/>
      <c r="W121" s="15"/>
      <c r="X121" s="15"/>
      <c r="Y121" s="15"/>
      <c r="Z121" s="15"/>
      <c r="AA121" s="15"/>
      <c r="AB121" s="15"/>
      <c r="AC121" s="15"/>
      <c r="AD121" s="15"/>
      <c r="AE121" s="15"/>
      <c r="AT121" s="268" t="s">
        <v>180</v>
      </c>
      <c r="AU121" s="268" t="s">
        <v>82</v>
      </c>
      <c r="AV121" s="15" t="s">
        <v>176</v>
      </c>
      <c r="AW121" s="15" t="s">
        <v>33</v>
      </c>
      <c r="AX121" s="15" t="s">
        <v>80</v>
      </c>
      <c r="AY121" s="268" t="s">
        <v>169</v>
      </c>
    </row>
    <row r="122" spans="1:65" s="2" customFormat="1" ht="21.75" customHeight="1">
      <c r="A122" s="40"/>
      <c r="B122" s="41"/>
      <c r="C122" s="220" t="s">
        <v>236</v>
      </c>
      <c r="D122" s="220" t="s">
        <v>171</v>
      </c>
      <c r="E122" s="221" t="s">
        <v>237</v>
      </c>
      <c r="F122" s="222" t="s">
        <v>238</v>
      </c>
      <c r="G122" s="223" t="s">
        <v>222</v>
      </c>
      <c r="H122" s="224">
        <v>31.101</v>
      </c>
      <c r="I122" s="225"/>
      <c r="J122" s="226">
        <f>ROUND(I122*H122,2)</f>
        <v>0</v>
      </c>
      <c r="K122" s="222" t="s">
        <v>175</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176</v>
      </c>
      <c r="AT122" s="231" t="s">
        <v>171</v>
      </c>
      <c r="AU122" s="231" t="s">
        <v>82</v>
      </c>
      <c r="AY122" s="19" t="s">
        <v>169</v>
      </c>
      <c r="BE122" s="232">
        <f>IF(N122="základní",J122,0)</f>
        <v>0</v>
      </c>
      <c r="BF122" s="232">
        <f>IF(N122="snížená",J122,0)</f>
        <v>0</v>
      </c>
      <c r="BG122" s="232">
        <f>IF(N122="zákl. přenesená",J122,0)</f>
        <v>0</v>
      </c>
      <c r="BH122" s="232">
        <f>IF(N122="sníž. přenesená",J122,0)</f>
        <v>0</v>
      </c>
      <c r="BI122" s="232">
        <f>IF(N122="nulová",J122,0)</f>
        <v>0</v>
      </c>
      <c r="BJ122" s="19" t="s">
        <v>80</v>
      </c>
      <c r="BK122" s="232">
        <f>ROUND(I122*H122,2)</f>
        <v>0</v>
      </c>
      <c r="BL122" s="19" t="s">
        <v>176</v>
      </c>
      <c r="BM122" s="231" t="s">
        <v>1055</v>
      </c>
    </row>
    <row r="123" spans="1:47" s="2" customFormat="1" ht="12">
      <c r="A123" s="40"/>
      <c r="B123" s="41"/>
      <c r="C123" s="42"/>
      <c r="D123" s="233" t="s">
        <v>178</v>
      </c>
      <c r="E123" s="42"/>
      <c r="F123" s="234" t="s">
        <v>231</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9" t="s">
        <v>178</v>
      </c>
      <c r="AU123" s="19" t="s">
        <v>82</v>
      </c>
    </row>
    <row r="124" spans="1:51" s="14" customFormat="1" ht="12">
      <c r="A124" s="14"/>
      <c r="B124" s="248"/>
      <c r="C124" s="249"/>
      <c r="D124" s="233" t="s">
        <v>180</v>
      </c>
      <c r="E124" s="250" t="s">
        <v>19</v>
      </c>
      <c r="F124" s="251" t="s">
        <v>240</v>
      </c>
      <c r="G124" s="249"/>
      <c r="H124" s="250" t="s">
        <v>19</v>
      </c>
      <c r="I124" s="252"/>
      <c r="J124" s="249"/>
      <c r="K124" s="249"/>
      <c r="L124" s="253"/>
      <c r="M124" s="254"/>
      <c r="N124" s="255"/>
      <c r="O124" s="255"/>
      <c r="P124" s="255"/>
      <c r="Q124" s="255"/>
      <c r="R124" s="255"/>
      <c r="S124" s="255"/>
      <c r="T124" s="256"/>
      <c r="U124" s="14"/>
      <c r="V124" s="14"/>
      <c r="W124" s="14"/>
      <c r="X124" s="14"/>
      <c r="Y124" s="14"/>
      <c r="Z124" s="14"/>
      <c r="AA124" s="14"/>
      <c r="AB124" s="14"/>
      <c r="AC124" s="14"/>
      <c r="AD124" s="14"/>
      <c r="AE124" s="14"/>
      <c r="AT124" s="257" t="s">
        <v>180</v>
      </c>
      <c r="AU124" s="257" t="s">
        <v>82</v>
      </c>
      <c r="AV124" s="14" t="s">
        <v>80</v>
      </c>
      <c r="AW124" s="14" t="s">
        <v>33</v>
      </c>
      <c r="AX124" s="14" t="s">
        <v>72</v>
      </c>
      <c r="AY124" s="257" t="s">
        <v>169</v>
      </c>
    </row>
    <row r="125" spans="1:51" s="13" customFormat="1" ht="12">
      <c r="A125" s="13"/>
      <c r="B125" s="237"/>
      <c r="C125" s="238"/>
      <c r="D125" s="233" t="s">
        <v>180</v>
      </c>
      <c r="E125" s="239" t="s">
        <v>19</v>
      </c>
      <c r="F125" s="240" t="s">
        <v>1056</v>
      </c>
      <c r="G125" s="238"/>
      <c r="H125" s="241">
        <v>21.968</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180</v>
      </c>
      <c r="AU125" s="247" t="s">
        <v>82</v>
      </c>
      <c r="AV125" s="13" t="s">
        <v>82</v>
      </c>
      <c r="AW125" s="13" t="s">
        <v>33</v>
      </c>
      <c r="AX125" s="13" t="s">
        <v>72</v>
      </c>
      <c r="AY125" s="247" t="s">
        <v>169</v>
      </c>
    </row>
    <row r="126" spans="1:51" s="13" customFormat="1" ht="12">
      <c r="A126" s="13"/>
      <c r="B126" s="237"/>
      <c r="C126" s="238"/>
      <c r="D126" s="233" t="s">
        <v>180</v>
      </c>
      <c r="E126" s="239" t="s">
        <v>19</v>
      </c>
      <c r="F126" s="240" t="s">
        <v>1057</v>
      </c>
      <c r="G126" s="238"/>
      <c r="H126" s="241">
        <v>0.877</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180</v>
      </c>
      <c r="AU126" s="247" t="s">
        <v>82</v>
      </c>
      <c r="AV126" s="13" t="s">
        <v>82</v>
      </c>
      <c r="AW126" s="13" t="s">
        <v>33</v>
      </c>
      <c r="AX126" s="13" t="s">
        <v>72</v>
      </c>
      <c r="AY126" s="247" t="s">
        <v>169</v>
      </c>
    </row>
    <row r="127" spans="1:51" s="13" customFormat="1" ht="12">
      <c r="A127" s="13"/>
      <c r="B127" s="237"/>
      <c r="C127" s="238"/>
      <c r="D127" s="233" t="s">
        <v>180</v>
      </c>
      <c r="E127" s="239" t="s">
        <v>19</v>
      </c>
      <c r="F127" s="240" t="s">
        <v>1058</v>
      </c>
      <c r="G127" s="238"/>
      <c r="H127" s="241">
        <v>7.471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180</v>
      </c>
      <c r="AU127" s="247" t="s">
        <v>82</v>
      </c>
      <c r="AV127" s="13" t="s">
        <v>82</v>
      </c>
      <c r="AW127" s="13" t="s">
        <v>33</v>
      </c>
      <c r="AX127" s="13" t="s">
        <v>72</v>
      </c>
      <c r="AY127" s="247" t="s">
        <v>169</v>
      </c>
    </row>
    <row r="128" spans="1:51" s="13" customFormat="1" ht="12">
      <c r="A128" s="13"/>
      <c r="B128" s="237"/>
      <c r="C128" s="238"/>
      <c r="D128" s="233" t="s">
        <v>180</v>
      </c>
      <c r="E128" s="239" t="s">
        <v>19</v>
      </c>
      <c r="F128" s="240" t="s">
        <v>1059</v>
      </c>
      <c r="G128" s="238"/>
      <c r="H128" s="241">
        <v>0.785</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180</v>
      </c>
      <c r="AU128" s="247" t="s">
        <v>82</v>
      </c>
      <c r="AV128" s="13" t="s">
        <v>82</v>
      </c>
      <c r="AW128" s="13" t="s">
        <v>33</v>
      </c>
      <c r="AX128" s="13" t="s">
        <v>72</v>
      </c>
      <c r="AY128" s="247" t="s">
        <v>169</v>
      </c>
    </row>
    <row r="129" spans="1:51" s="15" customFormat="1" ht="12">
      <c r="A129" s="15"/>
      <c r="B129" s="258"/>
      <c r="C129" s="259"/>
      <c r="D129" s="233" t="s">
        <v>180</v>
      </c>
      <c r="E129" s="260" t="s">
        <v>19</v>
      </c>
      <c r="F129" s="261" t="s">
        <v>191</v>
      </c>
      <c r="G129" s="259"/>
      <c r="H129" s="262">
        <v>31.101</v>
      </c>
      <c r="I129" s="263"/>
      <c r="J129" s="259"/>
      <c r="K129" s="259"/>
      <c r="L129" s="264"/>
      <c r="M129" s="265"/>
      <c r="N129" s="266"/>
      <c r="O129" s="266"/>
      <c r="P129" s="266"/>
      <c r="Q129" s="266"/>
      <c r="R129" s="266"/>
      <c r="S129" s="266"/>
      <c r="T129" s="267"/>
      <c r="U129" s="15"/>
      <c r="V129" s="15"/>
      <c r="W129" s="15"/>
      <c r="X129" s="15"/>
      <c r="Y129" s="15"/>
      <c r="Z129" s="15"/>
      <c r="AA129" s="15"/>
      <c r="AB129" s="15"/>
      <c r="AC129" s="15"/>
      <c r="AD129" s="15"/>
      <c r="AE129" s="15"/>
      <c r="AT129" s="268" t="s">
        <v>180</v>
      </c>
      <c r="AU129" s="268" t="s">
        <v>82</v>
      </c>
      <c r="AV129" s="15" t="s">
        <v>176</v>
      </c>
      <c r="AW129" s="15" t="s">
        <v>33</v>
      </c>
      <c r="AX129" s="15" t="s">
        <v>80</v>
      </c>
      <c r="AY129" s="268" t="s">
        <v>169</v>
      </c>
    </row>
    <row r="130" spans="1:65" s="2" customFormat="1" ht="21.75" customHeight="1">
      <c r="A130" s="40"/>
      <c r="B130" s="41"/>
      <c r="C130" s="220" t="s">
        <v>244</v>
      </c>
      <c r="D130" s="220" t="s">
        <v>171</v>
      </c>
      <c r="E130" s="221" t="s">
        <v>245</v>
      </c>
      <c r="F130" s="222" t="s">
        <v>246</v>
      </c>
      <c r="G130" s="223" t="s">
        <v>222</v>
      </c>
      <c r="H130" s="224">
        <v>6.22</v>
      </c>
      <c r="I130" s="225"/>
      <c r="J130" s="226">
        <f>ROUND(I130*H130,2)</f>
        <v>0</v>
      </c>
      <c r="K130" s="222" t="s">
        <v>175</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1060</v>
      </c>
    </row>
    <row r="131" spans="1:47" s="2" customFormat="1" ht="12">
      <c r="A131" s="40"/>
      <c r="B131" s="41"/>
      <c r="C131" s="42"/>
      <c r="D131" s="233" t="s">
        <v>178</v>
      </c>
      <c r="E131" s="42"/>
      <c r="F131" s="234" t="s">
        <v>231</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3" customFormat="1" ht="12">
      <c r="A132" s="13"/>
      <c r="B132" s="237"/>
      <c r="C132" s="238"/>
      <c r="D132" s="233" t="s">
        <v>180</v>
      </c>
      <c r="E132" s="238"/>
      <c r="F132" s="240" t="s">
        <v>1061</v>
      </c>
      <c r="G132" s="238"/>
      <c r="H132" s="241">
        <v>6.22</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4</v>
      </c>
      <c r="AX132" s="13" t="s">
        <v>80</v>
      </c>
      <c r="AY132" s="247" t="s">
        <v>169</v>
      </c>
    </row>
    <row r="133" spans="1:65" s="2" customFormat="1" ht="21.75" customHeight="1">
      <c r="A133" s="40"/>
      <c r="B133" s="41"/>
      <c r="C133" s="220" t="s">
        <v>249</v>
      </c>
      <c r="D133" s="220" t="s">
        <v>171</v>
      </c>
      <c r="E133" s="221" t="s">
        <v>250</v>
      </c>
      <c r="F133" s="222" t="s">
        <v>251</v>
      </c>
      <c r="G133" s="223" t="s">
        <v>222</v>
      </c>
      <c r="H133" s="224">
        <v>23.326</v>
      </c>
      <c r="I133" s="225"/>
      <c r="J133" s="226">
        <f>ROUND(I133*H133,2)</f>
        <v>0</v>
      </c>
      <c r="K133" s="222" t="s">
        <v>175</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176</v>
      </c>
      <c r="AT133" s="231" t="s">
        <v>171</v>
      </c>
      <c r="AU133" s="231" t="s">
        <v>82</v>
      </c>
      <c r="AY133" s="19" t="s">
        <v>169</v>
      </c>
      <c r="BE133" s="232">
        <f>IF(N133="základní",J133,0)</f>
        <v>0</v>
      </c>
      <c r="BF133" s="232">
        <f>IF(N133="snížená",J133,0)</f>
        <v>0</v>
      </c>
      <c r="BG133" s="232">
        <f>IF(N133="zákl. přenesená",J133,0)</f>
        <v>0</v>
      </c>
      <c r="BH133" s="232">
        <f>IF(N133="sníž. přenesená",J133,0)</f>
        <v>0</v>
      </c>
      <c r="BI133" s="232">
        <f>IF(N133="nulová",J133,0)</f>
        <v>0</v>
      </c>
      <c r="BJ133" s="19" t="s">
        <v>80</v>
      </c>
      <c r="BK133" s="232">
        <f>ROUND(I133*H133,2)</f>
        <v>0</v>
      </c>
      <c r="BL133" s="19" t="s">
        <v>176</v>
      </c>
      <c r="BM133" s="231" t="s">
        <v>1062</v>
      </c>
    </row>
    <row r="134" spans="1:47" s="2" customFormat="1" ht="12">
      <c r="A134" s="40"/>
      <c r="B134" s="41"/>
      <c r="C134" s="42"/>
      <c r="D134" s="233" t="s">
        <v>178</v>
      </c>
      <c r="E134" s="42"/>
      <c r="F134" s="234" t="s">
        <v>231</v>
      </c>
      <c r="G134" s="42"/>
      <c r="H134" s="42"/>
      <c r="I134" s="138"/>
      <c r="J134" s="42"/>
      <c r="K134" s="42"/>
      <c r="L134" s="46"/>
      <c r="M134" s="235"/>
      <c r="N134" s="236"/>
      <c r="O134" s="86"/>
      <c r="P134" s="86"/>
      <c r="Q134" s="86"/>
      <c r="R134" s="86"/>
      <c r="S134" s="86"/>
      <c r="T134" s="87"/>
      <c r="U134" s="40"/>
      <c r="V134" s="40"/>
      <c r="W134" s="40"/>
      <c r="X134" s="40"/>
      <c r="Y134" s="40"/>
      <c r="Z134" s="40"/>
      <c r="AA134" s="40"/>
      <c r="AB134" s="40"/>
      <c r="AC134" s="40"/>
      <c r="AD134" s="40"/>
      <c r="AE134" s="40"/>
      <c r="AT134" s="19" t="s">
        <v>178</v>
      </c>
      <c r="AU134" s="19" t="s">
        <v>82</v>
      </c>
    </row>
    <row r="135" spans="1:51" s="14" customFormat="1" ht="12">
      <c r="A135" s="14"/>
      <c r="B135" s="248"/>
      <c r="C135" s="249"/>
      <c r="D135" s="233" t="s">
        <v>180</v>
      </c>
      <c r="E135" s="250" t="s">
        <v>19</v>
      </c>
      <c r="F135" s="251" t="s">
        <v>253</v>
      </c>
      <c r="G135" s="249"/>
      <c r="H135" s="250" t="s">
        <v>19</v>
      </c>
      <c r="I135" s="252"/>
      <c r="J135" s="249"/>
      <c r="K135" s="249"/>
      <c r="L135" s="253"/>
      <c r="M135" s="254"/>
      <c r="N135" s="255"/>
      <c r="O135" s="255"/>
      <c r="P135" s="255"/>
      <c r="Q135" s="255"/>
      <c r="R135" s="255"/>
      <c r="S135" s="255"/>
      <c r="T135" s="256"/>
      <c r="U135" s="14"/>
      <c r="V135" s="14"/>
      <c r="W135" s="14"/>
      <c r="X135" s="14"/>
      <c r="Y135" s="14"/>
      <c r="Z135" s="14"/>
      <c r="AA135" s="14"/>
      <c r="AB135" s="14"/>
      <c r="AC135" s="14"/>
      <c r="AD135" s="14"/>
      <c r="AE135" s="14"/>
      <c r="AT135" s="257" t="s">
        <v>180</v>
      </c>
      <c r="AU135" s="257" t="s">
        <v>82</v>
      </c>
      <c r="AV135" s="14" t="s">
        <v>80</v>
      </c>
      <c r="AW135" s="14" t="s">
        <v>33</v>
      </c>
      <c r="AX135" s="14" t="s">
        <v>72</v>
      </c>
      <c r="AY135" s="257" t="s">
        <v>169</v>
      </c>
    </row>
    <row r="136" spans="1:51" s="13" customFormat="1" ht="12">
      <c r="A136" s="13"/>
      <c r="B136" s="237"/>
      <c r="C136" s="238"/>
      <c r="D136" s="233" t="s">
        <v>180</v>
      </c>
      <c r="E136" s="239" t="s">
        <v>19</v>
      </c>
      <c r="F136" s="240" t="s">
        <v>1051</v>
      </c>
      <c r="G136" s="238"/>
      <c r="H136" s="241">
        <v>16.476</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180</v>
      </c>
      <c r="AU136" s="247" t="s">
        <v>82</v>
      </c>
      <c r="AV136" s="13" t="s">
        <v>82</v>
      </c>
      <c r="AW136" s="13" t="s">
        <v>33</v>
      </c>
      <c r="AX136" s="13" t="s">
        <v>72</v>
      </c>
      <c r="AY136" s="247" t="s">
        <v>169</v>
      </c>
    </row>
    <row r="137" spans="1:51" s="13" customFormat="1" ht="12">
      <c r="A137" s="13"/>
      <c r="B137" s="237"/>
      <c r="C137" s="238"/>
      <c r="D137" s="233" t="s">
        <v>180</v>
      </c>
      <c r="E137" s="239" t="s">
        <v>19</v>
      </c>
      <c r="F137" s="240" t="s">
        <v>1052</v>
      </c>
      <c r="G137" s="238"/>
      <c r="H137" s="241">
        <v>0.658</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72</v>
      </c>
      <c r="AY137" s="247" t="s">
        <v>169</v>
      </c>
    </row>
    <row r="138" spans="1:51" s="13" customFormat="1" ht="12">
      <c r="A138" s="13"/>
      <c r="B138" s="237"/>
      <c r="C138" s="238"/>
      <c r="D138" s="233" t="s">
        <v>180</v>
      </c>
      <c r="E138" s="239" t="s">
        <v>19</v>
      </c>
      <c r="F138" s="240" t="s">
        <v>1053</v>
      </c>
      <c r="G138" s="238"/>
      <c r="H138" s="241">
        <v>5.603</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180</v>
      </c>
      <c r="AU138" s="247" t="s">
        <v>82</v>
      </c>
      <c r="AV138" s="13" t="s">
        <v>82</v>
      </c>
      <c r="AW138" s="13" t="s">
        <v>33</v>
      </c>
      <c r="AX138" s="13" t="s">
        <v>72</v>
      </c>
      <c r="AY138" s="247" t="s">
        <v>169</v>
      </c>
    </row>
    <row r="139" spans="1:51" s="13" customFormat="1" ht="12">
      <c r="A139" s="13"/>
      <c r="B139" s="237"/>
      <c r="C139" s="238"/>
      <c r="D139" s="233" t="s">
        <v>180</v>
      </c>
      <c r="E139" s="239" t="s">
        <v>19</v>
      </c>
      <c r="F139" s="240" t="s">
        <v>1054</v>
      </c>
      <c r="G139" s="238"/>
      <c r="H139" s="241">
        <v>0.589</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180</v>
      </c>
      <c r="AU139" s="247" t="s">
        <v>82</v>
      </c>
      <c r="AV139" s="13" t="s">
        <v>82</v>
      </c>
      <c r="AW139" s="13" t="s">
        <v>33</v>
      </c>
      <c r="AX139" s="13" t="s">
        <v>72</v>
      </c>
      <c r="AY139" s="247" t="s">
        <v>169</v>
      </c>
    </row>
    <row r="140" spans="1:51" s="15" customFormat="1" ht="12">
      <c r="A140" s="15"/>
      <c r="B140" s="258"/>
      <c r="C140" s="259"/>
      <c r="D140" s="233" t="s">
        <v>180</v>
      </c>
      <c r="E140" s="260" t="s">
        <v>19</v>
      </c>
      <c r="F140" s="261" t="s">
        <v>191</v>
      </c>
      <c r="G140" s="259"/>
      <c r="H140" s="262">
        <v>23.326</v>
      </c>
      <c r="I140" s="263"/>
      <c r="J140" s="259"/>
      <c r="K140" s="259"/>
      <c r="L140" s="264"/>
      <c r="M140" s="265"/>
      <c r="N140" s="266"/>
      <c r="O140" s="266"/>
      <c r="P140" s="266"/>
      <c r="Q140" s="266"/>
      <c r="R140" s="266"/>
      <c r="S140" s="266"/>
      <c r="T140" s="267"/>
      <c r="U140" s="15"/>
      <c r="V140" s="15"/>
      <c r="W140" s="15"/>
      <c r="X140" s="15"/>
      <c r="Y140" s="15"/>
      <c r="Z140" s="15"/>
      <c r="AA140" s="15"/>
      <c r="AB140" s="15"/>
      <c r="AC140" s="15"/>
      <c r="AD140" s="15"/>
      <c r="AE140" s="15"/>
      <c r="AT140" s="268" t="s">
        <v>180</v>
      </c>
      <c r="AU140" s="268" t="s">
        <v>82</v>
      </c>
      <c r="AV140" s="15" t="s">
        <v>176</v>
      </c>
      <c r="AW140" s="15" t="s">
        <v>33</v>
      </c>
      <c r="AX140" s="15" t="s">
        <v>80</v>
      </c>
      <c r="AY140" s="268" t="s">
        <v>169</v>
      </c>
    </row>
    <row r="141" spans="1:65" s="2" customFormat="1" ht="21.75" customHeight="1">
      <c r="A141" s="40"/>
      <c r="B141" s="41"/>
      <c r="C141" s="220" t="s">
        <v>254</v>
      </c>
      <c r="D141" s="220" t="s">
        <v>171</v>
      </c>
      <c r="E141" s="221" t="s">
        <v>255</v>
      </c>
      <c r="F141" s="222" t="s">
        <v>256</v>
      </c>
      <c r="G141" s="223" t="s">
        <v>222</v>
      </c>
      <c r="H141" s="224">
        <v>4.665</v>
      </c>
      <c r="I141" s="225"/>
      <c r="J141" s="226">
        <f>ROUND(I141*H141,2)</f>
        <v>0</v>
      </c>
      <c r="K141" s="222" t="s">
        <v>175</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176</v>
      </c>
      <c r="AT141" s="231" t="s">
        <v>171</v>
      </c>
      <c r="AU141" s="231" t="s">
        <v>82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176</v>
      </c>
      <c r="BM141" s="231" t="s">
        <v>1063</v>
      </c>
    </row>
    <row r="142" spans="1:47" s="2" customFormat="1" ht="12">
      <c r="A142" s="40"/>
      <c r="B142" s="41"/>
      <c r="C142" s="42"/>
      <c r="D142" s="233" t="s">
        <v>178</v>
      </c>
      <c r="E142" s="42"/>
      <c r="F142" s="234" t="s">
        <v>231</v>
      </c>
      <c r="G142" s="42"/>
      <c r="H142" s="42"/>
      <c r="I142" s="138"/>
      <c r="J142" s="42"/>
      <c r="K142" s="42"/>
      <c r="L142" s="46"/>
      <c r="M142" s="235"/>
      <c r="N142" s="236"/>
      <c r="O142" s="86"/>
      <c r="P142" s="86"/>
      <c r="Q142" s="86"/>
      <c r="R142" s="86"/>
      <c r="S142" s="86"/>
      <c r="T142" s="87"/>
      <c r="U142" s="40"/>
      <c r="V142" s="40"/>
      <c r="W142" s="40"/>
      <c r="X142" s="40"/>
      <c r="Y142" s="40"/>
      <c r="Z142" s="40"/>
      <c r="AA142" s="40"/>
      <c r="AB142" s="40"/>
      <c r="AC142" s="40"/>
      <c r="AD142" s="40"/>
      <c r="AE142" s="40"/>
      <c r="AT142" s="19" t="s">
        <v>178</v>
      </c>
      <c r="AU142" s="19" t="s">
        <v>82</v>
      </c>
    </row>
    <row r="143" spans="1:51" s="13" customFormat="1" ht="12">
      <c r="A143" s="13"/>
      <c r="B143" s="237"/>
      <c r="C143" s="238"/>
      <c r="D143" s="233" t="s">
        <v>180</v>
      </c>
      <c r="E143" s="238"/>
      <c r="F143" s="240" t="s">
        <v>1064</v>
      </c>
      <c r="G143" s="238"/>
      <c r="H143" s="241">
        <v>4.665</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180</v>
      </c>
      <c r="AU143" s="247" t="s">
        <v>82</v>
      </c>
      <c r="AV143" s="13" t="s">
        <v>82</v>
      </c>
      <c r="AW143" s="13" t="s">
        <v>4</v>
      </c>
      <c r="AX143" s="13" t="s">
        <v>80</v>
      </c>
      <c r="AY143" s="247" t="s">
        <v>169</v>
      </c>
    </row>
    <row r="144" spans="1:65" s="2" customFormat="1" ht="21.75" customHeight="1">
      <c r="A144" s="40"/>
      <c r="B144" s="41"/>
      <c r="C144" s="220" t="s">
        <v>259</v>
      </c>
      <c r="D144" s="220" t="s">
        <v>171</v>
      </c>
      <c r="E144" s="221" t="s">
        <v>260</v>
      </c>
      <c r="F144" s="222" t="s">
        <v>261</v>
      </c>
      <c r="G144" s="223" t="s">
        <v>222</v>
      </c>
      <c r="H144" s="224">
        <v>9.528</v>
      </c>
      <c r="I144" s="225"/>
      <c r="J144" s="226">
        <f>ROUND(I144*H144,2)</f>
        <v>0</v>
      </c>
      <c r="K144" s="222" t="s">
        <v>175</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176</v>
      </c>
      <c r="AT144" s="231" t="s">
        <v>171</v>
      </c>
      <c r="AU144" s="231" t="s">
        <v>82</v>
      </c>
      <c r="AY144" s="19" t="s">
        <v>169</v>
      </c>
      <c r="BE144" s="232">
        <f>IF(N144="základní",J144,0)</f>
        <v>0</v>
      </c>
      <c r="BF144" s="232">
        <f>IF(N144="snížená",J144,0)</f>
        <v>0</v>
      </c>
      <c r="BG144" s="232">
        <f>IF(N144="zákl. přenesená",J144,0)</f>
        <v>0</v>
      </c>
      <c r="BH144" s="232">
        <f>IF(N144="sníž. přenesená",J144,0)</f>
        <v>0</v>
      </c>
      <c r="BI144" s="232">
        <f>IF(N144="nulová",J144,0)</f>
        <v>0</v>
      </c>
      <c r="BJ144" s="19" t="s">
        <v>80</v>
      </c>
      <c r="BK144" s="232">
        <f>ROUND(I144*H144,2)</f>
        <v>0</v>
      </c>
      <c r="BL144" s="19" t="s">
        <v>176</v>
      </c>
      <c r="BM144" s="231" t="s">
        <v>1065</v>
      </c>
    </row>
    <row r="145" spans="1:47" s="2" customFormat="1" ht="12">
      <c r="A145" s="40"/>
      <c r="B145" s="41"/>
      <c r="C145" s="42"/>
      <c r="D145" s="233" t="s">
        <v>178</v>
      </c>
      <c r="E145" s="42"/>
      <c r="F145" s="234" t="s">
        <v>263</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9" t="s">
        <v>178</v>
      </c>
      <c r="AU145" s="19" t="s">
        <v>82</v>
      </c>
    </row>
    <row r="146" spans="1:51" s="14" customFormat="1" ht="12">
      <c r="A146" s="14"/>
      <c r="B146" s="248"/>
      <c r="C146" s="249"/>
      <c r="D146" s="233" t="s">
        <v>180</v>
      </c>
      <c r="E146" s="250" t="s">
        <v>19</v>
      </c>
      <c r="F146" s="251" t="s">
        <v>264</v>
      </c>
      <c r="G146" s="249"/>
      <c r="H146" s="250" t="s">
        <v>19</v>
      </c>
      <c r="I146" s="252"/>
      <c r="J146" s="249"/>
      <c r="K146" s="249"/>
      <c r="L146" s="253"/>
      <c r="M146" s="254"/>
      <c r="N146" s="255"/>
      <c r="O146" s="255"/>
      <c r="P146" s="255"/>
      <c r="Q146" s="255"/>
      <c r="R146" s="255"/>
      <c r="S146" s="255"/>
      <c r="T146" s="256"/>
      <c r="U146" s="14"/>
      <c r="V146" s="14"/>
      <c r="W146" s="14"/>
      <c r="X146" s="14"/>
      <c r="Y146" s="14"/>
      <c r="Z146" s="14"/>
      <c r="AA146" s="14"/>
      <c r="AB146" s="14"/>
      <c r="AC146" s="14"/>
      <c r="AD146" s="14"/>
      <c r="AE146" s="14"/>
      <c r="AT146" s="257" t="s">
        <v>180</v>
      </c>
      <c r="AU146" s="257" t="s">
        <v>82</v>
      </c>
      <c r="AV146" s="14" t="s">
        <v>80</v>
      </c>
      <c r="AW146" s="14" t="s">
        <v>33</v>
      </c>
      <c r="AX146" s="14" t="s">
        <v>72</v>
      </c>
      <c r="AY146" s="257" t="s">
        <v>169</v>
      </c>
    </row>
    <row r="147" spans="1:51" s="13" customFormat="1" ht="12">
      <c r="A147" s="13"/>
      <c r="B147" s="237"/>
      <c r="C147" s="238"/>
      <c r="D147" s="233" t="s">
        <v>180</v>
      </c>
      <c r="E147" s="239" t="s">
        <v>19</v>
      </c>
      <c r="F147" s="240" t="s">
        <v>1066</v>
      </c>
      <c r="G147" s="238"/>
      <c r="H147" s="241">
        <v>5.604</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180</v>
      </c>
      <c r="AU147" s="247" t="s">
        <v>82</v>
      </c>
      <c r="AV147" s="13" t="s">
        <v>82</v>
      </c>
      <c r="AW147" s="13" t="s">
        <v>33</v>
      </c>
      <c r="AX147" s="13" t="s">
        <v>72</v>
      </c>
      <c r="AY147" s="247" t="s">
        <v>169</v>
      </c>
    </row>
    <row r="148" spans="1:51" s="13" customFormat="1" ht="12">
      <c r="A148" s="13"/>
      <c r="B148" s="237"/>
      <c r="C148" s="238"/>
      <c r="D148" s="233" t="s">
        <v>180</v>
      </c>
      <c r="E148" s="239" t="s">
        <v>19</v>
      </c>
      <c r="F148" s="240" t="s">
        <v>1067</v>
      </c>
      <c r="G148" s="238"/>
      <c r="H148" s="241">
        <v>3.924</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72</v>
      </c>
      <c r="AY148" s="247" t="s">
        <v>169</v>
      </c>
    </row>
    <row r="149" spans="1:51" s="15" customFormat="1" ht="12">
      <c r="A149" s="15"/>
      <c r="B149" s="258"/>
      <c r="C149" s="259"/>
      <c r="D149" s="233" t="s">
        <v>180</v>
      </c>
      <c r="E149" s="260" t="s">
        <v>19</v>
      </c>
      <c r="F149" s="261" t="s">
        <v>191</v>
      </c>
      <c r="G149" s="259"/>
      <c r="H149" s="262">
        <v>9.528</v>
      </c>
      <c r="I149" s="263"/>
      <c r="J149" s="259"/>
      <c r="K149" s="259"/>
      <c r="L149" s="264"/>
      <c r="M149" s="265"/>
      <c r="N149" s="266"/>
      <c r="O149" s="266"/>
      <c r="P149" s="266"/>
      <c r="Q149" s="266"/>
      <c r="R149" s="266"/>
      <c r="S149" s="266"/>
      <c r="T149" s="267"/>
      <c r="U149" s="15"/>
      <c r="V149" s="15"/>
      <c r="W149" s="15"/>
      <c r="X149" s="15"/>
      <c r="Y149" s="15"/>
      <c r="Z149" s="15"/>
      <c r="AA149" s="15"/>
      <c r="AB149" s="15"/>
      <c r="AC149" s="15"/>
      <c r="AD149" s="15"/>
      <c r="AE149" s="15"/>
      <c r="AT149" s="268" t="s">
        <v>180</v>
      </c>
      <c r="AU149" s="268" t="s">
        <v>82</v>
      </c>
      <c r="AV149" s="15" t="s">
        <v>176</v>
      </c>
      <c r="AW149" s="15" t="s">
        <v>33</v>
      </c>
      <c r="AX149" s="15" t="s">
        <v>80</v>
      </c>
      <c r="AY149" s="268" t="s">
        <v>169</v>
      </c>
    </row>
    <row r="150" spans="1:65" s="2" customFormat="1" ht="21.75" customHeight="1">
      <c r="A150" s="40"/>
      <c r="B150" s="41"/>
      <c r="C150" s="220" t="s">
        <v>267</v>
      </c>
      <c r="D150" s="220" t="s">
        <v>171</v>
      </c>
      <c r="E150" s="221" t="s">
        <v>268</v>
      </c>
      <c r="F150" s="222" t="s">
        <v>269</v>
      </c>
      <c r="G150" s="223" t="s">
        <v>222</v>
      </c>
      <c r="H150" s="224">
        <v>76.524</v>
      </c>
      <c r="I150" s="225"/>
      <c r="J150" s="226">
        <f>ROUND(I150*H150,2)</f>
        <v>0</v>
      </c>
      <c r="K150" s="222" t="s">
        <v>175</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176</v>
      </c>
      <c r="AT150" s="231" t="s">
        <v>171</v>
      </c>
      <c r="AU150" s="231" t="s">
        <v>82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176</v>
      </c>
      <c r="BM150" s="231" t="s">
        <v>1068</v>
      </c>
    </row>
    <row r="151" spans="1:47" s="2" customFormat="1" ht="12">
      <c r="A151" s="40"/>
      <c r="B151" s="41"/>
      <c r="C151" s="42"/>
      <c r="D151" s="233" t="s">
        <v>178</v>
      </c>
      <c r="E151" s="42"/>
      <c r="F151" s="234" t="s">
        <v>263</v>
      </c>
      <c r="G151" s="42"/>
      <c r="H151" s="42"/>
      <c r="I151" s="138"/>
      <c r="J151" s="42"/>
      <c r="K151" s="42"/>
      <c r="L151" s="46"/>
      <c r="M151" s="235"/>
      <c r="N151" s="236"/>
      <c r="O151" s="86"/>
      <c r="P151" s="86"/>
      <c r="Q151" s="86"/>
      <c r="R151" s="86"/>
      <c r="S151" s="86"/>
      <c r="T151" s="87"/>
      <c r="U151" s="40"/>
      <c r="V151" s="40"/>
      <c r="W151" s="40"/>
      <c r="X151" s="40"/>
      <c r="Y151" s="40"/>
      <c r="Z151" s="40"/>
      <c r="AA151" s="40"/>
      <c r="AB151" s="40"/>
      <c r="AC151" s="40"/>
      <c r="AD151" s="40"/>
      <c r="AE151" s="40"/>
      <c r="AT151" s="19" t="s">
        <v>178</v>
      </c>
      <c r="AU151" s="19" t="s">
        <v>82</v>
      </c>
    </row>
    <row r="152" spans="1:51" s="14" customFormat="1" ht="12">
      <c r="A152" s="14"/>
      <c r="B152" s="248"/>
      <c r="C152" s="249"/>
      <c r="D152" s="233" t="s">
        <v>180</v>
      </c>
      <c r="E152" s="250" t="s">
        <v>19</v>
      </c>
      <c r="F152" s="251" t="s">
        <v>271</v>
      </c>
      <c r="G152" s="249"/>
      <c r="H152" s="250" t="s">
        <v>19</v>
      </c>
      <c r="I152" s="252"/>
      <c r="J152" s="249"/>
      <c r="K152" s="249"/>
      <c r="L152" s="253"/>
      <c r="M152" s="254"/>
      <c r="N152" s="255"/>
      <c r="O152" s="255"/>
      <c r="P152" s="255"/>
      <c r="Q152" s="255"/>
      <c r="R152" s="255"/>
      <c r="S152" s="255"/>
      <c r="T152" s="256"/>
      <c r="U152" s="14"/>
      <c r="V152" s="14"/>
      <c r="W152" s="14"/>
      <c r="X152" s="14"/>
      <c r="Y152" s="14"/>
      <c r="Z152" s="14"/>
      <c r="AA152" s="14"/>
      <c r="AB152" s="14"/>
      <c r="AC152" s="14"/>
      <c r="AD152" s="14"/>
      <c r="AE152" s="14"/>
      <c r="AT152" s="257" t="s">
        <v>180</v>
      </c>
      <c r="AU152" s="257" t="s">
        <v>82</v>
      </c>
      <c r="AV152" s="14" t="s">
        <v>80</v>
      </c>
      <c r="AW152" s="14" t="s">
        <v>33</v>
      </c>
      <c r="AX152" s="14" t="s">
        <v>72</v>
      </c>
      <c r="AY152" s="257" t="s">
        <v>169</v>
      </c>
    </row>
    <row r="153" spans="1:51" s="13" customFormat="1" ht="12">
      <c r="A153" s="13"/>
      <c r="B153" s="237"/>
      <c r="C153" s="238"/>
      <c r="D153" s="233" t="s">
        <v>180</v>
      </c>
      <c r="E153" s="239" t="s">
        <v>19</v>
      </c>
      <c r="F153" s="240" t="s">
        <v>1069</v>
      </c>
      <c r="G153" s="238"/>
      <c r="H153" s="241">
        <v>0.731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72</v>
      </c>
      <c r="AY153" s="247" t="s">
        <v>169</v>
      </c>
    </row>
    <row r="154" spans="1:51" s="14" customFormat="1" ht="12">
      <c r="A154" s="14"/>
      <c r="B154" s="248"/>
      <c r="C154" s="249"/>
      <c r="D154" s="233" t="s">
        <v>180</v>
      </c>
      <c r="E154" s="250" t="s">
        <v>19</v>
      </c>
      <c r="F154" s="251" t="s">
        <v>273</v>
      </c>
      <c r="G154" s="249"/>
      <c r="H154" s="250" t="s">
        <v>19</v>
      </c>
      <c r="I154" s="252"/>
      <c r="J154" s="249"/>
      <c r="K154" s="249"/>
      <c r="L154" s="253"/>
      <c r="M154" s="254"/>
      <c r="N154" s="255"/>
      <c r="O154" s="255"/>
      <c r="P154" s="255"/>
      <c r="Q154" s="255"/>
      <c r="R154" s="255"/>
      <c r="S154" s="255"/>
      <c r="T154" s="256"/>
      <c r="U154" s="14"/>
      <c r="V154" s="14"/>
      <c r="W154" s="14"/>
      <c r="X154" s="14"/>
      <c r="Y154" s="14"/>
      <c r="Z154" s="14"/>
      <c r="AA154" s="14"/>
      <c r="AB154" s="14"/>
      <c r="AC154" s="14"/>
      <c r="AD154" s="14"/>
      <c r="AE154" s="14"/>
      <c r="AT154" s="257" t="s">
        <v>180</v>
      </c>
      <c r="AU154" s="257" t="s">
        <v>82</v>
      </c>
      <c r="AV154" s="14" t="s">
        <v>80</v>
      </c>
      <c r="AW154" s="14" t="s">
        <v>33</v>
      </c>
      <c r="AX154" s="14" t="s">
        <v>72</v>
      </c>
      <c r="AY154" s="257" t="s">
        <v>169</v>
      </c>
    </row>
    <row r="155" spans="1:51" s="13" customFormat="1" ht="12">
      <c r="A155" s="13"/>
      <c r="B155" s="237"/>
      <c r="C155" s="238"/>
      <c r="D155" s="233" t="s">
        <v>180</v>
      </c>
      <c r="E155" s="239" t="s">
        <v>19</v>
      </c>
      <c r="F155" s="240" t="s">
        <v>1070</v>
      </c>
      <c r="G155" s="238"/>
      <c r="H155" s="241">
        <v>75.793</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180</v>
      </c>
      <c r="AU155" s="247" t="s">
        <v>82</v>
      </c>
      <c r="AV155" s="13" t="s">
        <v>82</v>
      </c>
      <c r="AW155" s="13" t="s">
        <v>33</v>
      </c>
      <c r="AX155" s="13" t="s">
        <v>72</v>
      </c>
      <c r="AY155" s="247" t="s">
        <v>169</v>
      </c>
    </row>
    <row r="156" spans="1:51" s="15" customFormat="1" ht="12">
      <c r="A156" s="15"/>
      <c r="B156" s="258"/>
      <c r="C156" s="259"/>
      <c r="D156" s="233" t="s">
        <v>180</v>
      </c>
      <c r="E156" s="260" t="s">
        <v>19</v>
      </c>
      <c r="F156" s="261" t="s">
        <v>191</v>
      </c>
      <c r="G156" s="259"/>
      <c r="H156" s="262">
        <v>76.524</v>
      </c>
      <c r="I156" s="263"/>
      <c r="J156" s="259"/>
      <c r="K156" s="259"/>
      <c r="L156" s="264"/>
      <c r="M156" s="265"/>
      <c r="N156" s="266"/>
      <c r="O156" s="266"/>
      <c r="P156" s="266"/>
      <c r="Q156" s="266"/>
      <c r="R156" s="266"/>
      <c r="S156" s="266"/>
      <c r="T156" s="267"/>
      <c r="U156" s="15"/>
      <c r="V156" s="15"/>
      <c r="W156" s="15"/>
      <c r="X156" s="15"/>
      <c r="Y156" s="15"/>
      <c r="Z156" s="15"/>
      <c r="AA156" s="15"/>
      <c r="AB156" s="15"/>
      <c r="AC156" s="15"/>
      <c r="AD156" s="15"/>
      <c r="AE156" s="15"/>
      <c r="AT156" s="268" t="s">
        <v>180</v>
      </c>
      <c r="AU156" s="268" t="s">
        <v>82</v>
      </c>
      <c r="AV156" s="15" t="s">
        <v>176</v>
      </c>
      <c r="AW156" s="15" t="s">
        <v>33</v>
      </c>
      <c r="AX156" s="15" t="s">
        <v>80</v>
      </c>
      <c r="AY156" s="268" t="s">
        <v>169</v>
      </c>
    </row>
    <row r="157" spans="1:65" s="2" customFormat="1" ht="33" customHeight="1">
      <c r="A157" s="40"/>
      <c r="B157" s="41"/>
      <c r="C157" s="220" t="s">
        <v>8</v>
      </c>
      <c r="D157" s="220" t="s">
        <v>171</v>
      </c>
      <c r="E157" s="221" t="s">
        <v>275</v>
      </c>
      <c r="F157" s="222" t="s">
        <v>276</v>
      </c>
      <c r="G157" s="223" t="s">
        <v>222</v>
      </c>
      <c r="H157" s="224">
        <v>229.572</v>
      </c>
      <c r="I157" s="225"/>
      <c r="J157" s="226">
        <f>ROUND(I157*H157,2)</f>
        <v>0</v>
      </c>
      <c r="K157" s="222" t="s">
        <v>175</v>
      </c>
      <c r="L157" s="46"/>
      <c r="M157" s="227" t="s">
        <v>19</v>
      </c>
      <c r="N157" s="228" t="s">
        <v>43</v>
      </c>
      <c r="O157" s="86"/>
      <c r="P157" s="229">
        <f>O157*H157</f>
        <v>0</v>
      </c>
      <c r="Q157" s="229">
        <v>0</v>
      </c>
      <c r="R157" s="229">
        <f>Q157*H157</f>
        <v>0</v>
      </c>
      <c r="S157" s="229">
        <v>0</v>
      </c>
      <c r="T157" s="230">
        <f>S157*H157</f>
        <v>0</v>
      </c>
      <c r="U157" s="40"/>
      <c r="V157" s="40"/>
      <c r="W157" s="40"/>
      <c r="X157" s="40"/>
      <c r="Y157" s="40"/>
      <c r="Z157" s="40"/>
      <c r="AA157" s="40"/>
      <c r="AB157" s="40"/>
      <c r="AC157" s="40"/>
      <c r="AD157" s="40"/>
      <c r="AE157" s="40"/>
      <c r="AR157" s="231" t="s">
        <v>176</v>
      </c>
      <c r="AT157" s="231" t="s">
        <v>171</v>
      </c>
      <c r="AU157" s="231" t="s">
        <v>82</v>
      </c>
      <c r="AY157" s="19" t="s">
        <v>169</v>
      </c>
      <c r="BE157" s="232">
        <f>IF(N157="základní",J157,0)</f>
        <v>0</v>
      </c>
      <c r="BF157" s="232">
        <f>IF(N157="snížená",J157,0)</f>
        <v>0</v>
      </c>
      <c r="BG157" s="232">
        <f>IF(N157="zákl. přenesená",J157,0)</f>
        <v>0</v>
      </c>
      <c r="BH157" s="232">
        <f>IF(N157="sníž. přenesená",J157,0)</f>
        <v>0</v>
      </c>
      <c r="BI157" s="232">
        <f>IF(N157="nulová",J157,0)</f>
        <v>0</v>
      </c>
      <c r="BJ157" s="19" t="s">
        <v>80</v>
      </c>
      <c r="BK157" s="232">
        <f>ROUND(I157*H157,2)</f>
        <v>0</v>
      </c>
      <c r="BL157" s="19" t="s">
        <v>176</v>
      </c>
      <c r="BM157" s="231" t="s">
        <v>1071</v>
      </c>
    </row>
    <row r="158" spans="1:47" s="2" customFormat="1" ht="12">
      <c r="A158" s="40"/>
      <c r="B158" s="41"/>
      <c r="C158" s="42"/>
      <c r="D158" s="233" t="s">
        <v>178</v>
      </c>
      <c r="E158" s="42"/>
      <c r="F158" s="234" t="s">
        <v>263</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9" t="s">
        <v>178</v>
      </c>
      <c r="AU158" s="19" t="s">
        <v>82</v>
      </c>
    </row>
    <row r="159" spans="1:51" s="13" customFormat="1" ht="12">
      <c r="A159" s="13"/>
      <c r="B159" s="237"/>
      <c r="C159" s="238"/>
      <c r="D159" s="233" t="s">
        <v>180</v>
      </c>
      <c r="E159" s="238"/>
      <c r="F159" s="240" t="s">
        <v>1072</v>
      </c>
      <c r="G159" s="238"/>
      <c r="H159" s="241">
        <v>229.572</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180</v>
      </c>
      <c r="AU159" s="247" t="s">
        <v>82</v>
      </c>
      <c r="AV159" s="13" t="s">
        <v>82</v>
      </c>
      <c r="AW159" s="13" t="s">
        <v>4</v>
      </c>
      <c r="AX159" s="13" t="s">
        <v>80</v>
      </c>
      <c r="AY159" s="247" t="s">
        <v>169</v>
      </c>
    </row>
    <row r="160" spans="1:65" s="2" customFormat="1" ht="21.75" customHeight="1">
      <c r="A160" s="40"/>
      <c r="B160" s="41"/>
      <c r="C160" s="220" t="s">
        <v>279</v>
      </c>
      <c r="D160" s="220" t="s">
        <v>171</v>
      </c>
      <c r="E160" s="221" t="s">
        <v>280</v>
      </c>
      <c r="F160" s="222" t="s">
        <v>281</v>
      </c>
      <c r="G160" s="223" t="s">
        <v>222</v>
      </c>
      <c r="H160" s="224">
        <v>4.764</v>
      </c>
      <c r="I160" s="225"/>
      <c r="J160" s="226">
        <f>ROUND(I160*H160,2)</f>
        <v>0</v>
      </c>
      <c r="K160" s="222" t="s">
        <v>175</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176</v>
      </c>
      <c r="AT160" s="231" t="s">
        <v>171</v>
      </c>
      <c r="AU160" s="231" t="s">
        <v>82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176</v>
      </c>
      <c r="BM160" s="231" t="s">
        <v>1073</v>
      </c>
    </row>
    <row r="161" spans="1:47" s="2" customFormat="1" ht="12">
      <c r="A161" s="40"/>
      <c r="B161" s="41"/>
      <c r="C161" s="42"/>
      <c r="D161" s="233" t="s">
        <v>178</v>
      </c>
      <c r="E161" s="42"/>
      <c r="F161" s="234" t="s">
        <v>283</v>
      </c>
      <c r="G161" s="42"/>
      <c r="H161" s="42"/>
      <c r="I161" s="138"/>
      <c r="J161" s="42"/>
      <c r="K161" s="42"/>
      <c r="L161" s="46"/>
      <c r="M161" s="235"/>
      <c r="N161" s="236"/>
      <c r="O161" s="86"/>
      <c r="P161" s="86"/>
      <c r="Q161" s="86"/>
      <c r="R161" s="86"/>
      <c r="S161" s="86"/>
      <c r="T161" s="87"/>
      <c r="U161" s="40"/>
      <c r="V161" s="40"/>
      <c r="W161" s="40"/>
      <c r="X161" s="40"/>
      <c r="Y161" s="40"/>
      <c r="Z161" s="40"/>
      <c r="AA161" s="40"/>
      <c r="AB161" s="40"/>
      <c r="AC161" s="40"/>
      <c r="AD161" s="40"/>
      <c r="AE161" s="40"/>
      <c r="AT161" s="19" t="s">
        <v>178</v>
      </c>
      <c r="AU161" s="19" t="s">
        <v>82</v>
      </c>
    </row>
    <row r="162" spans="1:51" s="14" customFormat="1" ht="12">
      <c r="A162" s="14"/>
      <c r="B162" s="248"/>
      <c r="C162" s="249"/>
      <c r="D162" s="233" t="s">
        <v>180</v>
      </c>
      <c r="E162" s="250" t="s">
        <v>19</v>
      </c>
      <c r="F162" s="251" t="s">
        <v>264</v>
      </c>
      <c r="G162" s="249"/>
      <c r="H162" s="250" t="s">
        <v>19</v>
      </c>
      <c r="I162" s="252"/>
      <c r="J162" s="249"/>
      <c r="K162" s="249"/>
      <c r="L162" s="253"/>
      <c r="M162" s="254"/>
      <c r="N162" s="255"/>
      <c r="O162" s="255"/>
      <c r="P162" s="255"/>
      <c r="Q162" s="255"/>
      <c r="R162" s="255"/>
      <c r="S162" s="255"/>
      <c r="T162" s="256"/>
      <c r="U162" s="14"/>
      <c r="V162" s="14"/>
      <c r="W162" s="14"/>
      <c r="X162" s="14"/>
      <c r="Y162" s="14"/>
      <c r="Z162" s="14"/>
      <c r="AA162" s="14"/>
      <c r="AB162" s="14"/>
      <c r="AC162" s="14"/>
      <c r="AD162" s="14"/>
      <c r="AE162" s="14"/>
      <c r="AT162" s="257" t="s">
        <v>180</v>
      </c>
      <c r="AU162" s="257" t="s">
        <v>82</v>
      </c>
      <c r="AV162" s="14" t="s">
        <v>80</v>
      </c>
      <c r="AW162" s="14" t="s">
        <v>33</v>
      </c>
      <c r="AX162" s="14" t="s">
        <v>72</v>
      </c>
      <c r="AY162" s="257" t="s">
        <v>169</v>
      </c>
    </row>
    <row r="163" spans="1:51" s="13" customFormat="1" ht="12">
      <c r="A163" s="13"/>
      <c r="B163" s="237"/>
      <c r="C163" s="238"/>
      <c r="D163" s="233" t="s">
        <v>180</v>
      </c>
      <c r="E163" s="239" t="s">
        <v>19</v>
      </c>
      <c r="F163" s="240" t="s">
        <v>1074</v>
      </c>
      <c r="G163" s="238"/>
      <c r="H163" s="241">
        <v>2.802</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180</v>
      </c>
      <c r="AU163" s="247" t="s">
        <v>82</v>
      </c>
      <c r="AV163" s="13" t="s">
        <v>82</v>
      </c>
      <c r="AW163" s="13" t="s">
        <v>33</v>
      </c>
      <c r="AX163" s="13" t="s">
        <v>72</v>
      </c>
      <c r="AY163" s="247" t="s">
        <v>169</v>
      </c>
    </row>
    <row r="164" spans="1:51" s="13" customFormat="1" ht="12">
      <c r="A164" s="13"/>
      <c r="B164" s="237"/>
      <c r="C164" s="238"/>
      <c r="D164" s="233" t="s">
        <v>180</v>
      </c>
      <c r="E164" s="239" t="s">
        <v>19</v>
      </c>
      <c r="F164" s="240" t="s">
        <v>1075</v>
      </c>
      <c r="G164" s="238"/>
      <c r="H164" s="241">
        <v>1.962</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180</v>
      </c>
      <c r="AU164" s="247" t="s">
        <v>82</v>
      </c>
      <c r="AV164" s="13" t="s">
        <v>82</v>
      </c>
      <c r="AW164" s="13" t="s">
        <v>33</v>
      </c>
      <c r="AX164" s="13" t="s">
        <v>72</v>
      </c>
      <c r="AY164" s="247" t="s">
        <v>169</v>
      </c>
    </row>
    <row r="165" spans="1:51" s="15" customFormat="1" ht="12">
      <c r="A165" s="15"/>
      <c r="B165" s="258"/>
      <c r="C165" s="259"/>
      <c r="D165" s="233" t="s">
        <v>180</v>
      </c>
      <c r="E165" s="260" t="s">
        <v>19</v>
      </c>
      <c r="F165" s="261" t="s">
        <v>191</v>
      </c>
      <c r="G165" s="259"/>
      <c r="H165" s="262">
        <v>4.764</v>
      </c>
      <c r="I165" s="263"/>
      <c r="J165" s="259"/>
      <c r="K165" s="259"/>
      <c r="L165" s="264"/>
      <c r="M165" s="265"/>
      <c r="N165" s="266"/>
      <c r="O165" s="266"/>
      <c r="P165" s="266"/>
      <c r="Q165" s="266"/>
      <c r="R165" s="266"/>
      <c r="S165" s="266"/>
      <c r="T165" s="267"/>
      <c r="U165" s="15"/>
      <c r="V165" s="15"/>
      <c r="W165" s="15"/>
      <c r="X165" s="15"/>
      <c r="Y165" s="15"/>
      <c r="Z165" s="15"/>
      <c r="AA165" s="15"/>
      <c r="AB165" s="15"/>
      <c r="AC165" s="15"/>
      <c r="AD165" s="15"/>
      <c r="AE165" s="15"/>
      <c r="AT165" s="268" t="s">
        <v>180</v>
      </c>
      <c r="AU165" s="268" t="s">
        <v>82</v>
      </c>
      <c r="AV165" s="15" t="s">
        <v>176</v>
      </c>
      <c r="AW165" s="15" t="s">
        <v>33</v>
      </c>
      <c r="AX165" s="15" t="s">
        <v>80</v>
      </c>
      <c r="AY165" s="268" t="s">
        <v>169</v>
      </c>
    </row>
    <row r="166" spans="1:65" s="2" customFormat="1" ht="21.75" customHeight="1">
      <c r="A166" s="40"/>
      <c r="B166" s="41"/>
      <c r="C166" s="220" t="s">
        <v>286</v>
      </c>
      <c r="D166" s="220" t="s">
        <v>171</v>
      </c>
      <c r="E166" s="221" t="s">
        <v>287</v>
      </c>
      <c r="F166" s="222" t="s">
        <v>288</v>
      </c>
      <c r="G166" s="223" t="s">
        <v>222</v>
      </c>
      <c r="H166" s="224">
        <v>75.791</v>
      </c>
      <c r="I166" s="225"/>
      <c r="J166" s="226">
        <f>ROUND(I166*H166,2)</f>
        <v>0</v>
      </c>
      <c r="K166" s="222" t="s">
        <v>175</v>
      </c>
      <c r="L166" s="46"/>
      <c r="M166" s="227" t="s">
        <v>19</v>
      </c>
      <c r="N166" s="228" t="s">
        <v>43</v>
      </c>
      <c r="O166" s="86"/>
      <c r="P166" s="229">
        <f>O166*H166</f>
        <v>0</v>
      </c>
      <c r="Q166" s="229">
        <v>0</v>
      </c>
      <c r="R166" s="229">
        <f>Q166*H166</f>
        <v>0</v>
      </c>
      <c r="S166" s="229">
        <v>0</v>
      </c>
      <c r="T166" s="230">
        <f>S166*H166</f>
        <v>0</v>
      </c>
      <c r="U166" s="40"/>
      <c r="V166" s="40"/>
      <c r="W166" s="40"/>
      <c r="X166" s="40"/>
      <c r="Y166" s="40"/>
      <c r="Z166" s="40"/>
      <c r="AA166" s="40"/>
      <c r="AB166" s="40"/>
      <c r="AC166" s="40"/>
      <c r="AD166" s="40"/>
      <c r="AE166" s="40"/>
      <c r="AR166" s="231" t="s">
        <v>176</v>
      </c>
      <c r="AT166" s="231" t="s">
        <v>171</v>
      </c>
      <c r="AU166" s="231" t="s">
        <v>82</v>
      </c>
      <c r="AY166" s="19" t="s">
        <v>169</v>
      </c>
      <c r="BE166" s="232">
        <f>IF(N166="základní",J166,0)</f>
        <v>0</v>
      </c>
      <c r="BF166" s="232">
        <f>IF(N166="snížená",J166,0)</f>
        <v>0</v>
      </c>
      <c r="BG166" s="232">
        <f>IF(N166="zákl. přenesená",J166,0)</f>
        <v>0</v>
      </c>
      <c r="BH166" s="232">
        <f>IF(N166="sníž. přenesená",J166,0)</f>
        <v>0</v>
      </c>
      <c r="BI166" s="232">
        <f>IF(N166="nulová",J166,0)</f>
        <v>0</v>
      </c>
      <c r="BJ166" s="19" t="s">
        <v>80</v>
      </c>
      <c r="BK166" s="232">
        <f>ROUND(I166*H166,2)</f>
        <v>0</v>
      </c>
      <c r="BL166" s="19" t="s">
        <v>176</v>
      </c>
      <c r="BM166" s="231" t="s">
        <v>1076</v>
      </c>
    </row>
    <row r="167" spans="1:47" s="2" customFormat="1" ht="12">
      <c r="A167" s="40"/>
      <c r="B167" s="41"/>
      <c r="C167" s="42"/>
      <c r="D167" s="233" t="s">
        <v>178</v>
      </c>
      <c r="E167" s="42"/>
      <c r="F167" s="234" t="s">
        <v>290</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9" t="s">
        <v>178</v>
      </c>
      <c r="AU167" s="19" t="s">
        <v>82</v>
      </c>
    </row>
    <row r="168" spans="1:51" s="14" customFormat="1" ht="12">
      <c r="A168" s="14"/>
      <c r="B168" s="248"/>
      <c r="C168" s="249"/>
      <c r="D168" s="233" t="s">
        <v>180</v>
      </c>
      <c r="E168" s="250" t="s">
        <v>19</v>
      </c>
      <c r="F168" s="251" t="s">
        <v>1077</v>
      </c>
      <c r="G168" s="249"/>
      <c r="H168" s="250" t="s">
        <v>19</v>
      </c>
      <c r="I168" s="252"/>
      <c r="J168" s="249"/>
      <c r="K168" s="249"/>
      <c r="L168" s="253"/>
      <c r="M168" s="254"/>
      <c r="N168" s="255"/>
      <c r="O168" s="255"/>
      <c r="P168" s="255"/>
      <c r="Q168" s="255"/>
      <c r="R168" s="255"/>
      <c r="S168" s="255"/>
      <c r="T168" s="256"/>
      <c r="U168" s="14"/>
      <c r="V168" s="14"/>
      <c r="W168" s="14"/>
      <c r="X168" s="14"/>
      <c r="Y168" s="14"/>
      <c r="Z168" s="14"/>
      <c r="AA168" s="14"/>
      <c r="AB168" s="14"/>
      <c r="AC168" s="14"/>
      <c r="AD168" s="14"/>
      <c r="AE168" s="14"/>
      <c r="AT168" s="257" t="s">
        <v>180</v>
      </c>
      <c r="AU168" s="257" t="s">
        <v>82</v>
      </c>
      <c r="AV168" s="14" t="s">
        <v>80</v>
      </c>
      <c r="AW168" s="14" t="s">
        <v>33</v>
      </c>
      <c r="AX168" s="14" t="s">
        <v>72</v>
      </c>
      <c r="AY168" s="257" t="s">
        <v>169</v>
      </c>
    </row>
    <row r="169" spans="1:51" s="13" customFormat="1" ht="12">
      <c r="A169" s="13"/>
      <c r="B169" s="237"/>
      <c r="C169" s="238"/>
      <c r="D169" s="233" t="s">
        <v>180</v>
      </c>
      <c r="E169" s="239" t="s">
        <v>19</v>
      </c>
      <c r="F169" s="240" t="s">
        <v>1078</v>
      </c>
      <c r="G169" s="238"/>
      <c r="H169" s="241">
        <v>54.92</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180</v>
      </c>
      <c r="AU169" s="247" t="s">
        <v>82</v>
      </c>
      <c r="AV169" s="13" t="s">
        <v>82</v>
      </c>
      <c r="AW169" s="13" t="s">
        <v>33</v>
      </c>
      <c r="AX169" s="13" t="s">
        <v>72</v>
      </c>
      <c r="AY169" s="247" t="s">
        <v>169</v>
      </c>
    </row>
    <row r="170" spans="1:51" s="14" customFormat="1" ht="12">
      <c r="A170" s="14"/>
      <c r="B170" s="248"/>
      <c r="C170" s="249"/>
      <c r="D170" s="233" t="s">
        <v>180</v>
      </c>
      <c r="E170" s="250" t="s">
        <v>19</v>
      </c>
      <c r="F170" s="251" t="s">
        <v>1079</v>
      </c>
      <c r="G170" s="249"/>
      <c r="H170" s="250" t="s">
        <v>19</v>
      </c>
      <c r="I170" s="252"/>
      <c r="J170" s="249"/>
      <c r="K170" s="249"/>
      <c r="L170" s="253"/>
      <c r="M170" s="254"/>
      <c r="N170" s="255"/>
      <c r="O170" s="255"/>
      <c r="P170" s="255"/>
      <c r="Q170" s="255"/>
      <c r="R170" s="255"/>
      <c r="S170" s="255"/>
      <c r="T170" s="256"/>
      <c r="U170" s="14"/>
      <c r="V170" s="14"/>
      <c r="W170" s="14"/>
      <c r="X170" s="14"/>
      <c r="Y170" s="14"/>
      <c r="Z170" s="14"/>
      <c r="AA170" s="14"/>
      <c r="AB170" s="14"/>
      <c r="AC170" s="14"/>
      <c r="AD170" s="14"/>
      <c r="AE170" s="14"/>
      <c r="AT170" s="257" t="s">
        <v>180</v>
      </c>
      <c r="AU170" s="257" t="s">
        <v>82</v>
      </c>
      <c r="AV170" s="14" t="s">
        <v>80</v>
      </c>
      <c r="AW170" s="14" t="s">
        <v>33</v>
      </c>
      <c r="AX170" s="14" t="s">
        <v>72</v>
      </c>
      <c r="AY170" s="257" t="s">
        <v>169</v>
      </c>
    </row>
    <row r="171" spans="1:51" s="13" customFormat="1" ht="12">
      <c r="A171" s="13"/>
      <c r="B171" s="237"/>
      <c r="C171" s="238"/>
      <c r="D171" s="233" t="s">
        <v>180</v>
      </c>
      <c r="E171" s="239" t="s">
        <v>19</v>
      </c>
      <c r="F171" s="240" t="s">
        <v>1080</v>
      </c>
      <c r="G171" s="238"/>
      <c r="H171" s="241">
        <v>2.193</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72</v>
      </c>
      <c r="AY171" s="247" t="s">
        <v>169</v>
      </c>
    </row>
    <row r="172" spans="1:51" s="14" customFormat="1" ht="12">
      <c r="A172" s="14"/>
      <c r="B172" s="248"/>
      <c r="C172" s="249"/>
      <c r="D172" s="233" t="s">
        <v>180</v>
      </c>
      <c r="E172" s="250" t="s">
        <v>19</v>
      </c>
      <c r="F172" s="251" t="s">
        <v>1081</v>
      </c>
      <c r="G172" s="249"/>
      <c r="H172" s="250" t="s">
        <v>19</v>
      </c>
      <c r="I172" s="252"/>
      <c r="J172" s="249"/>
      <c r="K172" s="249"/>
      <c r="L172" s="253"/>
      <c r="M172" s="254"/>
      <c r="N172" s="255"/>
      <c r="O172" s="255"/>
      <c r="P172" s="255"/>
      <c r="Q172" s="255"/>
      <c r="R172" s="255"/>
      <c r="S172" s="255"/>
      <c r="T172" s="256"/>
      <c r="U172" s="14"/>
      <c r="V172" s="14"/>
      <c r="W172" s="14"/>
      <c r="X172" s="14"/>
      <c r="Y172" s="14"/>
      <c r="Z172" s="14"/>
      <c r="AA172" s="14"/>
      <c r="AB172" s="14"/>
      <c r="AC172" s="14"/>
      <c r="AD172" s="14"/>
      <c r="AE172" s="14"/>
      <c r="AT172" s="257" t="s">
        <v>180</v>
      </c>
      <c r="AU172" s="257" t="s">
        <v>82</v>
      </c>
      <c r="AV172" s="14" t="s">
        <v>80</v>
      </c>
      <c r="AW172" s="14" t="s">
        <v>33</v>
      </c>
      <c r="AX172" s="14" t="s">
        <v>72</v>
      </c>
      <c r="AY172" s="257" t="s">
        <v>169</v>
      </c>
    </row>
    <row r="173" spans="1:51" s="13" customFormat="1" ht="12">
      <c r="A173" s="13"/>
      <c r="B173" s="237"/>
      <c r="C173" s="238"/>
      <c r="D173" s="233" t="s">
        <v>180</v>
      </c>
      <c r="E173" s="239" t="s">
        <v>19</v>
      </c>
      <c r="F173" s="240" t="s">
        <v>1082</v>
      </c>
      <c r="G173" s="238"/>
      <c r="H173" s="241">
        <v>18.678</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180</v>
      </c>
      <c r="AU173" s="247" t="s">
        <v>82</v>
      </c>
      <c r="AV173" s="13" t="s">
        <v>82</v>
      </c>
      <c r="AW173" s="13" t="s">
        <v>33</v>
      </c>
      <c r="AX173" s="13" t="s">
        <v>72</v>
      </c>
      <c r="AY173" s="247" t="s">
        <v>169</v>
      </c>
    </row>
    <row r="174" spans="1:51" s="15" customFormat="1" ht="12">
      <c r="A174" s="15"/>
      <c r="B174" s="258"/>
      <c r="C174" s="259"/>
      <c r="D174" s="233" t="s">
        <v>180</v>
      </c>
      <c r="E174" s="260" t="s">
        <v>19</v>
      </c>
      <c r="F174" s="261" t="s">
        <v>191</v>
      </c>
      <c r="G174" s="259"/>
      <c r="H174" s="262">
        <v>75.791</v>
      </c>
      <c r="I174" s="263"/>
      <c r="J174" s="259"/>
      <c r="K174" s="259"/>
      <c r="L174" s="264"/>
      <c r="M174" s="265"/>
      <c r="N174" s="266"/>
      <c r="O174" s="266"/>
      <c r="P174" s="266"/>
      <c r="Q174" s="266"/>
      <c r="R174" s="266"/>
      <c r="S174" s="266"/>
      <c r="T174" s="267"/>
      <c r="U174" s="15"/>
      <c r="V174" s="15"/>
      <c r="W174" s="15"/>
      <c r="X174" s="15"/>
      <c r="Y174" s="15"/>
      <c r="Z174" s="15"/>
      <c r="AA174" s="15"/>
      <c r="AB174" s="15"/>
      <c r="AC174" s="15"/>
      <c r="AD174" s="15"/>
      <c r="AE174" s="15"/>
      <c r="AT174" s="268" t="s">
        <v>180</v>
      </c>
      <c r="AU174" s="268" t="s">
        <v>82</v>
      </c>
      <c r="AV174" s="15" t="s">
        <v>176</v>
      </c>
      <c r="AW174" s="15" t="s">
        <v>33</v>
      </c>
      <c r="AX174" s="15" t="s">
        <v>80</v>
      </c>
      <c r="AY174" s="268" t="s">
        <v>169</v>
      </c>
    </row>
    <row r="175" spans="1:65" s="2" customFormat="1" ht="16.5" customHeight="1">
      <c r="A175" s="40"/>
      <c r="B175" s="41"/>
      <c r="C175" s="269" t="s">
        <v>293</v>
      </c>
      <c r="D175" s="269" t="s">
        <v>294</v>
      </c>
      <c r="E175" s="270" t="s">
        <v>295</v>
      </c>
      <c r="F175" s="271" t="s">
        <v>296</v>
      </c>
      <c r="G175" s="272" t="s">
        <v>297</v>
      </c>
      <c r="H175" s="273">
        <v>136.424</v>
      </c>
      <c r="I175" s="274"/>
      <c r="J175" s="275">
        <f>ROUND(I175*H175,2)</f>
        <v>0</v>
      </c>
      <c r="K175" s="271" t="s">
        <v>19</v>
      </c>
      <c r="L175" s="276"/>
      <c r="M175" s="277" t="s">
        <v>19</v>
      </c>
      <c r="N175" s="278" t="s">
        <v>43</v>
      </c>
      <c r="O175" s="86"/>
      <c r="P175" s="229">
        <f>O175*H175</f>
        <v>0</v>
      </c>
      <c r="Q175" s="229">
        <v>1</v>
      </c>
      <c r="R175" s="229">
        <f>Q175*H175</f>
        <v>136.424</v>
      </c>
      <c r="S175" s="229">
        <v>0</v>
      </c>
      <c r="T175" s="230">
        <f>S175*H175</f>
        <v>0</v>
      </c>
      <c r="U175" s="40"/>
      <c r="V175" s="40"/>
      <c r="W175" s="40"/>
      <c r="X175" s="40"/>
      <c r="Y175" s="40"/>
      <c r="Z175" s="40"/>
      <c r="AA175" s="40"/>
      <c r="AB175" s="40"/>
      <c r="AC175" s="40"/>
      <c r="AD175" s="40"/>
      <c r="AE175" s="40"/>
      <c r="AR175" s="231" t="s">
        <v>227</v>
      </c>
      <c r="AT175" s="231" t="s">
        <v>294</v>
      </c>
      <c r="AU175" s="231" t="s">
        <v>82</v>
      </c>
      <c r="AY175" s="19" t="s">
        <v>169</v>
      </c>
      <c r="BE175" s="232">
        <f>IF(N175="základní",J175,0)</f>
        <v>0</v>
      </c>
      <c r="BF175" s="232">
        <f>IF(N175="snížená",J175,0)</f>
        <v>0</v>
      </c>
      <c r="BG175" s="232">
        <f>IF(N175="zákl. přenesená",J175,0)</f>
        <v>0</v>
      </c>
      <c r="BH175" s="232">
        <f>IF(N175="sníž. přenesená",J175,0)</f>
        <v>0</v>
      </c>
      <c r="BI175" s="232">
        <f>IF(N175="nulová",J175,0)</f>
        <v>0</v>
      </c>
      <c r="BJ175" s="19" t="s">
        <v>80</v>
      </c>
      <c r="BK175" s="232">
        <f>ROUND(I175*H175,2)</f>
        <v>0</v>
      </c>
      <c r="BL175" s="19" t="s">
        <v>176</v>
      </c>
      <c r="BM175" s="231" t="s">
        <v>1083</v>
      </c>
    </row>
    <row r="176" spans="1:51" s="13" customFormat="1" ht="12">
      <c r="A176" s="13"/>
      <c r="B176" s="237"/>
      <c r="C176" s="238"/>
      <c r="D176" s="233" t="s">
        <v>180</v>
      </c>
      <c r="E176" s="238"/>
      <c r="F176" s="240" t="s">
        <v>1084</v>
      </c>
      <c r="G176" s="238"/>
      <c r="H176" s="241">
        <v>136.424</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180</v>
      </c>
      <c r="AU176" s="247" t="s">
        <v>82</v>
      </c>
      <c r="AV176" s="13" t="s">
        <v>82</v>
      </c>
      <c r="AW176" s="13" t="s">
        <v>4</v>
      </c>
      <c r="AX176" s="13" t="s">
        <v>80</v>
      </c>
      <c r="AY176" s="247" t="s">
        <v>169</v>
      </c>
    </row>
    <row r="177" spans="1:65" s="2" customFormat="1" ht="16.5" customHeight="1">
      <c r="A177" s="40"/>
      <c r="B177" s="41"/>
      <c r="C177" s="220" t="s">
        <v>300</v>
      </c>
      <c r="D177" s="220" t="s">
        <v>171</v>
      </c>
      <c r="E177" s="221" t="s">
        <v>301</v>
      </c>
      <c r="F177" s="222" t="s">
        <v>302</v>
      </c>
      <c r="G177" s="223" t="s">
        <v>222</v>
      </c>
      <c r="H177" s="224">
        <v>4.764</v>
      </c>
      <c r="I177" s="225"/>
      <c r="J177" s="226">
        <f>ROUND(I177*H177,2)</f>
        <v>0</v>
      </c>
      <c r="K177" s="222" t="s">
        <v>175</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176</v>
      </c>
      <c r="AT177" s="231" t="s">
        <v>171</v>
      </c>
      <c r="AU177" s="231" t="s">
        <v>82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176</v>
      </c>
      <c r="BM177" s="231" t="s">
        <v>1085</v>
      </c>
    </row>
    <row r="178" spans="1:47" s="2" customFormat="1" ht="12">
      <c r="A178" s="40"/>
      <c r="B178" s="41"/>
      <c r="C178" s="42"/>
      <c r="D178" s="233" t="s">
        <v>178</v>
      </c>
      <c r="E178" s="42"/>
      <c r="F178" s="234" t="s">
        <v>304</v>
      </c>
      <c r="G178" s="42"/>
      <c r="H178" s="42"/>
      <c r="I178" s="138"/>
      <c r="J178" s="42"/>
      <c r="K178" s="42"/>
      <c r="L178" s="46"/>
      <c r="M178" s="235"/>
      <c r="N178" s="236"/>
      <c r="O178" s="86"/>
      <c r="P178" s="86"/>
      <c r="Q178" s="86"/>
      <c r="R178" s="86"/>
      <c r="S178" s="86"/>
      <c r="T178" s="87"/>
      <c r="U178" s="40"/>
      <c r="V178" s="40"/>
      <c r="W178" s="40"/>
      <c r="X178" s="40"/>
      <c r="Y178" s="40"/>
      <c r="Z178" s="40"/>
      <c r="AA178" s="40"/>
      <c r="AB178" s="40"/>
      <c r="AC178" s="40"/>
      <c r="AD178" s="40"/>
      <c r="AE178" s="40"/>
      <c r="AT178" s="19" t="s">
        <v>178</v>
      </c>
      <c r="AU178" s="19" t="s">
        <v>82</v>
      </c>
    </row>
    <row r="179" spans="1:51" s="14" customFormat="1" ht="12">
      <c r="A179" s="14"/>
      <c r="B179" s="248"/>
      <c r="C179" s="249"/>
      <c r="D179" s="233" t="s">
        <v>180</v>
      </c>
      <c r="E179" s="250" t="s">
        <v>19</v>
      </c>
      <c r="F179" s="251" t="s">
        <v>305</v>
      </c>
      <c r="G179" s="249"/>
      <c r="H179" s="250" t="s">
        <v>19</v>
      </c>
      <c r="I179" s="252"/>
      <c r="J179" s="249"/>
      <c r="K179" s="249"/>
      <c r="L179" s="253"/>
      <c r="M179" s="254"/>
      <c r="N179" s="255"/>
      <c r="O179" s="255"/>
      <c r="P179" s="255"/>
      <c r="Q179" s="255"/>
      <c r="R179" s="255"/>
      <c r="S179" s="255"/>
      <c r="T179" s="256"/>
      <c r="U179" s="14"/>
      <c r="V179" s="14"/>
      <c r="W179" s="14"/>
      <c r="X179" s="14"/>
      <c r="Y179" s="14"/>
      <c r="Z179" s="14"/>
      <c r="AA179" s="14"/>
      <c r="AB179" s="14"/>
      <c r="AC179" s="14"/>
      <c r="AD179" s="14"/>
      <c r="AE179" s="14"/>
      <c r="AT179" s="257" t="s">
        <v>180</v>
      </c>
      <c r="AU179" s="257" t="s">
        <v>82</v>
      </c>
      <c r="AV179" s="14" t="s">
        <v>80</v>
      </c>
      <c r="AW179" s="14" t="s">
        <v>33</v>
      </c>
      <c r="AX179" s="14" t="s">
        <v>72</v>
      </c>
      <c r="AY179" s="257" t="s">
        <v>169</v>
      </c>
    </row>
    <row r="180" spans="1:51" s="13" customFormat="1" ht="12">
      <c r="A180" s="13"/>
      <c r="B180" s="237"/>
      <c r="C180" s="238"/>
      <c r="D180" s="233" t="s">
        <v>180</v>
      </c>
      <c r="E180" s="239" t="s">
        <v>19</v>
      </c>
      <c r="F180" s="240" t="s">
        <v>1086</v>
      </c>
      <c r="G180" s="238"/>
      <c r="H180" s="241">
        <v>2.802</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180</v>
      </c>
      <c r="AU180" s="247" t="s">
        <v>82</v>
      </c>
      <c r="AV180" s="13" t="s">
        <v>82</v>
      </c>
      <c r="AW180" s="13" t="s">
        <v>33</v>
      </c>
      <c r="AX180" s="13" t="s">
        <v>72</v>
      </c>
      <c r="AY180" s="247" t="s">
        <v>169</v>
      </c>
    </row>
    <row r="181" spans="1:51" s="13" customFormat="1" ht="12">
      <c r="A181" s="13"/>
      <c r="B181" s="237"/>
      <c r="C181" s="238"/>
      <c r="D181" s="233" t="s">
        <v>180</v>
      </c>
      <c r="E181" s="239" t="s">
        <v>19</v>
      </c>
      <c r="F181" s="240" t="s">
        <v>1075</v>
      </c>
      <c r="G181" s="238"/>
      <c r="H181" s="241">
        <v>1.962</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180</v>
      </c>
      <c r="AU181" s="247" t="s">
        <v>82</v>
      </c>
      <c r="AV181" s="13" t="s">
        <v>82</v>
      </c>
      <c r="AW181" s="13" t="s">
        <v>33</v>
      </c>
      <c r="AX181" s="13" t="s">
        <v>72</v>
      </c>
      <c r="AY181" s="247" t="s">
        <v>169</v>
      </c>
    </row>
    <row r="182" spans="1:51" s="15" customFormat="1" ht="12">
      <c r="A182" s="15"/>
      <c r="B182" s="258"/>
      <c r="C182" s="259"/>
      <c r="D182" s="233" t="s">
        <v>180</v>
      </c>
      <c r="E182" s="260" t="s">
        <v>19</v>
      </c>
      <c r="F182" s="261" t="s">
        <v>191</v>
      </c>
      <c r="G182" s="259"/>
      <c r="H182" s="262">
        <v>4.764</v>
      </c>
      <c r="I182" s="263"/>
      <c r="J182" s="259"/>
      <c r="K182" s="259"/>
      <c r="L182" s="264"/>
      <c r="M182" s="265"/>
      <c r="N182" s="266"/>
      <c r="O182" s="266"/>
      <c r="P182" s="266"/>
      <c r="Q182" s="266"/>
      <c r="R182" s="266"/>
      <c r="S182" s="266"/>
      <c r="T182" s="267"/>
      <c r="U182" s="15"/>
      <c r="V182" s="15"/>
      <c r="W182" s="15"/>
      <c r="X182" s="15"/>
      <c r="Y182" s="15"/>
      <c r="Z182" s="15"/>
      <c r="AA182" s="15"/>
      <c r="AB182" s="15"/>
      <c r="AC182" s="15"/>
      <c r="AD182" s="15"/>
      <c r="AE182" s="15"/>
      <c r="AT182" s="268" t="s">
        <v>180</v>
      </c>
      <c r="AU182" s="268" t="s">
        <v>82</v>
      </c>
      <c r="AV182" s="15" t="s">
        <v>176</v>
      </c>
      <c r="AW182" s="15" t="s">
        <v>33</v>
      </c>
      <c r="AX182" s="15" t="s">
        <v>80</v>
      </c>
      <c r="AY182" s="268" t="s">
        <v>169</v>
      </c>
    </row>
    <row r="183" spans="1:65" s="2" customFormat="1" ht="21.75" customHeight="1">
      <c r="A183" s="40"/>
      <c r="B183" s="41"/>
      <c r="C183" s="220" t="s">
        <v>306</v>
      </c>
      <c r="D183" s="220" t="s">
        <v>171</v>
      </c>
      <c r="E183" s="221" t="s">
        <v>307</v>
      </c>
      <c r="F183" s="222" t="s">
        <v>308</v>
      </c>
      <c r="G183" s="223" t="s">
        <v>297</v>
      </c>
      <c r="H183" s="224">
        <v>76.524</v>
      </c>
      <c r="I183" s="225"/>
      <c r="J183" s="226">
        <f>ROUND(I183*H183,2)</f>
        <v>0</v>
      </c>
      <c r="K183" s="222" t="s">
        <v>19</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176</v>
      </c>
      <c r="AT183" s="231" t="s">
        <v>171</v>
      </c>
      <c r="AU183" s="231" t="s">
        <v>82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176</v>
      </c>
      <c r="BM183" s="231" t="s">
        <v>1087</v>
      </c>
    </row>
    <row r="184" spans="1:47" s="2" customFormat="1" ht="12">
      <c r="A184" s="40"/>
      <c r="B184" s="41"/>
      <c r="C184" s="42"/>
      <c r="D184" s="233" t="s">
        <v>178</v>
      </c>
      <c r="E184" s="42"/>
      <c r="F184" s="234" t="s">
        <v>310</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9" t="s">
        <v>178</v>
      </c>
      <c r="AU184" s="19" t="s">
        <v>82</v>
      </c>
    </row>
    <row r="185" spans="1:51" s="13" customFormat="1" ht="12">
      <c r="A185" s="13"/>
      <c r="B185" s="237"/>
      <c r="C185" s="238"/>
      <c r="D185" s="233" t="s">
        <v>180</v>
      </c>
      <c r="E185" s="239" t="s">
        <v>19</v>
      </c>
      <c r="F185" s="240" t="s">
        <v>1088</v>
      </c>
      <c r="G185" s="238"/>
      <c r="H185" s="241">
        <v>0.731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33</v>
      </c>
      <c r="AX185" s="13" t="s">
        <v>72</v>
      </c>
      <c r="AY185" s="247" t="s">
        <v>169</v>
      </c>
    </row>
    <row r="186" spans="1:51" s="13" customFormat="1" ht="12">
      <c r="A186" s="13"/>
      <c r="B186" s="237"/>
      <c r="C186" s="238"/>
      <c r="D186" s="233" t="s">
        <v>180</v>
      </c>
      <c r="E186" s="239" t="s">
        <v>19</v>
      </c>
      <c r="F186" s="240" t="s">
        <v>1089</v>
      </c>
      <c r="G186" s="238"/>
      <c r="H186" s="241">
        <v>75.793</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180</v>
      </c>
      <c r="AU186" s="247" t="s">
        <v>82</v>
      </c>
      <c r="AV186" s="13" t="s">
        <v>82</v>
      </c>
      <c r="AW186" s="13" t="s">
        <v>33</v>
      </c>
      <c r="AX186" s="13" t="s">
        <v>72</v>
      </c>
      <c r="AY186" s="247" t="s">
        <v>169</v>
      </c>
    </row>
    <row r="187" spans="1:51" s="15" customFormat="1" ht="12">
      <c r="A187" s="15"/>
      <c r="B187" s="258"/>
      <c r="C187" s="259"/>
      <c r="D187" s="233" t="s">
        <v>180</v>
      </c>
      <c r="E187" s="260" t="s">
        <v>19</v>
      </c>
      <c r="F187" s="261" t="s">
        <v>191</v>
      </c>
      <c r="G187" s="259"/>
      <c r="H187" s="262">
        <v>76.524</v>
      </c>
      <c r="I187" s="263"/>
      <c r="J187" s="259"/>
      <c r="K187" s="259"/>
      <c r="L187" s="264"/>
      <c r="M187" s="265"/>
      <c r="N187" s="266"/>
      <c r="O187" s="266"/>
      <c r="P187" s="266"/>
      <c r="Q187" s="266"/>
      <c r="R187" s="266"/>
      <c r="S187" s="266"/>
      <c r="T187" s="267"/>
      <c r="U187" s="15"/>
      <c r="V187" s="15"/>
      <c r="W187" s="15"/>
      <c r="X187" s="15"/>
      <c r="Y187" s="15"/>
      <c r="Z187" s="15"/>
      <c r="AA187" s="15"/>
      <c r="AB187" s="15"/>
      <c r="AC187" s="15"/>
      <c r="AD187" s="15"/>
      <c r="AE187" s="15"/>
      <c r="AT187" s="268" t="s">
        <v>180</v>
      </c>
      <c r="AU187" s="268" t="s">
        <v>82</v>
      </c>
      <c r="AV187" s="15" t="s">
        <v>176</v>
      </c>
      <c r="AW187" s="15" t="s">
        <v>33</v>
      </c>
      <c r="AX187" s="15" t="s">
        <v>80</v>
      </c>
      <c r="AY187" s="268" t="s">
        <v>169</v>
      </c>
    </row>
    <row r="188" spans="1:65" s="2" customFormat="1" ht="21.75" customHeight="1">
      <c r="A188" s="40"/>
      <c r="B188" s="41"/>
      <c r="C188" s="220" t="s">
        <v>7</v>
      </c>
      <c r="D188" s="220" t="s">
        <v>171</v>
      </c>
      <c r="E188" s="221" t="s">
        <v>312</v>
      </c>
      <c r="F188" s="222" t="s">
        <v>313</v>
      </c>
      <c r="G188" s="223" t="s">
        <v>222</v>
      </c>
      <c r="H188" s="224">
        <v>1.962</v>
      </c>
      <c r="I188" s="225"/>
      <c r="J188" s="226">
        <f>ROUND(I188*H188,2)</f>
        <v>0</v>
      </c>
      <c r="K188" s="222" t="s">
        <v>175</v>
      </c>
      <c r="L188" s="46"/>
      <c r="M188" s="227" t="s">
        <v>19</v>
      </c>
      <c r="N188" s="228" t="s">
        <v>43</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176</v>
      </c>
      <c r="AT188" s="231" t="s">
        <v>171</v>
      </c>
      <c r="AU188" s="231" t="s">
        <v>82</v>
      </c>
      <c r="AY188" s="19" t="s">
        <v>169</v>
      </c>
      <c r="BE188" s="232">
        <f>IF(N188="základní",J188,0)</f>
        <v>0</v>
      </c>
      <c r="BF188" s="232">
        <f>IF(N188="snížená",J188,0)</f>
        <v>0</v>
      </c>
      <c r="BG188" s="232">
        <f>IF(N188="zákl. přenesená",J188,0)</f>
        <v>0</v>
      </c>
      <c r="BH188" s="232">
        <f>IF(N188="sníž. přenesená",J188,0)</f>
        <v>0</v>
      </c>
      <c r="BI188" s="232">
        <f>IF(N188="nulová",J188,0)</f>
        <v>0</v>
      </c>
      <c r="BJ188" s="19" t="s">
        <v>80</v>
      </c>
      <c r="BK188" s="232">
        <f>ROUND(I188*H188,2)</f>
        <v>0</v>
      </c>
      <c r="BL188" s="19" t="s">
        <v>176</v>
      </c>
      <c r="BM188" s="231" t="s">
        <v>1090</v>
      </c>
    </row>
    <row r="189" spans="1:47" s="2" customFormat="1" ht="12">
      <c r="A189" s="40"/>
      <c r="B189" s="41"/>
      <c r="C189" s="42"/>
      <c r="D189" s="233" t="s">
        <v>178</v>
      </c>
      <c r="E189" s="42"/>
      <c r="F189" s="234" t="s">
        <v>315</v>
      </c>
      <c r="G189" s="42"/>
      <c r="H189" s="42"/>
      <c r="I189" s="138"/>
      <c r="J189" s="42"/>
      <c r="K189" s="42"/>
      <c r="L189" s="46"/>
      <c r="M189" s="235"/>
      <c r="N189" s="236"/>
      <c r="O189" s="86"/>
      <c r="P189" s="86"/>
      <c r="Q189" s="86"/>
      <c r="R189" s="86"/>
      <c r="S189" s="86"/>
      <c r="T189" s="87"/>
      <c r="U189" s="40"/>
      <c r="V189" s="40"/>
      <c r="W189" s="40"/>
      <c r="X189" s="40"/>
      <c r="Y189" s="40"/>
      <c r="Z189" s="40"/>
      <c r="AA189" s="40"/>
      <c r="AB189" s="40"/>
      <c r="AC189" s="40"/>
      <c r="AD189" s="40"/>
      <c r="AE189" s="40"/>
      <c r="AT189" s="19" t="s">
        <v>178</v>
      </c>
      <c r="AU189" s="19" t="s">
        <v>82</v>
      </c>
    </row>
    <row r="190" spans="1:51" s="14" customFormat="1" ht="12">
      <c r="A190" s="14"/>
      <c r="B190" s="248"/>
      <c r="C190" s="249"/>
      <c r="D190" s="233" t="s">
        <v>180</v>
      </c>
      <c r="E190" s="250" t="s">
        <v>19</v>
      </c>
      <c r="F190" s="251" t="s">
        <v>316</v>
      </c>
      <c r="G190" s="249"/>
      <c r="H190" s="250" t="s">
        <v>19</v>
      </c>
      <c r="I190" s="252"/>
      <c r="J190" s="249"/>
      <c r="K190" s="249"/>
      <c r="L190" s="253"/>
      <c r="M190" s="254"/>
      <c r="N190" s="255"/>
      <c r="O190" s="255"/>
      <c r="P190" s="255"/>
      <c r="Q190" s="255"/>
      <c r="R190" s="255"/>
      <c r="S190" s="255"/>
      <c r="T190" s="256"/>
      <c r="U190" s="14"/>
      <c r="V190" s="14"/>
      <c r="W190" s="14"/>
      <c r="X190" s="14"/>
      <c r="Y190" s="14"/>
      <c r="Z190" s="14"/>
      <c r="AA190" s="14"/>
      <c r="AB190" s="14"/>
      <c r="AC190" s="14"/>
      <c r="AD190" s="14"/>
      <c r="AE190" s="14"/>
      <c r="AT190" s="257" t="s">
        <v>180</v>
      </c>
      <c r="AU190" s="257" t="s">
        <v>82</v>
      </c>
      <c r="AV190" s="14" t="s">
        <v>80</v>
      </c>
      <c r="AW190" s="14" t="s">
        <v>33</v>
      </c>
      <c r="AX190" s="14" t="s">
        <v>72</v>
      </c>
      <c r="AY190" s="257" t="s">
        <v>169</v>
      </c>
    </row>
    <row r="191" spans="1:51" s="13" customFormat="1" ht="12">
      <c r="A191" s="13"/>
      <c r="B191" s="237"/>
      <c r="C191" s="238"/>
      <c r="D191" s="233" t="s">
        <v>180</v>
      </c>
      <c r="E191" s="239" t="s">
        <v>19</v>
      </c>
      <c r="F191" s="240" t="s">
        <v>1091</v>
      </c>
      <c r="G191" s="238"/>
      <c r="H191" s="241">
        <v>1.962</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33</v>
      </c>
      <c r="AX191" s="13" t="s">
        <v>72</v>
      </c>
      <c r="AY191" s="247" t="s">
        <v>169</v>
      </c>
    </row>
    <row r="192" spans="1:51" s="15" customFormat="1" ht="12">
      <c r="A192" s="15"/>
      <c r="B192" s="258"/>
      <c r="C192" s="259"/>
      <c r="D192" s="233" t="s">
        <v>180</v>
      </c>
      <c r="E192" s="260" t="s">
        <v>19</v>
      </c>
      <c r="F192" s="261" t="s">
        <v>191</v>
      </c>
      <c r="G192" s="259"/>
      <c r="H192" s="262">
        <v>1.962</v>
      </c>
      <c r="I192" s="263"/>
      <c r="J192" s="259"/>
      <c r="K192" s="259"/>
      <c r="L192" s="264"/>
      <c r="M192" s="265"/>
      <c r="N192" s="266"/>
      <c r="O192" s="266"/>
      <c r="P192" s="266"/>
      <c r="Q192" s="266"/>
      <c r="R192" s="266"/>
      <c r="S192" s="266"/>
      <c r="T192" s="267"/>
      <c r="U192" s="15"/>
      <c r="V192" s="15"/>
      <c r="W192" s="15"/>
      <c r="X192" s="15"/>
      <c r="Y192" s="15"/>
      <c r="Z192" s="15"/>
      <c r="AA192" s="15"/>
      <c r="AB192" s="15"/>
      <c r="AC192" s="15"/>
      <c r="AD192" s="15"/>
      <c r="AE192" s="15"/>
      <c r="AT192" s="268" t="s">
        <v>180</v>
      </c>
      <c r="AU192" s="268" t="s">
        <v>82</v>
      </c>
      <c r="AV192" s="15" t="s">
        <v>176</v>
      </c>
      <c r="AW192" s="15" t="s">
        <v>33</v>
      </c>
      <c r="AX192" s="15" t="s">
        <v>80</v>
      </c>
      <c r="AY192" s="268" t="s">
        <v>169</v>
      </c>
    </row>
    <row r="193" spans="1:65" s="2" customFormat="1" ht="21.75" customHeight="1">
      <c r="A193" s="40"/>
      <c r="B193" s="41"/>
      <c r="C193" s="220" t="s">
        <v>318</v>
      </c>
      <c r="D193" s="220" t="s">
        <v>171</v>
      </c>
      <c r="E193" s="221" t="s">
        <v>319</v>
      </c>
      <c r="F193" s="222" t="s">
        <v>320</v>
      </c>
      <c r="G193" s="223" t="s">
        <v>174</v>
      </c>
      <c r="H193" s="224">
        <v>28.02</v>
      </c>
      <c r="I193" s="225"/>
      <c r="J193" s="226">
        <f>ROUND(I193*H193,2)</f>
        <v>0</v>
      </c>
      <c r="K193" s="222" t="s">
        <v>175</v>
      </c>
      <c r="L193" s="46"/>
      <c r="M193" s="227" t="s">
        <v>19</v>
      </c>
      <c r="N193" s="22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176</v>
      </c>
      <c r="AT193" s="231" t="s">
        <v>171</v>
      </c>
      <c r="AU193" s="231" t="s">
        <v>82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176</v>
      </c>
      <c r="BM193" s="231" t="s">
        <v>1092</v>
      </c>
    </row>
    <row r="194" spans="1:47" s="2" customFormat="1" ht="12">
      <c r="A194" s="40"/>
      <c r="B194" s="41"/>
      <c r="C194" s="42"/>
      <c r="D194" s="233" t="s">
        <v>178</v>
      </c>
      <c r="E194" s="42"/>
      <c r="F194" s="234" t="s">
        <v>322</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178</v>
      </c>
      <c r="AU194" s="19" t="s">
        <v>82</v>
      </c>
    </row>
    <row r="195" spans="1:51" s="13" customFormat="1" ht="12">
      <c r="A195" s="13"/>
      <c r="B195" s="237"/>
      <c r="C195" s="238"/>
      <c r="D195" s="233" t="s">
        <v>180</v>
      </c>
      <c r="E195" s="239" t="s">
        <v>19</v>
      </c>
      <c r="F195" s="240" t="s">
        <v>1093</v>
      </c>
      <c r="G195" s="238"/>
      <c r="H195" s="241">
        <v>28.02</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180</v>
      </c>
      <c r="AU195" s="247" t="s">
        <v>82</v>
      </c>
      <c r="AV195" s="13" t="s">
        <v>82</v>
      </c>
      <c r="AW195" s="13" t="s">
        <v>33</v>
      </c>
      <c r="AX195" s="13" t="s">
        <v>80</v>
      </c>
      <c r="AY195" s="247" t="s">
        <v>169</v>
      </c>
    </row>
    <row r="196" spans="1:65" s="2" customFormat="1" ht="21.75" customHeight="1">
      <c r="A196" s="40"/>
      <c r="B196" s="41"/>
      <c r="C196" s="220" t="s">
        <v>325</v>
      </c>
      <c r="D196" s="220" t="s">
        <v>171</v>
      </c>
      <c r="E196" s="221" t="s">
        <v>326</v>
      </c>
      <c r="F196" s="222" t="s">
        <v>327</v>
      </c>
      <c r="G196" s="223" t="s">
        <v>174</v>
      </c>
      <c r="H196" s="224">
        <v>28.02</v>
      </c>
      <c r="I196" s="225"/>
      <c r="J196" s="226">
        <f>ROUND(I196*H196,2)</f>
        <v>0</v>
      </c>
      <c r="K196" s="222" t="s">
        <v>175</v>
      </c>
      <c r="L196" s="46"/>
      <c r="M196" s="227" t="s">
        <v>19</v>
      </c>
      <c r="N196" s="228" t="s">
        <v>43</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176</v>
      </c>
      <c r="AT196" s="231" t="s">
        <v>171</v>
      </c>
      <c r="AU196" s="231" t="s">
        <v>82</v>
      </c>
      <c r="AY196" s="19" t="s">
        <v>169</v>
      </c>
      <c r="BE196" s="232">
        <f>IF(N196="základní",J196,0)</f>
        <v>0</v>
      </c>
      <c r="BF196" s="232">
        <f>IF(N196="snížená",J196,0)</f>
        <v>0</v>
      </c>
      <c r="BG196" s="232">
        <f>IF(N196="zákl. přenesená",J196,0)</f>
        <v>0</v>
      </c>
      <c r="BH196" s="232">
        <f>IF(N196="sníž. přenesená",J196,0)</f>
        <v>0</v>
      </c>
      <c r="BI196" s="232">
        <f>IF(N196="nulová",J196,0)</f>
        <v>0</v>
      </c>
      <c r="BJ196" s="19" t="s">
        <v>80</v>
      </c>
      <c r="BK196" s="232">
        <f>ROUND(I196*H196,2)</f>
        <v>0</v>
      </c>
      <c r="BL196" s="19" t="s">
        <v>176</v>
      </c>
      <c r="BM196" s="231" t="s">
        <v>1094</v>
      </c>
    </row>
    <row r="197" spans="1:47" s="2" customFormat="1" ht="12">
      <c r="A197" s="40"/>
      <c r="B197" s="41"/>
      <c r="C197" s="42"/>
      <c r="D197" s="233" t="s">
        <v>178</v>
      </c>
      <c r="E197" s="42"/>
      <c r="F197" s="234" t="s">
        <v>329</v>
      </c>
      <c r="G197" s="42"/>
      <c r="H197" s="42"/>
      <c r="I197" s="138"/>
      <c r="J197" s="42"/>
      <c r="K197" s="42"/>
      <c r="L197" s="46"/>
      <c r="M197" s="235"/>
      <c r="N197" s="236"/>
      <c r="O197" s="86"/>
      <c r="P197" s="86"/>
      <c r="Q197" s="86"/>
      <c r="R197" s="86"/>
      <c r="S197" s="86"/>
      <c r="T197" s="87"/>
      <c r="U197" s="40"/>
      <c r="V197" s="40"/>
      <c r="W197" s="40"/>
      <c r="X197" s="40"/>
      <c r="Y197" s="40"/>
      <c r="Z197" s="40"/>
      <c r="AA197" s="40"/>
      <c r="AB197" s="40"/>
      <c r="AC197" s="40"/>
      <c r="AD197" s="40"/>
      <c r="AE197" s="40"/>
      <c r="AT197" s="19" t="s">
        <v>178</v>
      </c>
      <c r="AU197" s="19" t="s">
        <v>82</v>
      </c>
    </row>
    <row r="198" spans="1:65" s="2" customFormat="1" ht="16.5" customHeight="1">
      <c r="A198" s="40"/>
      <c r="B198" s="41"/>
      <c r="C198" s="269" t="s">
        <v>330</v>
      </c>
      <c r="D198" s="269" t="s">
        <v>294</v>
      </c>
      <c r="E198" s="270" t="s">
        <v>331</v>
      </c>
      <c r="F198" s="271" t="s">
        <v>332</v>
      </c>
      <c r="G198" s="272" t="s">
        <v>333</v>
      </c>
      <c r="H198" s="273">
        <v>0.42</v>
      </c>
      <c r="I198" s="274"/>
      <c r="J198" s="275">
        <f>ROUND(I198*H198,2)</f>
        <v>0</v>
      </c>
      <c r="K198" s="271" t="s">
        <v>175</v>
      </c>
      <c r="L198" s="276"/>
      <c r="M198" s="277" t="s">
        <v>19</v>
      </c>
      <c r="N198" s="278" t="s">
        <v>43</v>
      </c>
      <c r="O198" s="86"/>
      <c r="P198" s="229">
        <f>O198*H198</f>
        <v>0</v>
      </c>
      <c r="Q198" s="229">
        <v>0.001</v>
      </c>
      <c r="R198" s="229">
        <f>Q198*H198</f>
        <v>0.00042</v>
      </c>
      <c r="S198" s="229">
        <v>0</v>
      </c>
      <c r="T198" s="230">
        <f>S198*H198</f>
        <v>0</v>
      </c>
      <c r="U198" s="40"/>
      <c r="V198" s="40"/>
      <c r="W198" s="40"/>
      <c r="X198" s="40"/>
      <c r="Y198" s="40"/>
      <c r="Z198" s="40"/>
      <c r="AA198" s="40"/>
      <c r="AB198" s="40"/>
      <c r="AC198" s="40"/>
      <c r="AD198" s="40"/>
      <c r="AE198" s="40"/>
      <c r="AR198" s="231" t="s">
        <v>227</v>
      </c>
      <c r="AT198" s="231" t="s">
        <v>294</v>
      </c>
      <c r="AU198" s="231" t="s">
        <v>82</v>
      </c>
      <c r="AY198" s="19" t="s">
        <v>169</v>
      </c>
      <c r="BE198" s="232">
        <f>IF(N198="základní",J198,0)</f>
        <v>0</v>
      </c>
      <c r="BF198" s="232">
        <f>IF(N198="snížená",J198,0)</f>
        <v>0</v>
      </c>
      <c r="BG198" s="232">
        <f>IF(N198="zákl. přenesená",J198,0)</f>
        <v>0</v>
      </c>
      <c r="BH198" s="232">
        <f>IF(N198="sníž. přenesená",J198,0)</f>
        <v>0</v>
      </c>
      <c r="BI198" s="232">
        <f>IF(N198="nulová",J198,0)</f>
        <v>0</v>
      </c>
      <c r="BJ198" s="19" t="s">
        <v>80</v>
      </c>
      <c r="BK198" s="232">
        <f>ROUND(I198*H198,2)</f>
        <v>0</v>
      </c>
      <c r="BL198" s="19" t="s">
        <v>176</v>
      </c>
      <c r="BM198" s="231" t="s">
        <v>1095</v>
      </c>
    </row>
    <row r="199" spans="1:51" s="13" customFormat="1" ht="12">
      <c r="A199" s="13"/>
      <c r="B199" s="237"/>
      <c r="C199" s="238"/>
      <c r="D199" s="233" t="s">
        <v>180</v>
      </c>
      <c r="E199" s="238"/>
      <c r="F199" s="240" t="s">
        <v>1096</v>
      </c>
      <c r="G199" s="238"/>
      <c r="H199" s="241">
        <v>0.42</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180</v>
      </c>
      <c r="AU199" s="247" t="s">
        <v>82</v>
      </c>
      <c r="AV199" s="13" t="s">
        <v>82</v>
      </c>
      <c r="AW199" s="13" t="s">
        <v>4</v>
      </c>
      <c r="AX199" s="13" t="s">
        <v>80</v>
      </c>
      <c r="AY199" s="247" t="s">
        <v>169</v>
      </c>
    </row>
    <row r="200" spans="1:65" s="2" customFormat="1" ht="16.5" customHeight="1">
      <c r="A200" s="40"/>
      <c r="B200" s="41"/>
      <c r="C200" s="220" t="s">
        <v>336</v>
      </c>
      <c r="D200" s="220" t="s">
        <v>171</v>
      </c>
      <c r="E200" s="221" t="s">
        <v>337</v>
      </c>
      <c r="F200" s="222" t="s">
        <v>338</v>
      </c>
      <c r="G200" s="223" t="s">
        <v>339</v>
      </c>
      <c r="H200" s="224">
        <v>26</v>
      </c>
      <c r="I200" s="225"/>
      <c r="J200" s="226">
        <f>ROUND(I200*H200,2)</f>
        <v>0</v>
      </c>
      <c r="K200" s="222" t="s">
        <v>19</v>
      </c>
      <c r="L200" s="46"/>
      <c r="M200" s="227" t="s">
        <v>19</v>
      </c>
      <c r="N200" s="228" t="s">
        <v>43</v>
      </c>
      <c r="O200" s="86"/>
      <c r="P200" s="229">
        <f>O200*H200</f>
        <v>0</v>
      </c>
      <c r="Q200" s="229">
        <v>6E-05</v>
      </c>
      <c r="R200" s="229">
        <f>Q200*H200</f>
        <v>0.00156</v>
      </c>
      <c r="S200" s="229">
        <v>0</v>
      </c>
      <c r="T200" s="230">
        <f>S200*H200</f>
        <v>0</v>
      </c>
      <c r="U200" s="40"/>
      <c r="V200" s="40"/>
      <c r="W200" s="40"/>
      <c r="X200" s="40"/>
      <c r="Y200" s="40"/>
      <c r="Z200" s="40"/>
      <c r="AA200" s="40"/>
      <c r="AB200" s="40"/>
      <c r="AC200" s="40"/>
      <c r="AD200" s="40"/>
      <c r="AE200" s="40"/>
      <c r="AR200" s="231" t="s">
        <v>340</v>
      </c>
      <c r="AT200" s="231" t="s">
        <v>171</v>
      </c>
      <c r="AU200" s="231" t="s">
        <v>82</v>
      </c>
      <c r="AY200" s="19" t="s">
        <v>169</v>
      </c>
      <c r="BE200" s="232">
        <f>IF(N200="základní",J200,0)</f>
        <v>0</v>
      </c>
      <c r="BF200" s="232">
        <f>IF(N200="snížená",J200,0)</f>
        <v>0</v>
      </c>
      <c r="BG200" s="232">
        <f>IF(N200="zákl. přenesená",J200,0)</f>
        <v>0</v>
      </c>
      <c r="BH200" s="232">
        <f>IF(N200="sníž. přenesená",J200,0)</f>
        <v>0</v>
      </c>
      <c r="BI200" s="232">
        <f>IF(N200="nulová",J200,0)</f>
        <v>0</v>
      </c>
      <c r="BJ200" s="19" t="s">
        <v>80</v>
      </c>
      <c r="BK200" s="232">
        <f>ROUND(I200*H200,2)</f>
        <v>0</v>
      </c>
      <c r="BL200" s="19" t="s">
        <v>340</v>
      </c>
      <c r="BM200" s="231" t="s">
        <v>1097</v>
      </c>
    </row>
    <row r="201" spans="1:51" s="13" customFormat="1" ht="12">
      <c r="A201" s="13"/>
      <c r="B201" s="237"/>
      <c r="C201" s="238"/>
      <c r="D201" s="233" t="s">
        <v>180</v>
      </c>
      <c r="E201" s="239" t="s">
        <v>19</v>
      </c>
      <c r="F201" s="240" t="s">
        <v>1098</v>
      </c>
      <c r="G201" s="238"/>
      <c r="H201" s="241">
        <v>26</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180</v>
      </c>
      <c r="AU201" s="247" t="s">
        <v>82</v>
      </c>
      <c r="AV201" s="13" t="s">
        <v>82</v>
      </c>
      <c r="AW201" s="13" t="s">
        <v>33</v>
      </c>
      <c r="AX201" s="13" t="s">
        <v>80</v>
      </c>
      <c r="AY201" s="247" t="s">
        <v>169</v>
      </c>
    </row>
    <row r="202" spans="1:65" s="2" customFormat="1" ht="16.5" customHeight="1">
      <c r="A202" s="40"/>
      <c r="B202" s="41"/>
      <c r="C202" s="269" t="s">
        <v>343</v>
      </c>
      <c r="D202" s="269" t="s">
        <v>294</v>
      </c>
      <c r="E202" s="270" t="s">
        <v>344</v>
      </c>
      <c r="F202" s="271" t="s">
        <v>345</v>
      </c>
      <c r="G202" s="272" t="s">
        <v>339</v>
      </c>
      <c r="H202" s="273">
        <v>26</v>
      </c>
      <c r="I202" s="274"/>
      <c r="J202" s="275">
        <f>ROUND(I202*H202,2)</f>
        <v>0</v>
      </c>
      <c r="K202" s="271" t="s">
        <v>19</v>
      </c>
      <c r="L202" s="276"/>
      <c r="M202" s="277" t="s">
        <v>19</v>
      </c>
      <c r="N202" s="278" t="s">
        <v>43</v>
      </c>
      <c r="O202" s="86"/>
      <c r="P202" s="229">
        <f>O202*H202</f>
        <v>0</v>
      </c>
      <c r="Q202" s="229">
        <v>0</v>
      </c>
      <c r="R202" s="229">
        <f>Q202*H202</f>
        <v>0</v>
      </c>
      <c r="S202" s="229">
        <v>0</v>
      </c>
      <c r="T202" s="230">
        <f>S202*H202</f>
        <v>0</v>
      </c>
      <c r="U202" s="40"/>
      <c r="V202" s="40"/>
      <c r="W202" s="40"/>
      <c r="X202" s="40"/>
      <c r="Y202" s="40"/>
      <c r="Z202" s="40"/>
      <c r="AA202" s="40"/>
      <c r="AB202" s="40"/>
      <c r="AC202" s="40"/>
      <c r="AD202" s="40"/>
      <c r="AE202" s="40"/>
      <c r="AR202" s="231" t="s">
        <v>346</v>
      </c>
      <c r="AT202" s="231" t="s">
        <v>294</v>
      </c>
      <c r="AU202" s="231" t="s">
        <v>82</v>
      </c>
      <c r="AY202" s="19" t="s">
        <v>169</v>
      </c>
      <c r="BE202" s="232">
        <f>IF(N202="základní",J202,0)</f>
        <v>0</v>
      </c>
      <c r="BF202" s="232">
        <f>IF(N202="snížená",J202,0)</f>
        <v>0</v>
      </c>
      <c r="BG202" s="232">
        <f>IF(N202="zákl. přenesená",J202,0)</f>
        <v>0</v>
      </c>
      <c r="BH202" s="232">
        <f>IF(N202="sníž. přenesená",J202,0)</f>
        <v>0</v>
      </c>
      <c r="BI202" s="232">
        <f>IF(N202="nulová",J202,0)</f>
        <v>0</v>
      </c>
      <c r="BJ202" s="19" t="s">
        <v>80</v>
      </c>
      <c r="BK202" s="232">
        <f>ROUND(I202*H202,2)</f>
        <v>0</v>
      </c>
      <c r="BL202" s="19" t="s">
        <v>340</v>
      </c>
      <c r="BM202" s="231" t="s">
        <v>1099</v>
      </c>
    </row>
    <row r="203" spans="1:63" s="12" customFormat="1" ht="22.8" customHeight="1">
      <c r="A203" s="12"/>
      <c r="B203" s="204"/>
      <c r="C203" s="205"/>
      <c r="D203" s="206" t="s">
        <v>71</v>
      </c>
      <c r="E203" s="218" t="s">
        <v>206</v>
      </c>
      <c r="F203" s="218" t="s">
        <v>364</v>
      </c>
      <c r="G203" s="205"/>
      <c r="H203" s="205"/>
      <c r="I203" s="208"/>
      <c r="J203" s="219">
        <f>BK203</f>
        <v>0</v>
      </c>
      <c r="K203" s="205"/>
      <c r="L203" s="210"/>
      <c r="M203" s="211"/>
      <c r="N203" s="212"/>
      <c r="O203" s="212"/>
      <c r="P203" s="213">
        <f>SUM(P204:P236)</f>
        <v>0</v>
      </c>
      <c r="Q203" s="212"/>
      <c r="R203" s="213">
        <f>SUM(R204:R236)</f>
        <v>47.092323099999994</v>
      </c>
      <c r="S203" s="212"/>
      <c r="T203" s="214">
        <f>SUM(T204:T236)</f>
        <v>0</v>
      </c>
      <c r="U203" s="12"/>
      <c r="V203" s="12"/>
      <c r="W203" s="12"/>
      <c r="X203" s="12"/>
      <c r="Y203" s="12"/>
      <c r="Z203" s="12"/>
      <c r="AA203" s="12"/>
      <c r="AB203" s="12"/>
      <c r="AC203" s="12"/>
      <c r="AD203" s="12"/>
      <c r="AE203" s="12"/>
      <c r="AR203" s="215" t="s">
        <v>80</v>
      </c>
      <c r="AT203" s="216" t="s">
        <v>71</v>
      </c>
      <c r="AU203" s="216" t="s">
        <v>80</v>
      </c>
      <c r="AY203" s="215" t="s">
        <v>169</v>
      </c>
      <c r="BK203" s="217">
        <f>SUM(BK204:BK236)</f>
        <v>0</v>
      </c>
    </row>
    <row r="204" spans="1:65" s="2" customFormat="1" ht="16.5" customHeight="1">
      <c r="A204" s="40"/>
      <c r="B204" s="41"/>
      <c r="C204" s="220" t="s">
        <v>348</v>
      </c>
      <c r="D204" s="220" t="s">
        <v>171</v>
      </c>
      <c r="E204" s="221" t="s">
        <v>371</v>
      </c>
      <c r="F204" s="222" t="s">
        <v>372</v>
      </c>
      <c r="G204" s="223" t="s">
        <v>174</v>
      </c>
      <c r="H204" s="224">
        <v>179.41</v>
      </c>
      <c r="I204" s="225"/>
      <c r="J204" s="226">
        <f>ROUND(I204*H204,2)</f>
        <v>0</v>
      </c>
      <c r="K204" s="222" t="s">
        <v>175</v>
      </c>
      <c r="L204" s="46"/>
      <c r="M204" s="227" t="s">
        <v>19</v>
      </c>
      <c r="N204" s="228" t="s">
        <v>43</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176</v>
      </c>
      <c r="AT204" s="231" t="s">
        <v>171</v>
      </c>
      <c r="AU204" s="231" t="s">
        <v>82</v>
      </c>
      <c r="AY204" s="19" t="s">
        <v>169</v>
      </c>
      <c r="BE204" s="232">
        <f>IF(N204="základní",J204,0)</f>
        <v>0</v>
      </c>
      <c r="BF204" s="232">
        <f>IF(N204="snížená",J204,0)</f>
        <v>0</v>
      </c>
      <c r="BG204" s="232">
        <f>IF(N204="zákl. přenesená",J204,0)</f>
        <v>0</v>
      </c>
      <c r="BH204" s="232">
        <f>IF(N204="sníž. přenesená",J204,0)</f>
        <v>0</v>
      </c>
      <c r="BI204" s="232">
        <f>IF(N204="nulová",J204,0)</f>
        <v>0</v>
      </c>
      <c r="BJ204" s="19" t="s">
        <v>80</v>
      </c>
      <c r="BK204" s="232">
        <f>ROUND(I204*H204,2)</f>
        <v>0</v>
      </c>
      <c r="BL204" s="19" t="s">
        <v>176</v>
      </c>
      <c r="BM204" s="231" t="s">
        <v>1100</v>
      </c>
    </row>
    <row r="205" spans="1:51" s="13" customFormat="1" ht="12">
      <c r="A205" s="13"/>
      <c r="B205" s="237"/>
      <c r="C205" s="238"/>
      <c r="D205" s="233" t="s">
        <v>180</v>
      </c>
      <c r="E205" s="239" t="s">
        <v>19</v>
      </c>
      <c r="F205" s="240" t="s">
        <v>1101</v>
      </c>
      <c r="G205" s="238"/>
      <c r="H205" s="241">
        <v>109.84</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180</v>
      </c>
      <c r="AU205" s="247" t="s">
        <v>82</v>
      </c>
      <c r="AV205" s="13" t="s">
        <v>82</v>
      </c>
      <c r="AW205" s="13" t="s">
        <v>33</v>
      </c>
      <c r="AX205" s="13" t="s">
        <v>72</v>
      </c>
      <c r="AY205" s="247" t="s">
        <v>169</v>
      </c>
    </row>
    <row r="206" spans="1:51" s="13" customFormat="1" ht="12">
      <c r="A206" s="13"/>
      <c r="B206" s="237"/>
      <c r="C206" s="238"/>
      <c r="D206" s="233" t="s">
        <v>180</v>
      </c>
      <c r="E206" s="239" t="s">
        <v>19</v>
      </c>
      <c r="F206" s="240" t="s">
        <v>1102</v>
      </c>
      <c r="G206" s="238"/>
      <c r="H206" s="241">
        <v>7.31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180</v>
      </c>
      <c r="AU206" s="247" t="s">
        <v>82</v>
      </c>
      <c r="AV206" s="13" t="s">
        <v>82</v>
      </c>
      <c r="AW206" s="13" t="s">
        <v>33</v>
      </c>
      <c r="AX206" s="13" t="s">
        <v>72</v>
      </c>
      <c r="AY206" s="247" t="s">
        <v>169</v>
      </c>
    </row>
    <row r="207" spans="1:51" s="13" customFormat="1" ht="12">
      <c r="A207" s="13"/>
      <c r="B207" s="237"/>
      <c r="C207" s="238"/>
      <c r="D207" s="233" t="s">
        <v>180</v>
      </c>
      <c r="E207" s="239" t="s">
        <v>19</v>
      </c>
      <c r="F207" s="240" t="s">
        <v>1103</v>
      </c>
      <c r="G207" s="238"/>
      <c r="H207" s="241">
        <v>62.26</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72</v>
      </c>
      <c r="AY207" s="247" t="s">
        <v>169</v>
      </c>
    </row>
    <row r="208" spans="1:51" s="15" customFormat="1" ht="12">
      <c r="A208" s="15"/>
      <c r="B208" s="258"/>
      <c r="C208" s="259"/>
      <c r="D208" s="233" t="s">
        <v>180</v>
      </c>
      <c r="E208" s="260" t="s">
        <v>19</v>
      </c>
      <c r="F208" s="261" t="s">
        <v>191</v>
      </c>
      <c r="G208" s="259"/>
      <c r="H208" s="262">
        <v>179.41</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180</v>
      </c>
      <c r="AU208" s="268" t="s">
        <v>82</v>
      </c>
      <c r="AV208" s="15" t="s">
        <v>176</v>
      </c>
      <c r="AW208" s="15" t="s">
        <v>33</v>
      </c>
      <c r="AX208" s="15" t="s">
        <v>80</v>
      </c>
      <c r="AY208" s="268" t="s">
        <v>169</v>
      </c>
    </row>
    <row r="209" spans="1:65" s="2" customFormat="1" ht="16.5" customHeight="1">
      <c r="A209" s="40"/>
      <c r="B209" s="41"/>
      <c r="C209" s="220" t="s">
        <v>353</v>
      </c>
      <c r="D209" s="220" t="s">
        <v>171</v>
      </c>
      <c r="E209" s="221" t="s">
        <v>378</v>
      </c>
      <c r="F209" s="222" t="s">
        <v>379</v>
      </c>
      <c r="G209" s="223" t="s">
        <v>174</v>
      </c>
      <c r="H209" s="224">
        <v>109.84</v>
      </c>
      <c r="I209" s="225"/>
      <c r="J209" s="226">
        <f>ROUND(I209*H209,2)</f>
        <v>0</v>
      </c>
      <c r="K209" s="222" t="s">
        <v>175</v>
      </c>
      <c r="L209" s="46"/>
      <c r="M209" s="227" t="s">
        <v>19</v>
      </c>
      <c r="N209" s="22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176</v>
      </c>
      <c r="AT209" s="231" t="s">
        <v>171</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1104</v>
      </c>
    </row>
    <row r="210" spans="1:51" s="13" customFormat="1" ht="12">
      <c r="A210" s="13"/>
      <c r="B210" s="237"/>
      <c r="C210" s="238"/>
      <c r="D210" s="233" t="s">
        <v>180</v>
      </c>
      <c r="E210" s="239" t="s">
        <v>19</v>
      </c>
      <c r="F210" s="240" t="s">
        <v>1101</v>
      </c>
      <c r="G210" s="238"/>
      <c r="H210" s="241">
        <v>109.84</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180</v>
      </c>
      <c r="AU210" s="247" t="s">
        <v>82</v>
      </c>
      <c r="AV210" s="13" t="s">
        <v>82</v>
      </c>
      <c r="AW210" s="13" t="s">
        <v>33</v>
      </c>
      <c r="AX210" s="13" t="s">
        <v>80</v>
      </c>
      <c r="AY210" s="247" t="s">
        <v>169</v>
      </c>
    </row>
    <row r="211" spans="1:65" s="2" customFormat="1" ht="33" customHeight="1">
      <c r="A211" s="40"/>
      <c r="B211" s="41"/>
      <c r="C211" s="220" t="s">
        <v>358</v>
      </c>
      <c r="D211" s="220" t="s">
        <v>171</v>
      </c>
      <c r="E211" s="221" t="s">
        <v>1105</v>
      </c>
      <c r="F211" s="222" t="s">
        <v>1106</v>
      </c>
      <c r="G211" s="223" t="s">
        <v>174</v>
      </c>
      <c r="H211" s="224">
        <v>62.26</v>
      </c>
      <c r="I211" s="225"/>
      <c r="J211" s="226">
        <f>ROUND(I211*H211,2)</f>
        <v>0</v>
      </c>
      <c r="K211" s="222" t="s">
        <v>175</v>
      </c>
      <c r="L211" s="46"/>
      <c r="M211" s="227" t="s">
        <v>19</v>
      </c>
      <c r="N211" s="228" t="s">
        <v>43</v>
      </c>
      <c r="O211" s="86"/>
      <c r="P211" s="229">
        <f>O211*H211</f>
        <v>0</v>
      </c>
      <c r="Q211" s="229">
        <v>0.08425</v>
      </c>
      <c r="R211" s="229">
        <f>Q211*H211</f>
        <v>5.245405</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1107</v>
      </c>
    </row>
    <row r="212" spans="1:47" s="2" customFormat="1" ht="12">
      <c r="A212" s="40"/>
      <c r="B212" s="41"/>
      <c r="C212" s="42"/>
      <c r="D212" s="233" t="s">
        <v>178</v>
      </c>
      <c r="E212" s="42"/>
      <c r="F212" s="234" t="s">
        <v>854</v>
      </c>
      <c r="G212" s="42"/>
      <c r="H212" s="42"/>
      <c r="I212" s="138"/>
      <c r="J212" s="42"/>
      <c r="K212" s="42"/>
      <c r="L212" s="46"/>
      <c r="M212" s="235"/>
      <c r="N212" s="236"/>
      <c r="O212" s="86"/>
      <c r="P212" s="86"/>
      <c r="Q212" s="86"/>
      <c r="R212" s="86"/>
      <c r="S212" s="86"/>
      <c r="T212" s="87"/>
      <c r="U212" s="40"/>
      <c r="V212" s="40"/>
      <c r="W212" s="40"/>
      <c r="X212" s="40"/>
      <c r="Y212" s="40"/>
      <c r="Z212" s="40"/>
      <c r="AA212" s="40"/>
      <c r="AB212" s="40"/>
      <c r="AC212" s="40"/>
      <c r="AD212" s="40"/>
      <c r="AE212" s="40"/>
      <c r="AT212" s="19" t="s">
        <v>178</v>
      </c>
      <c r="AU212" s="19" t="s">
        <v>82</v>
      </c>
    </row>
    <row r="213" spans="1:51" s="14" customFormat="1" ht="12">
      <c r="A213" s="14"/>
      <c r="B213" s="248"/>
      <c r="C213" s="249"/>
      <c r="D213" s="233" t="s">
        <v>180</v>
      </c>
      <c r="E213" s="250" t="s">
        <v>19</v>
      </c>
      <c r="F213" s="251" t="s">
        <v>1108</v>
      </c>
      <c r="G213" s="249"/>
      <c r="H213" s="250" t="s">
        <v>19</v>
      </c>
      <c r="I213" s="252"/>
      <c r="J213" s="249"/>
      <c r="K213" s="249"/>
      <c r="L213" s="253"/>
      <c r="M213" s="254"/>
      <c r="N213" s="255"/>
      <c r="O213" s="255"/>
      <c r="P213" s="255"/>
      <c r="Q213" s="255"/>
      <c r="R213" s="255"/>
      <c r="S213" s="255"/>
      <c r="T213" s="256"/>
      <c r="U213" s="14"/>
      <c r="V213" s="14"/>
      <c r="W213" s="14"/>
      <c r="X213" s="14"/>
      <c r="Y213" s="14"/>
      <c r="Z213" s="14"/>
      <c r="AA213" s="14"/>
      <c r="AB213" s="14"/>
      <c r="AC213" s="14"/>
      <c r="AD213" s="14"/>
      <c r="AE213" s="14"/>
      <c r="AT213" s="257" t="s">
        <v>180</v>
      </c>
      <c r="AU213" s="257" t="s">
        <v>82</v>
      </c>
      <c r="AV213" s="14" t="s">
        <v>80</v>
      </c>
      <c r="AW213" s="14" t="s">
        <v>33</v>
      </c>
      <c r="AX213" s="14" t="s">
        <v>72</v>
      </c>
      <c r="AY213" s="257" t="s">
        <v>169</v>
      </c>
    </row>
    <row r="214" spans="1:51" s="13" customFormat="1" ht="12">
      <c r="A214" s="13"/>
      <c r="B214" s="237"/>
      <c r="C214" s="238"/>
      <c r="D214" s="233" t="s">
        <v>180</v>
      </c>
      <c r="E214" s="239" t="s">
        <v>19</v>
      </c>
      <c r="F214" s="240" t="s">
        <v>1109</v>
      </c>
      <c r="G214" s="238"/>
      <c r="H214" s="241">
        <v>60.98</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180</v>
      </c>
      <c r="AU214" s="247" t="s">
        <v>82</v>
      </c>
      <c r="AV214" s="13" t="s">
        <v>82</v>
      </c>
      <c r="AW214" s="13" t="s">
        <v>33</v>
      </c>
      <c r="AX214" s="13" t="s">
        <v>72</v>
      </c>
      <c r="AY214" s="247" t="s">
        <v>169</v>
      </c>
    </row>
    <row r="215" spans="1:51" s="13" customFormat="1" ht="12">
      <c r="A215" s="13"/>
      <c r="B215" s="237"/>
      <c r="C215" s="238"/>
      <c r="D215" s="233" t="s">
        <v>180</v>
      </c>
      <c r="E215" s="239" t="s">
        <v>19</v>
      </c>
      <c r="F215" s="240" t="s">
        <v>1110</v>
      </c>
      <c r="G215" s="238"/>
      <c r="H215" s="241">
        <v>1.28</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180</v>
      </c>
      <c r="AU215" s="247" t="s">
        <v>82</v>
      </c>
      <c r="AV215" s="13" t="s">
        <v>82</v>
      </c>
      <c r="AW215" s="13" t="s">
        <v>33</v>
      </c>
      <c r="AX215" s="13" t="s">
        <v>72</v>
      </c>
      <c r="AY215" s="247" t="s">
        <v>169</v>
      </c>
    </row>
    <row r="216" spans="1:51" s="15" customFormat="1" ht="12">
      <c r="A216" s="15"/>
      <c r="B216" s="258"/>
      <c r="C216" s="259"/>
      <c r="D216" s="233" t="s">
        <v>180</v>
      </c>
      <c r="E216" s="260" t="s">
        <v>19</v>
      </c>
      <c r="F216" s="261" t="s">
        <v>191</v>
      </c>
      <c r="G216" s="259"/>
      <c r="H216" s="262">
        <v>62.26</v>
      </c>
      <c r="I216" s="263"/>
      <c r="J216" s="259"/>
      <c r="K216" s="259"/>
      <c r="L216" s="264"/>
      <c r="M216" s="265"/>
      <c r="N216" s="266"/>
      <c r="O216" s="266"/>
      <c r="P216" s="266"/>
      <c r="Q216" s="266"/>
      <c r="R216" s="266"/>
      <c r="S216" s="266"/>
      <c r="T216" s="267"/>
      <c r="U216" s="15"/>
      <c r="V216" s="15"/>
      <c r="W216" s="15"/>
      <c r="X216" s="15"/>
      <c r="Y216" s="15"/>
      <c r="Z216" s="15"/>
      <c r="AA216" s="15"/>
      <c r="AB216" s="15"/>
      <c r="AC216" s="15"/>
      <c r="AD216" s="15"/>
      <c r="AE216" s="15"/>
      <c r="AT216" s="268" t="s">
        <v>180</v>
      </c>
      <c r="AU216" s="268" t="s">
        <v>82</v>
      </c>
      <c r="AV216" s="15" t="s">
        <v>176</v>
      </c>
      <c r="AW216" s="15" t="s">
        <v>33</v>
      </c>
      <c r="AX216" s="15" t="s">
        <v>80</v>
      </c>
      <c r="AY216" s="268" t="s">
        <v>169</v>
      </c>
    </row>
    <row r="217" spans="1:65" s="2" customFormat="1" ht="16.5" customHeight="1">
      <c r="A217" s="40"/>
      <c r="B217" s="41"/>
      <c r="C217" s="269" t="s">
        <v>365</v>
      </c>
      <c r="D217" s="269" t="s">
        <v>294</v>
      </c>
      <c r="E217" s="270" t="s">
        <v>1111</v>
      </c>
      <c r="F217" s="271" t="s">
        <v>1112</v>
      </c>
      <c r="G217" s="272" t="s">
        <v>174</v>
      </c>
      <c r="H217" s="273">
        <v>62.2</v>
      </c>
      <c r="I217" s="274"/>
      <c r="J217" s="275">
        <f>ROUND(I217*H217,2)</f>
        <v>0</v>
      </c>
      <c r="K217" s="271" t="s">
        <v>175</v>
      </c>
      <c r="L217" s="276"/>
      <c r="M217" s="277" t="s">
        <v>19</v>
      </c>
      <c r="N217" s="278" t="s">
        <v>43</v>
      </c>
      <c r="O217" s="86"/>
      <c r="P217" s="229">
        <f>O217*H217</f>
        <v>0</v>
      </c>
      <c r="Q217" s="229">
        <v>0.131</v>
      </c>
      <c r="R217" s="229">
        <f>Q217*H217</f>
        <v>8.148200000000001</v>
      </c>
      <c r="S217" s="229">
        <v>0</v>
      </c>
      <c r="T217" s="230">
        <f>S217*H217</f>
        <v>0</v>
      </c>
      <c r="U217" s="40"/>
      <c r="V217" s="40"/>
      <c r="W217" s="40"/>
      <c r="X217" s="40"/>
      <c r="Y217" s="40"/>
      <c r="Z217" s="40"/>
      <c r="AA217" s="40"/>
      <c r="AB217" s="40"/>
      <c r="AC217" s="40"/>
      <c r="AD217" s="40"/>
      <c r="AE217" s="40"/>
      <c r="AR217" s="231" t="s">
        <v>227</v>
      </c>
      <c r="AT217" s="231" t="s">
        <v>294</v>
      </c>
      <c r="AU217" s="231" t="s">
        <v>82</v>
      </c>
      <c r="AY217" s="19" t="s">
        <v>169</v>
      </c>
      <c r="BE217" s="232">
        <f>IF(N217="základní",J217,0)</f>
        <v>0</v>
      </c>
      <c r="BF217" s="232">
        <f>IF(N217="snížená",J217,0)</f>
        <v>0</v>
      </c>
      <c r="BG217" s="232">
        <f>IF(N217="zákl. přenesená",J217,0)</f>
        <v>0</v>
      </c>
      <c r="BH217" s="232">
        <f>IF(N217="sníž. přenesená",J217,0)</f>
        <v>0</v>
      </c>
      <c r="BI217" s="232">
        <f>IF(N217="nulová",J217,0)</f>
        <v>0</v>
      </c>
      <c r="BJ217" s="19" t="s">
        <v>80</v>
      </c>
      <c r="BK217" s="232">
        <f>ROUND(I217*H217,2)</f>
        <v>0</v>
      </c>
      <c r="BL217" s="19" t="s">
        <v>176</v>
      </c>
      <c r="BM217" s="231" t="s">
        <v>1113</v>
      </c>
    </row>
    <row r="218" spans="1:51" s="13" customFormat="1" ht="12">
      <c r="A218" s="13"/>
      <c r="B218" s="237"/>
      <c r="C218" s="238"/>
      <c r="D218" s="233" t="s">
        <v>180</v>
      </c>
      <c r="E218" s="239" t="s">
        <v>19</v>
      </c>
      <c r="F218" s="240" t="s">
        <v>1114</v>
      </c>
      <c r="G218" s="238"/>
      <c r="H218" s="241">
        <v>60.98</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180</v>
      </c>
      <c r="AU218" s="247" t="s">
        <v>82</v>
      </c>
      <c r="AV218" s="13" t="s">
        <v>82</v>
      </c>
      <c r="AW218" s="13" t="s">
        <v>33</v>
      </c>
      <c r="AX218" s="13" t="s">
        <v>80</v>
      </c>
      <c r="AY218" s="247" t="s">
        <v>169</v>
      </c>
    </row>
    <row r="219" spans="1:51" s="13" customFormat="1" ht="12">
      <c r="A219" s="13"/>
      <c r="B219" s="237"/>
      <c r="C219" s="238"/>
      <c r="D219" s="233" t="s">
        <v>180</v>
      </c>
      <c r="E219" s="238"/>
      <c r="F219" s="240" t="s">
        <v>1115</v>
      </c>
      <c r="G219" s="238"/>
      <c r="H219" s="241">
        <v>62.2</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4</v>
      </c>
      <c r="AX219" s="13" t="s">
        <v>80</v>
      </c>
      <c r="AY219" s="247" t="s">
        <v>169</v>
      </c>
    </row>
    <row r="220" spans="1:65" s="2" customFormat="1" ht="16.5" customHeight="1">
      <c r="A220" s="40"/>
      <c r="B220" s="41"/>
      <c r="C220" s="269" t="s">
        <v>370</v>
      </c>
      <c r="D220" s="269" t="s">
        <v>294</v>
      </c>
      <c r="E220" s="270" t="s">
        <v>1116</v>
      </c>
      <c r="F220" s="271" t="s">
        <v>1117</v>
      </c>
      <c r="G220" s="272" t="s">
        <v>174</v>
      </c>
      <c r="H220" s="273">
        <v>1.306</v>
      </c>
      <c r="I220" s="274"/>
      <c r="J220" s="275">
        <f>ROUND(I220*H220,2)</f>
        <v>0</v>
      </c>
      <c r="K220" s="271" t="s">
        <v>175</v>
      </c>
      <c r="L220" s="276"/>
      <c r="M220" s="277" t="s">
        <v>19</v>
      </c>
      <c r="N220" s="278" t="s">
        <v>43</v>
      </c>
      <c r="O220" s="86"/>
      <c r="P220" s="229">
        <f>O220*H220</f>
        <v>0</v>
      </c>
      <c r="Q220" s="229">
        <v>0.131</v>
      </c>
      <c r="R220" s="229">
        <f>Q220*H220</f>
        <v>0.17108600000000002</v>
      </c>
      <c r="S220" s="229">
        <v>0</v>
      </c>
      <c r="T220" s="230">
        <f>S220*H220</f>
        <v>0</v>
      </c>
      <c r="U220" s="40"/>
      <c r="V220" s="40"/>
      <c r="W220" s="40"/>
      <c r="X220" s="40"/>
      <c r="Y220" s="40"/>
      <c r="Z220" s="40"/>
      <c r="AA220" s="40"/>
      <c r="AB220" s="40"/>
      <c r="AC220" s="40"/>
      <c r="AD220" s="40"/>
      <c r="AE220" s="40"/>
      <c r="AR220" s="231" t="s">
        <v>227</v>
      </c>
      <c r="AT220" s="231" t="s">
        <v>294</v>
      </c>
      <c r="AU220" s="231" t="s">
        <v>82</v>
      </c>
      <c r="AY220" s="19" t="s">
        <v>169</v>
      </c>
      <c r="BE220" s="232">
        <f>IF(N220="základní",J220,0)</f>
        <v>0</v>
      </c>
      <c r="BF220" s="232">
        <f>IF(N220="snížená",J220,0)</f>
        <v>0</v>
      </c>
      <c r="BG220" s="232">
        <f>IF(N220="zákl. přenesená",J220,0)</f>
        <v>0</v>
      </c>
      <c r="BH220" s="232">
        <f>IF(N220="sníž. přenesená",J220,0)</f>
        <v>0</v>
      </c>
      <c r="BI220" s="232">
        <f>IF(N220="nulová",J220,0)</f>
        <v>0</v>
      </c>
      <c r="BJ220" s="19" t="s">
        <v>80</v>
      </c>
      <c r="BK220" s="232">
        <f>ROUND(I220*H220,2)</f>
        <v>0</v>
      </c>
      <c r="BL220" s="19" t="s">
        <v>176</v>
      </c>
      <c r="BM220" s="231" t="s">
        <v>1118</v>
      </c>
    </row>
    <row r="221" spans="1:51" s="14" customFormat="1" ht="12">
      <c r="A221" s="14"/>
      <c r="B221" s="248"/>
      <c r="C221" s="249"/>
      <c r="D221" s="233" t="s">
        <v>180</v>
      </c>
      <c r="E221" s="250" t="s">
        <v>19</v>
      </c>
      <c r="F221" s="251" t="s">
        <v>1119</v>
      </c>
      <c r="G221" s="249"/>
      <c r="H221" s="250" t="s">
        <v>19</v>
      </c>
      <c r="I221" s="252"/>
      <c r="J221" s="249"/>
      <c r="K221" s="249"/>
      <c r="L221" s="253"/>
      <c r="M221" s="254"/>
      <c r="N221" s="255"/>
      <c r="O221" s="255"/>
      <c r="P221" s="255"/>
      <c r="Q221" s="255"/>
      <c r="R221" s="255"/>
      <c r="S221" s="255"/>
      <c r="T221" s="256"/>
      <c r="U221" s="14"/>
      <c r="V221" s="14"/>
      <c r="W221" s="14"/>
      <c r="X221" s="14"/>
      <c r="Y221" s="14"/>
      <c r="Z221" s="14"/>
      <c r="AA221" s="14"/>
      <c r="AB221" s="14"/>
      <c r="AC221" s="14"/>
      <c r="AD221" s="14"/>
      <c r="AE221" s="14"/>
      <c r="AT221" s="257" t="s">
        <v>180</v>
      </c>
      <c r="AU221" s="257" t="s">
        <v>82</v>
      </c>
      <c r="AV221" s="14" t="s">
        <v>80</v>
      </c>
      <c r="AW221" s="14" t="s">
        <v>33</v>
      </c>
      <c r="AX221" s="14" t="s">
        <v>72</v>
      </c>
      <c r="AY221" s="257" t="s">
        <v>169</v>
      </c>
    </row>
    <row r="222" spans="1:51" s="13" customFormat="1" ht="12">
      <c r="A222" s="13"/>
      <c r="B222" s="237"/>
      <c r="C222" s="238"/>
      <c r="D222" s="233" t="s">
        <v>180</v>
      </c>
      <c r="E222" s="239" t="s">
        <v>19</v>
      </c>
      <c r="F222" s="240" t="s">
        <v>1110</v>
      </c>
      <c r="G222" s="238"/>
      <c r="H222" s="241">
        <v>1.28</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72</v>
      </c>
      <c r="AY222" s="247" t="s">
        <v>169</v>
      </c>
    </row>
    <row r="223" spans="1:51" s="15" customFormat="1" ht="12">
      <c r="A223" s="15"/>
      <c r="B223" s="258"/>
      <c r="C223" s="259"/>
      <c r="D223" s="233" t="s">
        <v>180</v>
      </c>
      <c r="E223" s="260" t="s">
        <v>19</v>
      </c>
      <c r="F223" s="261" t="s">
        <v>191</v>
      </c>
      <c r="G223" s="259"/>
      <c r="H223" s="262">
        <v>1.28</v>
      </c>
      <c r="I223" s="263"/>
      <c r="J223" s="259"/>
      <c r="K223" s="259"/>
      <c r="L223" s="264"/>
      <c r="M223" s="265"/>
      <c r="N223" s="266"/>
      <c r="O223" s="266"/>
      <c r="P223" s="266"/>
      <c r="Q223" s="266"/>
      <c r="R223" s="266"/>
      <c r="S223" s="266"/>
      <c r="T223" s="267"/>
      <c r="U223" s="15"/>
      <c r="V223" s="15"/>
      <c r="W223" s="15"/>
      <c r="X223" s="15"/>
      <c r="Y223" s="15"/>
      <c r="Z223" s="15"/>
      <c r="AA223" s="15"/>
      <c r="AB223" s="15"/>
      <c r="AC223" s="15"/>
      <c r="AD223" s="15"/>
      <c r="AE223" s="15"/>
      <c r="AT223" s="268" t="s">
        <v>180</v>
      </c>
      <c r="AU223" s="268" t="s">
        <v>82</v>
      </c>
      <c r="AV223" s="15" t="s">
        <v>176</v>
      </c>
      <c r="AW223" s="15" t="s">
        <v>33</v>
      </c>
      <c r="AX223" s="15" t="s">
        <v>80</v>
      </c>
      <c r="AY223" s="268" t="s">
        <v>169</v>
      </c>
    </row>
    <row r="224" spans="1:51" s="13" customFormat="1" ht="12">
      <c r="A224" s="13"/>
      <c r="B224" s="237"/>
      <c r="C224" s="238"/>
      <c r="D224" s="233" t="s">
        <v>180</v>
      </c>
      <c r="E224" s="238"/>
      <c r="F224" s="240" t="s">
        <v>1120</v>
      </c>
      <c r="G224" s="238"/>
      <c r="H224" s="241">
        <v>1.306</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180</v>
      </c>
      <c r="AU224" s="247" t="s">
        <v>82</v>
      </c>
      <c r="AV224" s="13" t="s">
        <v>82</v>
      </c>
      <c r="AW224" s="13" t="s">
        <v>4</v>
      </c>
      <c r="AX224" s="13" t="s">
        <v>80</v>
      </c>
      <c r="AY224" s="247" t="s">
        <v>169</v>
      </c>
    </row>
    <row r="225" spans="1:65" s="2" customFormat="1" ht="33" customHeight="1">
      <c r="A225" s="40"/>
      <c r="B225" s="41"/>
      <c r="C225" s="220" t="s">
        <v>377</v>
      </c>
      <c r="D225" s="220" t="s">
        <v>171</v>
      </c>
      <c r="E225" s="221" t="s">
        <v>1121</v>
      </c>
      <c r="F225" s="222" t="s">
        <v>1122</v>
      </c>
      <c r="G225" s="223" t="s">
        <v>174</v>
      </c>
      <c r="H225" s="224">
        <v>109.84</v>
      </c>
      <c r="I225" s="225"/>
      <c r="J225" s="226">
        <f>ROUND(I225*H225,2)</f>
        <v>0</v>
      </c>
      <c r="K225" s="222" t="s">
        <v>175</v>
      </c>
      <c r="L225" s="46"/>
      <c r="M225" s="227" t="s">
        <v>19</v>
      </c>
      <c r="N225" s="228" t="s">
        <v>43</v>
      </c>
      <c r="O225" s="86"/>
      <c r="P225" s="229">
        <f>O225*H225</f>
        <v>0</v>
      </c>
      <c r="Q225" s="229">
        <v>0.10362</v>
      </c>
      <c r="R225" s="229">
        <f>Q225*H225</f>
        <v>11.3816208</v>
      </c>
      <c r="S225" s="229">
        <v>0</v>
      </c>
      <c r="T225" s="230">
        <f>S225*H225</f>
        <v>0</v>
      </c>
      <c r="U225" s="40"/>
      <c r="V225" s="40"/>
      <c r="W225" s="40"/>
      <c r="X225" s="40"/>
      <c r="Y225" s="40"/>
      <c r="Z225" s="40"/>
      <c r="AA225" s="40"/>
      <c r="AB225" s="40"/>
      <c r="AC225" s="40"/>
      <c r="AD225" s="40"/>
      <c r="AE225" s="40"/>
      <c r="AR225" s="231" t="s">
        <v>176</v>
      </c>
      <c r="AT225" s="231" t="s">
        <v>171</v>
      </c>
      <c r="AU225" s="231" t="s">
        <v>82</v>
      </c>
      <c r="AY225" s="19" t="s">
        <v>169</v>
      </c>
      <c r="BE225" s="232">
        <f>IF(N225="základní",J225,0)</f>
        <v>0</v>
      </c>
      <c r="BF225" s="232">
        <f>IF(N225="snížená",J225,0)</f>
        <v>0</v>
      </c>
      <c r="BG225" s="232">
        <f>IF(N225="zákl. přenesená",J225,0)</f>
        <v>0</v>
      </c>
      <c r="BH225" s="232">
        <f>IF(N225="sníž. přenesená",J225,0)</f>
        <v>0</v>
      </c>
      <c r="BI225" s="232">
        <f>IF(N225="nulová",J225,0)</f>
        <v>0</v>
      </c>
      <c r="BJ225" s="19" t="s">
        <v>80</v>
      </c>
      <c r="BK225" s="232">
        <f>ROUND(I225*H225,2)</f>
        <v>0</v>
      </c>
      <c r="BL225" s="19" t="s">
        <v>176</v>
      </c>
      <c r="BM225" s="231" t="s">
        <v>1123</v>
      </c>
    </row>
    <row r="226" spans="1:47" s="2" customFormat="1" ht="12">
      <c r="A226" s="40"/>
      <c r="B226" s="41"/>
      <c r="C226" s="42"/>
      <c r="D226" s="233" t="s">
        <v>178</v>
      </c>
      <c r="E226" s="42"/>
      <c r="F226" s="234" t="s">
        <v>1124</v>
      </c>
      <c r="G226" s="42"/>
      <c r="H226" s="42"/>
      <c r="I226" s="138"/>
      <c r="J226" s="42"/>
      <c r="K226" s="42"/>
      <c r="L226" s="46"/>
      <c r="M226" s="235"/>
      <c r="N226" s="236"/>
      <c r="O226" s="86"/>
      <c r="P226" s="86"/>
      <c r="Q226" s="86"/>
      <c r="R226" s="86"/>
      <c r="S226" s="86"/>
      <c r="T226" s="87"/>
      <c r="U226" s="40"/>
      <c r="V226" s="40"/>
      <c r="W226" s="40"/>
      <c r="X226" s="40"/>
      <c r="Y226" s="40"/>
      <c r="Z226" s="40"/>
      <c r="AA226" s="40"/>
      <c r="AB226" s="40"/>
      <c r="AC226" s="40"/>
      <c r="AD226" s="40"/>
      <c r="AE226" s="40"/>
      <c r="AT226" s="19" t="s">
        <v>178</v>
      </c>
      <c r="AU226" s="19" t="s">
        <v>82</v>
      </c>
    </row>
    <row r="227" spans="1:51" s="13" customFormat="1" ht="12">
      <c r="A227" s="13"/>
      <c r="B227" s="237"/>
      <c r="C227" s="238"/>
      <c r="D227" s="233" t="s">
        <v>180</v>
      </c>
      <c r="E227" s="239" t="s">
        <v>19</v>
      </c>
      <c r="F227" s="240" t="s">
        <v>1101</v>
      </c>
      <c r="G227" s="238"/>
      <c r="H227" s="241">
        <v>109.84</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180</v>
      </c>
      <c r="AU227" s="247" t="s">
        <v>82</v>
      </c>
      <c r="AV227" s="13" t="s">
        <v>82</v>
      </c>
      <c r="AW227" s="13" t="s">
        <v>33</v>
      </c>
      <c r="AX227" s="13" t="s">
        <v>80</v>
      </c>
      <c r="AY227" s="247" t="s">
        <v>169</v>
      </c>
    </row>
    <row r="228" spans="1:65" s="2" customFormat="1" ht="16.5" customHeight="1">
      <c r="A228" s="40"/>
      <c r="B228" s="41"/>
      <c r="C228" s="269" t="s">
        <v>382</v>
      </c>
      <c r="D228" s="269" t="s">
        <v>294</v>
      </c>
      <c r="E228" s="270" t="s">
        <v>856</v>
      </c>
      <c r="F228" s="271" t="s">
        <v>857</v>
      </c>
      <c r="G228" s="272" t="s">
        <v>174</v>
      </c>
      <c r="H228" s="273">
        <v>112.037</v>
      </c>
      <c r="I228" s="274"/>
      <c r="J228" s="275">
        <f>ROUND(I228*H228,2)</f>
        <v>0</v>
      </c>
      <c r="K228" s="271" t="s">
        <v>175</v>
      </c>
      <c r="L228" s="276"/>
      <c r="M228" s="277" t="s">
        <v>19</v>
      </c>
      <c r="N228" s="278" t="s">
        <v>43</v>
      </c>
      <c r="O228" s="86"/>
      <c r="P228" s="229">
        <f>O228*H228</f>
        <v>0</v>
      </c>
      <c r="Q228" s="229">
        <v>0.176</v>
      </c>
      <c r="R228" s="229">
        <f>Q228*H228</f>
        <v>19.718512</v>
      </c>
      <c r="S228" s="229">
        <v>0</v>
      </c>
      <c r="T228" s="230">
        <f>S228*H228</f>
        <v>0</v>
      </c>
      <c r="U228" s="40"/>
      <c r="V228" s="40"/>
      <c r="W228" s="40"/>
      <c r="X228" s="40"/>
      <c r="Y228" s="40"/>
      <c r="Z228" s="40"/>
      <c r="AA228" s="40"/>
      <c r="AB228" s="40"/>
      <c r="AC228" s="40"/>
      <c r="AD228" s="40"/>
      <c r="AE228" s="40"/>
      <c r="AR228" s="231" t="s">
        <v>227</v>
      </c>
      <c r="AT228" s="231" t="s">
        <v>294</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1125</v>
      </c>
    </row>
    <row r="229" spans="1:51" s="13" customFormat="1" ht="12">
      <c r="A229" s="13"/>
      <c r="B229" s="237"/>
      <c r="C229" s="238"/>
      <c r="D229" s="233" t="s">
        <v>180</v>
      </c>
      <c r="E229" s="239" t="s">
        <v>19</v>
      </c>
      <c r="F229" s="240" t="s">
        <v>1101</v>
      </c>
      <c r="G229" s="238"/>
      <c r="H229" s="241">
        <v>109.84</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180</v>
      </c>
      <c r="AU229" s="247" t="s">
        <v>82</v>
      </c>
      <c r="AV229" s="13" t="s">
        <v>82</v>
      </c>
      <c r="AW229" s="13" t="s">
        <v>33</v>
      </c>
      <c r="AX229" s="13" t="s">
        <v>80</v>
      </c>
      <c r="AY229" s="247" t="s">
        <v>169</v>
      </c>
    </row>
    <row r="230" spans="1:51" s="13" customFormat="1" ht="12">
      <c r="A230" s="13"/>
      <c r="B230" s="237"/>
      <c r="C230" s="238"/>
      <c r="D230" s="233" t="s">
        <v>180</v>
      </c>
      <c r="E230" s="238"/>
      <c r="F230" s="240" t="s">
        <v>1126</v>
      </c>
      <c r="G230" s="238"/>
      <c r="H230" s="241">
        <v>112.037</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180</v>
      </c>
      <c r="AU230" s="247" t="s">
        <v>82</v>
      </c>
      <c r="AV230" s="13" t="s">
        <v>82</v>
      </c>
      <c r="AW230" s="13" t="s">
        <v>4</v>
      </c>
      <c r="AX230" s="13" t="s">
        <v>80</v>
      </c>
      <c r="AY230" s="247" t="s">
        <v>169</v>
      </c>
    </row>
    <row r="231" spans="1:65" s="2" customFormat="1" ht="33" customHeight="1">
      <c r="A231" s="40"/>
      <c r="B231" s="41"/>
      <c r="C231" s="220" t="s">
        <v>387</v>
      </c>
      <c r="D231" s="220" t="s">
        <v>171</v>
      </c>
      <c r="E231" s="221" t="s">
        <v>1127</v>
      </c>
      <c r="F231" s="222" t="s">
        <v>1128</v>
      </c>
      <c r="G231" s="223" t="s">
        <v>174</v>
      </c>
      <c r="H231" s="224">
        <v>7.31</v>
      </c>
      <c r="I231" s="225"/>
      <c r="J231" s="226">
        <f>ROUND(I231*H231,2)</f>
        <v>0</v>
      </c>
      <c r="K231" s="222" t="s">
        <v>175</v>
      </c>
      <c r="L231" s="46"/>
      <c r="M231" s="227" t="s">
        <v>19</v>
      </c>
      <c r="N231" s="228" t="s">
        <v>43</v>
      </c>
      <c r="O231" s="86"/>
      <c r="P231" s="229">
        <f>O231*H231</f>
        <v>0</v>
      </c>
      <c r="Q231" s="229">
        <v>0.08003</v>
      </c>
      <c r="R231" s="229">
        <f>Q231*H231</f>
        <v>0.5850193</v>
      </c>
      <c r="S231" s="229">
        <v>0</v>
      </c>
      <c r="T231" s="230">
        <f>S231*H231</f>
        <v>0</v>
      </c>
      <c r="U231" s="40"/>
      <c r="V231" s="40"/>
      <c r="W231" s="40"/>
      <c r="X231" s="40"/>
      <c r="Y231" s="40"/>
      <c r="Z231" s="40"/>
      <c r="AA231" s="40"/>
      <c r="AB231" s="40"/>
      <c r="AC231" s="40"/>
      <c r="AD231" s="40"/>
      <c r="AE231" s="40"/>
      <c r="AR231" s="231" t="s">
        <v>176</v>
      </c>
      <c r="AT231" s="231" t="s">
        <v>171</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176</v>
      </c>
      <c r="BM231" s="231" t="s">
        <v>1129</v>
      </c>
    </row>
    <row r="232" spans="1:47" s="2" customFormat="1" ht="12">
      <c r="A232" s="40"/>
      <c r="B232" s="41"/>
      <c r="C232" s="42"/>
      <c r="D232" s="233" t="s">
        <v>178</v>
      </c>
      <c r="E232" s="42"/>
      <c r="F232" s="234" t="s">
        <v>1130</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9" t="s">
        <v>178</v>
      </c>
      <c r="AU232" s="19" t="s">
        <v>82</v>
      </c>
    </row>
    <row r="233" spans="1:51" s="13" customFormat="1" ht="12">
      <c r="A233" s="13"/>
      <c r="B233" s="237"/>
      <c r="C233" s="238"/>
      <c r="D233" s="233" t="s">
        <v>180</v>
      </c>
      <c r="E233" s="239" t="s">
        <v>19</v>
      </c>
      <c r="F233" s="240" t="s">
        <v>1131</v>
      </c>
      <c r="G233" s="238"/>
      <c r="H233" s="241">
        <v>7.31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180</v>
      </c>
      <c r="AU233" s="247" t="s">
        <v>82</v>
      </c>
      <c r="AV233" s="13" t="s">
        <v>82</v>
      </c>
      <c r="AW233" s="13" t="s">
        <v>33</v>
      </c>
      <c r="AX233" s="13" t="s">
        <v>80</v>
      </c>
      <c r="AY233" s="247" t="s">
        <v>169</v>
      </c>
    </row>
    <row r="234" spans="1:65" s="2" customFormat="1" ht="16.5" customHeight="1">
      <c r="A234" s="40"/>
      <c r="B234" s="41"/>
      <c r="C234" s="269" t="s">
        <v>395</v>
      </c>
      <c r="D234" s="269" t="s">
        <v>294</v>
      </c>
      <c r="E234" s="270" t="s">
        <v>1132</v>
      </c>
      <c r="F234" s="271" t="s">
        <v>1133</v>
      </c>
      <c r="G234" s="272" t="s">
        <v>174</v>
      </c>
      <c r="H234" s="273">
        <v>7.31</v>
      </c>
      <c r="I234" s="274"/>
      <c r="J234" s="275">
        <f>ROUND(I234*H234,2)</f>
        <v>0</v>
      </c>
      <c r="K234" s="271" t="s">
        <v>175</v>
      </c>
      <c r="L234" s="276"/>
      <c r="M234" s="277" t="s">
        <v>19</v>
      </c>
      <c r="N234" s="278" t="s">
        <v>43</v>
      </c>
      <c r="O234" s="86"/>
      <c r="P234" s="229">
        <f>O234*H234</f>
        <v>0</v>
      </c>
      <c r="Q234" s="229">
        <v>0.108</v>
      </c>
      <c r="R234" s="229">
        <f>Q234*H234</f>
        <v>0.78948</v>
      </c>
      <c r="S234" s="229">
        <v>0</v>
      </c>
      <c r="T234" s="230">
        <f>S234*H234</f>
        <v>0</v>
      </c>
      <c r="U234" s="40"/>
      <c r="V234" s="40"/>
      <c r="W234" s="40"/>
      <c r="X234" s="40"/>
      <c r="Y234" s="40"/>
      <c r="Z234" s="40"/>
      <c r="AA234" s="40"/>
      <c r="AB234" s="40"/>
      <c r="AC234" s="40"/>
      <c r="AD234" s="40"/>
      <c r="AE234" s="40"/>
      <c r="AR234" s="231" t="s">
        <v>227</v>
      </c>
      <c r="AT234" s="231" t="s">
        <v>294</v>
      </c>
      <c r="AU234" s="231" t="s">
        <v>82</v>
      </c>
      <c r="AY234" s="19" t="s">
        <v>169</v>
      </c>
      <c r="BE234" s="232">
        <f>IF(N234="základní",J234,0)</f>
        <v>0</v>
      </c>
      <c r="BF234" s="232">
        <f>IF(N234="snížená",J234,0)</f>
        <v>0</v>
      </c>
      <c r="BG234" s="232">
        <f>IF(N234="zákl. přenesená",J234,0)</f>
        <v>0</v>
      </c>
      <c r="BH234" s="232">
        <f>IF(N234="sníž. přenesená",J234,0)</f>
        <v>0</v>
      </c>
      <c r="BI234" s="232">
        <f>IF(N234="nulová",J234,0)</f>
        <v>0</v>
      </c>
      <c r="BJ234" s="19" t="s">
        <v>80</v>
      </c>
      <c r="BK234" s="232">
        <f>ROUND(I234*H234,2)</f>
        <v>0</v>
      </c>
      <c r="BL234" s="19" t="s">
        <v>176</v>
      </c>
      <c r="BM234" s="231" t="s">
        <v>1134</v>
      </c>
    </row>
    <row r="235" spans="1:65" s="2" customFormat="1" ht="16.5" customHeight="1">
      <c r="A235" s="40"/>
      <c r="B235" s="41"/>
      <c r="C235" s="269" t="s">
        <v>400</v>
      </c>
      <c r="D235" s="269" t="s">
        <v>294</v>
      </c>
      <c r="E235" s="270" t="s">
        <v>1135</v>
      </c>
      <c r="F235" s="271" t="s">
        <v>1136</v>
      </c>
      <c r="G235" s="272" t="s">
        <v>297</v>
      </c>
      <c r="H235" s="273">
        <v>1.053</v>
      </c>
      <c r="I235" s="274"/>
      <c r="J235" s="275">
        <f>ROUND(I235*H235,2)</f>
        <v>0</v>
      </c>
      <c r="K235" s="271" t="s">
        <v>175</v>
      </c>
      <c r="L235" s="276"/>
      <c r="M235" s="277" t="s">
        <v>19</v>
      </c>
      <c r="N235" s="278" t="s">
        <v>43</v>
      </c>
      <c r="O235" s="86"/>
      <c r="P235" s="229">
        <f>O235*H235</f>
        <v>0</v>
      </c>
      <c r="Q235" s="229">
        <v>1</v>
      </c>
      <c r="R235" s="229">
        <f>Q235*H235</f>
        <v>1.053</v>
      </c>
      <c r="S235" s="229">
        <v>0</v>
      </c>
      <c r="T235" s="230">
        <f>S235*H235</f>
        <v>0</v>
      </c>
      <c r="U235" s="40"/>
      <c r="V235" s="40"/>
      <c r="W235" s="40"/>
      <c r="X235" s="40"/>
      <c r="Y235" s="40"/>
      <c r="Z235" s="40"/>
      <c r="AA235" s="40"/>
      <c r="AB235" s="40"/>
      <c r="AC235" s="40"/>
      <c r="AD235" s="40"/>
      <c r="AE235" s="40"/>
      <c r="AR235" s="231" t="s">
        <v>227</v>
      </c>
      <c r="AT235" s="231" t="s">
        <v>294</v>
      </c>
      <c r="AU235" s="231" t="s">
        <v>82</v>
      </c>
      <c r="AY235" s="19" t="s">
        <v>169</v>
      </c>
      <c r="BE235" s="232">
        <f>IF(N235="základní",J235,0)</f>
        <v>0</v>
      </c>
      <c r="BF235" s="232">
        <f>IF(N235="snížená",J235,0)</f>
        <v>0</v>
      </c>
      <c r="BG235" s="232">
        <f>IF(N235="zákl. přenesená",J235,0)</f>
        <v>0</v>
      </c>
      <c r="BH235" s="232">
        <f>IF(N235="sníž. přenesená",J235,0)</f>
        <v>0</v>
      </c>
      <c r="BI235" s="232">
        <f>IF(N235="nulová",J235,0)</f>
        <v>0</v>
      </c>
      <c r="BJ235" s="19" t="s">
        <v>80</v>
      </c>
      <c r="BK235" s="232">
        <f>ROUND(I235*H235,2)</f>
        <v>0</v>
      </c>
      <c r="BL235" s="19" t="s">
        <v>176</v>
      </c>
      <c r="BM235" s="231" t="s">
        <v>1137</v>
      </c>
    </row>
    <row r="236" spans="1:51" s="13" customFormat="1" ht="12">
      <c r="A236" s="13"/>
      <c r="B236" s="237"/>
      <c r="C236" s="238"/>
      <c r="D236" s="233" t="s">
        <v>180</v>
      </c>
      <c r="E236" s="239" t="s">
        <v>19</v>
      </c>
      <c r="F236" s="240" t="s">
        <v>1138</v>
      </c>
      <c r="G236" s="238"/>
      <c r="H236" s="241">
        <v>1.053</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180</v>
      </c>
      <c r="AU236" s="247" t="s">
        <v>82</v>
      </c>
      <c r="AV236" s="13" t="s">
        <v>82</v>
      </c>
      <c r="AW236" s="13" t="s">
        <v>33</v>
      </c>
      <c r="AX236" s="13" t="s">
        <v>80</v>
      </c>
      <c r="AY236" s="247" t="s">
        <v>169</v>
      </c>
    </row>
    <row r="237" spans="1:63" s="12" customFormat="1" ht="22.8" customHeight="1">
      <c r="A237" s="12"/>
      <c r="B237" s="204"/>
      <c r="C237" s="205"/>
      <c r="D237" s="206" t="s">
        <v>71</v>
      </c>
      <c r="E237" s="218" t="s">
        <v>236</v>
      </c>
      <c r="F237" s="218" t="s">
        <v>423</v>
      </c>
      <c r="G237" s="205"/>
      <c r="H237" s="205"/>
      <c r="I237" s="208"/>
      <c r="J237" s="219">
        <f>BK237</f>
        <v>0</v>
      </c>
      <c r="K237" s="205"/>
      <c r="L237" s="210"/>
      <c r="M237" s="211"/>
      <c r="N237" s="212"/>
      <c r="O237" s="212"/>
      <c r="P237" s="213">
        <f>SUM(P238:P266)</f>
        <v>0</v>
      </c>
      <c r="Q237" s="212"/>
      <c r="R237" s="213">
        <f>SUM(R238:R266)</f>
        <v>19.664388128</v>
      </c>
      <c r="S237" s="212"/>
      <c r="T237" s="214">
        <f>SUM(T238:T266)</f>
        <v>0</v>
      </c>
      <c r="U237" s="12"/>
      <c r="V237" s="12"/>
      <c r="W237" s="12"/>
      <c r="X237" s="12"/>
      <c r="Y237" s="12"/>
      <c r="Z237" s="12"/>
      <c r="AA237" s="12"/>
      <c r="AB237" s="12"/>
      <c r="AC237" s="12"/>
      <c r="AD237" s="12"/>
      <c r="AE237" s="12"/>
      <c r="AR237" s="215" t="s">
        <v>80</v>
      </c>
      <c r="AT237" s="216" t="s">
        <v>71</v>
      </c>
      <c r="AU237" s="216" t="s">
        <v>80</v>
      </c>
      <c r="AY237" s="215" t="s">
        <v>169</v>
      </c>
      <c r="BK237" s="217">
        <f>SUM(BK238:BK266)</f>
        <v>0</v>
      </c>
    </row>
    <row r="238" spans="1:65" s="2" customFormat="1" ht="16.5" customHeight="1">
      <c r="A238" s="40"/>
      <c r="B238" s="41"/>
      <c r="C238" s="220" t="s">
        <v>406</v>
      </c>
      <c r="D238" s="220" t="s">
        <v>171</v>
      </c>
      <c r="E238" s="221" t="s">
        <v>1139</v>
      </c>
      <c r="F238" s="222" t="s">
        <v>1140</v>
      </c>
      <c r="G238" s="223" t="s">
        <v>339</v>
      </c>
      <c r="H238" s="224">
        <v>25</v>
      </c>
      <c r="I238" s="225"/>
      <c r="J238" s="226">
        <f>ROUND(I238*H238,2)</f>
        <v>0</v>
      </c>
      <c r="K238" s="222" t="s">
        <v>175</v>
      </c>
      <c r="L238" s="46"/>
      <c r="M238" s="227" t="s">
        <v>19</v>
      </c>
      <c r="N238" s="228" t="s">
        <v>43</v>
      </c>
      <c r="O238" s="86"/>
      <c r="P238" s="229">
        <f>O238*H238</f>
        <v>0</v>
      </c>
      <c r="Q238" s="229">
        <v>0.00033</v>
      </c>
      <c r="R238" s="229">
        <f>Q238*H238</f>
        <v>0.00825</v>
      </c>
      <c r="S238" s="229">
        <v>0</v>
      </c>
      <c r="T238" s="230">
        <f>S238*H238</f>
        <v>0</v>
      </c>
      <c r="U238" s="40"/>
      <c r="V238" s="40"/>
      <c r="W238" s="40"/>
      <c r="X238" s="40"/>
      <c r="Y238" s="40"/>
      <c r="Z238" s="40"/>
      <c r="AA238" s="40"/>
      <c r="AB238" s="40"/>
      <c r="AC238" s="40"/>
      <c r="AD238" s="40"/>
      <c r="AE238" s="40"/>
      <c r="AR238" s="231" t="s">
        <v>176</v>
      </c>
      <c r="AT238" s="231" t="s">
        <v>171</v>
      </c>
      <c r="AU238" s="231" t="s">
        <v>82</v>
      </c>
      <c r="AY238" s="19" t="s">
        <v>169</v>
      </c>
      <c r="BE238" s="232">
        <f>IF(N238="základní",J238,0)</f>
        <v>0</v>
      </c>
      <c r="BF238" s="232">
        <f>IF(N238="snížená",J238,0)</f>
        <v>0</v>
      </c>
      <c r="BG238" s="232">
        <f>IF(N238="zákl. přenesená",J238,0)</f>
        <v>0</v>
      </c>
      <c r="BH238" s="232">
        <f>IF(N238="sníž. přenesená",J238,0)</f>
        <v>0</v>
      </c>
      <c r="BI238" s="232">
        <f>IF(N238="nulová",J238,0)</f>
        <v>0</v>
      </c>
      <c r="BJ238" s="19" t="s">
        <v>80</v>
      </c>
      <c r="BK238" s="232">
        <f>ROUND(I238*H238,2)</f>
        <v>0</v>
      </c>
      <c r="BL238" s="19" t="s">
        <v>176</v>
      </c>
      <c r="BM238" s="231" t="s">
        <v>1141</v>
      </c>
    </row>
    <row r="239" spans="1:47" s="2" customFormat="1" ht="12">
      <c r="A239" s="40"/>
      <c r="B239" s="41"/>
      <c r="C239" s="42"/>
      <c r="D239" s="233" t="s">
        <v>178</v>
      </c>
      <c r="E239" s="42"/>
      <c r="F239" s="234" t="s">
        <v>1142</v>
      </c>
      <c r="G239" s="42"/>
      <c r="H239" s="42"/>
      <c r="I239" s="138"/>
      <c r="J239" s="42"/>
      <c r="K239" s="42"/>
      <c r="L239" s="46"/>
      <c r="M239" s="235"/>
      <c r="N239" s="236"/>
      <c r="O239" s="86"/>
      <c r="P239" s="86"/>
      <c r="Q239" s="86"/>
      <c r="R239" s="86"/>
      <c r="S239" s="86"/>
      <c r="T239" s="87"/>
      <c r="U239" s="40"/>
      <c r="V239" s="40"/>
      <c r="W239" s="40"/>
      <c r="X239" s="40"/>
      <c r="Y239" s="40"/>
      <c r="Z239" s="40"/>
      <c r="AA239" s="40"/>
      <c r="AB239" s="40"/>
      <c r="AC239" s="40"/>
      <c r="AD239" s="40"/>
      <c r="AE239" s="40"/>
      <c r="AT239" s="19" t="s">
        <v>178</v>
      </c>
      <c r="AU239" s="19" t="s">
        <v>82</v>
      </c>
    </row>
    <row r="240" spans="1:51" s="13" customFormat="1" ht="12">
      <c r="A240" s="13"/>
      <c r="B240" s="237"/>
      <c r="C240" s="238"/>
      <c r="D240" s="233" t="s">
        <v>180</v>
      </c>
      <c r="E240" s="239" t="s">
        <v>19</v>
      </c>
      <c r="F240" s="240" t="s">
        <v>1143</v>
      </c>
      <c r="G240" s="238"/>
      <c r="H240" s="241">
        <v>25</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180</v>
      </c>
      <c r="AU240" s="247" t="s">
        <v>82</v>
      </c>
      <c r="AV240" s="13" t="s">
        <v>82</v>
      </c>
      <c r="AW240" s="13" t="s">
        <v>33</v>
      </c>
      <c r="AX240" s="13" t="s">
        <v>80</v>
      </c>
      <c r="AY240" s="247" t="s">
        <v>169</v>
      </c>
    </row>
    <row r="241" spans="1:65" s="2" customFormat="1" ht="21.75" customHeight="1">
      <c r="A241" s="40"/>
      <c r="B241" s="41"/>
      <c r="C241" s="220" t="s">
        <v>412</v>
      </c>
      <c r="D241" s="220" t="s">
        <v>171</v>
      </c>
      <c r="E241" s="221" t="s">
        <v>1144</v>
      </c>
      <c r="F241" s="222" t="s">
        <v>1145</v>
      </c>
      <c r="G241" s="223" t="s">
        <v>339</v>
      </c>
      <c r="H241" s="224">
        <v>25</v>
      </c>
      <c r="I241" s="225"/>
      <c r="J241" s="226">
        <f>ROUND(I241*H241,2)</f>
        <v>0</v>
      </c>
      <c r="K241" s="222" t="s">
        <v>175</v>
      </c>
      <c r="L241" s="46"/>
      <c r="M241" s="227" t="s">
        <v>19</v>
      </c>
      <c r="N241" s="228" t="s">
        <v>43</v>
      </c>
      <c r="O241" s="86"/>
      <c r="P241" s="229">
        <f>O241*H241</f>
        <v>0</v>
      </c>
      <c r="Q241" s="229">
        <v>0</v>
      </c>
      <c r="R241" s="229">
        <f>Q241*H241</f>
        <v>0</v>
      </c>
      <c r="S241" s="229">
        <v>0</v>
      </c>
      <c r="T241" s="230">
        <f>S241*H241</f>
        <v>0</v>
      </c>
      <c r="U241" s="40"/>
      <c r="V241" s="40"/>
      <c r="W241" s="40"/>
      <c r="X241" s="40"/>
      <c r="Y241" s="40"/>
      <c r="Z241" s="40"/>
      <c r="AA241" s="40"/>
      <c r="AB241" s="40"/>
      <c r="AC241" s="40"/>
      <c r="AD241" s="40"/>
      <c r="AE241" s="40"/>
      <c r="AR241" s="231" t="s">
        <v>176</v>
      </c>
      <c r="AT241" s="231" t="s">
        <v>171</v>
      </c>
      <c r="AU241" s="231" t="s">
        <v>82</v>
      </c>
      <c r="AY241" s="19" t="s">
        <v>169</v>
      </c>
      <c r="BE241" s="232">
        <f>IF(N241="základní",J241,0)</f>
        <v>0</v>
      </c>
      <c r="BF241" s="232">
        <f>IF(N241="snížená",J241,0)</f>
        <v>0</v>
      </c>
      <c r="BG241" s="232">
        <f>IF(N241="zákl. přenesená",J241,0)</f>
        <v>0</v>
      </c>
      <c r="BH241" s="232">
        <f>IF(N241="sníž. přenesená",J241,0)</f>
        <v>0</v>
      </c>
      <c r="BI241" s="232">
        <f>IF(N241="nulová",J241,0)</f>
        <v>0</v>
      </c>
      <c r="BJ241" s="19" t="s">
        <v>80</v>
      </c>
      <c r="BK241" s="232">
        <f>ROUND(I241*H241,2)</f>
        <v>0</v>
      </c>
      <c r="BL241" s="19" t="s">
        <v>176</v>
      </c>
      <c r="BM241" s="231" t="s">
        <v>1146</v>
      </c>
    </row>
    <row r="242" spans="1:47" s="2" customFormat="1" ht="12">
      <c r="A242" s="40"/>
      <c r="B242" s="41"/>
      <c r="C242" s="42"/>
      <c r="D242" s="233" t="s">
        <v>178</v>
      </c>
      <c r="E242" s="42"/>
      <c r="F242" s="234" t="s">
        <v>1147</v>
      </c>
      <c r="G242" s="42"/>
      <c r="H242" s="42"/>
      <c r="I242" s="138"/>
      <c r="J242" s="42"/>
      <c r="K242" s="42"/>
      <c r="L242" s="46"/>
      <c r="M242" s="235"/>
      <c r="N242" s="236"/>
      <c r="O242" s="86"/>
      <c r="P242" s="86"/>
      <c r="Q242" s="86"/>
      <c r="R242" s="86"/>
      <c r="S242" s="86"/>
      <c r="T242" s="87"/>
      <c r="U242" s="40"/>
      <c r="V242" s="40"/>
      <c r="W242" s="40"/>
      <c r="X242" s="40"/>
      <c r="Y242" s="40"/>
      <c r="Z242" s="40"/>
      <c r="AA242" s="40"/>
      <c r="AB242" s="40"/>
      <c r="AC242" s="40"/>
      <c r="AD242" s="40"/>
      <c r="AE242" s="40"/>
      <c r="AT242" s="19" t="s">
        <v>178</v>
      </c>
      <c r="AU242" s="19" t="s">
        <v>82</v>
      </c>
    </row>
    <row r="243" spans="1:51" s="13" customFormat="1" ht="12">
      <c r="A243" s="13"/>
      <c r="B243" s="237"/>
      <c r="C243" s="238"/>
      <c r="D243" s="233" t="s">
        <v>180</v>
      </c>
      <c r="E243" s="239" t="s">
        <v>19</v>
      </c>
      <c r="F243" s="240" t="s">
        <v>1148</v>
      </c>
      <c r="G243" s="238"/>
      <c r="H243" s="241">
        <v>25</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180</v>
      </c>
      <c r="AU243" s="247" t="s">
        <v>82</v>
      </c>
      <c r="AV243" s="13" t="s">
        <v>82</v>
      </c>
      <c r="AW243" s="13" t="s">
        <v>33</v>
      </c>
      <c r="AX243" s="13" t="s">
        <v>80</v>
      </c>
      <c r="AY243" s="247" t="s">
        <v>169</v>
      </c>
    </row>
    <row r="244" spans="1:65" s="2" customFormat="1" ht="21.75" customHeight="1">
      <c r="A244" s="40"/>
      <c r="B244" s="41"/>
      <c r="C244" s="220" t="s">
        <v>418</v>
      </c>
      <c r="D244" s="220" t="s">
        <v>171</v>
      </c>
      <c r="E244" s="221" t="s">
        <v>872</v>
      </c>
      <c r="F244" s="222" t="s">
        <v>873</v>
      </c>
      <c r="G244" s="223" t="s">
        <v>339</v>
      </c>
      <c r="H244" s="224">
        <v>45.95</v>
      </c>
      <c r="I244" s="225"/>
      <c r="J244" s="226">
        <f>ROUND(I244*H244,2)</f>
        <v>0</v>
      </c>
      <c r="K244" s="222" t="s">
        <v>19</v>
      </c>
      <c r="L244" s="46"/>
      <c r="M244" s="227" t="s">
        <v>19</v>
      </c>
      <c r="N244" s="228" t="s">
        <v>43</v>
      </c>
      <c r="O244" s="86"/>
      <c r="P244" s="229">
        <f>O244*H244</f>
        <v>0</v>
      </c>
      <c r="Q244" s="229">
        <v>0.16850352</v>
      </c>
      <c r="R244" s="229">
        <f>Q244*H244</f>
        <v>7.742736744</v>
      </c>
      <c r="S244" s="229">
        <v>0</v>
      </c>
      <c r="T244" s="230">
        <f>S244*H244</f>
        <v>0</v>
      </c>
      <c r="U244" s="40"/>
      <c r="V244" s="40"/>
      <c r="W244" s="40"/>
      <c r="X244" s="40"/>
      <c r="Y244" s="40"/>
      <c r="Z244" s="40"/>
      <c r="AA244" s="40"/>
      <c r="AB244" s="40"/>
      <c r="AC244" s="40"/>
      <c r="AD244" s="40"/>
      <c r="AE244" s="40"/>
      <c r="AR244" s="231" t="s">
        <v>176</v>
      </c>
      <c r="AT244" s="231" t="s">
        <v>171</v>
      </c>
      <c r="AU244" s="231" t="s">
        <v>82</v>
      </c>
      <c r="AY244" s="19" t="s">
        <v>169</v>
      </c>
      <c r="BE244" s="232">
        <f>IF(N244="základní",J244,0)</f>
        <v>0</v>
      </c>
      <c r="BF244" s="232">
        <f>IF(N244="snížená",J244,0)</f>
        <v>0</v>
      </c>
      <c r="BG244" s="232">
        <f>IF(N244="zákl. přenesená",J244,0)</f>
        <v>0</v>
      </c>
      <c r="BH244" s="232">
        <f>IF(N244="sníž. přenesená",J244,0)</f>
        <v>0</v>
      </c>
      <c r="BI244" s="232">
        <f>IF(N244="nulová",J244,0)</f>
        <v>0</v>
      </c>
      <c r="BJ244" s="19" t="s">
        <v>80</v>
      </c>
      <c r="BK244" s="232">
        <f>ROUND(I244*H244,2)</f>
        <v>0</v>
      </c>
      <c r="BL244" s="19" t="s">
        <v>176</v>
      </c>
      <c r="BM244" s="231" t="s">
        <v>1149</v>
      </c>
    </row>
    <row r="245" spans="1:47" s="2" customFormat="1" ht="12">
      <c r="A245" s="40"/>
      <c r="B245" s="41"/>
      <c r="C245" s="42"/>
      <c r="D245" s="233" t="s">
        <v>178</v>
      </c>
      <c r="E245" s="42"/>
      <c r="F245" s="234" t="s">
        <v>875</v>
      </c>
      <c r="G245" s="42"/>
      <c r="H245" s="42"/>
      <c r="I245" s="138"/>
      <c r="J245" s="42"/>
      <c r="K245" s="42"/>
      <c r="L245" s="46"/>
      <c r="M245" s="235"/>
      <c r="N245" s="236"/>
      <c r="O245" s="86"/>
      <c r="P245" s="86"/>
      <c r="Q245" s="86"/>
      <c r="R245" s="86"/>
      <c r="S245" s="86"/>
      <c r="T245" s="87"/>
      <c r="U245" s="40"/>
      <c r="V245" s="40"/>
      <c r="W245" s="40"/>
      <c r="X245" s="40"/>
      <c r="Y245" s="40"/>
      <c r="Z245" s="40"/>
      <c r="AA245" s="40"/>
      <c r="AB245" s="40"/>
      <c r="AC245" s="40"/>
      <c r="AD245" s="40"/>
      <c r="AE245" s="40"/>
      <c r="AT245" s="19" t="s">
        <v>178</v>
      </c>
      <c r="AU245" s="19" t="s">
        <v>82</v>
      </c>
    </row>
    <row r="246" spans="1:51" s="13" customFormat="1" ht="12">
      <c r="A246" s="13"/>
      <c r="B246" s="237"/>
      <c r="C246" s="238"/>
      <c r="D246" s="233" t="s">
        <v>180</v>
      </c>
      <c r="E246" s="239" t="s">
        <v>19</v>
      </c>
      <c r="F246" s="240" t="s">
        <v>1150</v>
      </c>
      <c r="G246" s="238"/>
      <c r="H246" s="241">
        <v>8.6</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180</v>
      </c>
      <c r="AU246" s="247" t="s">
        <v>82</v>
      </c>
      <c r="AV246" s="13" t="s">
        <v>82</v>
      </c>
      <c r="AW246" s="13" t="s">
        <v>33</v>
      </c>
      <c r="AX246" s="13" t="s">
        <v>72</v>
      </c>
      <c r="AY246" s="247" t="s">
        <v>169</v>
      </c>
    </row>
    <row r="247" spans="1:51" s="13" customFormat="1" ht="12">
      <c r="A247" s="13"/>
      <c r="B247" s="237"/>
      <c r="C247" s="238"/>
      <c r="D247" s="233" t="s">
        <v>180</v>
      </c>
      <c r="E247" s="239" t="s">
        <v>19</v>
      </c>
      <c r="F247" s="240" t="s">
        <v>1151</v>
      </c>
      <c r="G247" s="238"/>
      <c r="H247" s="241">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180</v>
      </c>
      <c r="AU247" s="247" t="s">
        <v>82</v>
      </c>
      <c r="AV247" s="13" t="s">
        <v>82</v>
      </c>
      <c r="AW247" s="13" t="s">
        <v>33</v>
      </c>
      <c r="AX247" s="13" t="s">
        <v>72</v>
      </c>
      <c r="AY247" s="247" t="s">
        <v>169</v>
      </c>
    </row>
    <row r="248" spans="1:51" s="13" customFormat="1" ht="12">
      <c r="A248" s="13"/>
      <c r="B248" s="237"/>
      <c r="C248" s="238"/>
      <c r="D248" s="233" t="s">
        <v>180</v>
      </c>
      <c r="E248" s="239" t="s">
        <v>19</v>
      </c>
      <c r="F248" s="240" t="s">
        <v>1152</v>
      </c>
      <c r="G248" s="238"/>
      <c r="H248" s="241">
        <v>2.75</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180</v>
      </c>
      <c r="AU248" s="247" t="s">
        <v>82</v>
      </c>
      <c r="AV248" s="13" t="s">
        <v>82</v>
      </c>
      <c r="AW248" s="13" t="s">
        <v>33</v>
      </c>
      <c r="AX248" s="13" t="s">
        <v>72</v>
      </c>
      <c r="AY248" s="247" t="s">
        <v>169</v>
      </c>
    </row>
    <row r="249" spans="1:51" s="13" customFormat="1" ht="12">
      <c r="A249" s="13"/>
      <c r="B249" s="237"/>
      <c r="C249" s="238"/>
      <c r="D249" s="233" t="s">
        <v>180</v>
      </c>
      <c r="E249" s="239" t="s">
        <v>19</v>
      </c>
      <c r="F249" s="240" t="s">
        <v>1153</v>
      </c>
      <c r="G249" s="238"/>
      <c r="H249" s="241">
        <v>16.08</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180</v>
      </c>
      <c r="AU249" s="247" t="s">
        <v>82</v>
      </c>
      <c r="AV249" s="13" t="s">
        <v>82</v>
      </c>
      <c r="AW249" s="13" t="s">
        <v>33</v>
      </c>
      <c r="AX249" s="13" t="s">
        <v>72</v>
      </c>
      <c r="AY249" s="247" t="s">
        <v>169</v>
      </c>
    </row>
    <row r="250" spans="1:51" s="13" customFormat="1" ht="12">
      <c r="A250" s="13"/>
      <c r="B250" s="237"/>
      <c r="C250" s="238"/>
      <c r="D250" s="233" t="s">
        <v>180</v>
      </c>
      <c r="E250" s="239" t="s">
        <v>19</v>
      </c>
      <c r="F250" s="240" t="s">
        <v>1154</v>
      </c>
      <c r="G250" s="238"/>
      <c r="H250" s="241">
        <v>17.52</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180</v>
      </c>
      <c r="AU250" s="247" t="s">
        <v>82</v>
      </c>
      <c r="AV250" s="13" t="s">
        <v>82</v>
      </c>
      <c r="AW250" s="13" t="s">
        <v>33</v>
      </c>
      <c r="AX250" s="13" t="s">
        <v>72</v>
      </c>
      <c r="AY250" s="247" t="s">
        <v>169</v>
      </c>
    </row>
    <row r="251" spans="1:51" s="15" customFormat="1" ht="12">
      <c r="A251" s="15"/>
      <c r="B251" s="258"/>
      <c r="C251" s="259"/>
      <c r="D251" s="233" t="s">
        <v>180</v>
      </c>
      <c r="E251" s="260" t="s">
        <v>19</v>
      </c>
      <c r="F251" s="261" t="s">
        <v>191</v>
      </c>
      <c r="G251" s="259"/>
      <c r="H251" s="262">
        <v>45.95</v>
      </c>
      <c r="I251" s="263"/>
      <c r="J251" s="259"/>
      <c r="K251" s="259"/>
      <c r="L251" s="264"/>
      <c r="M251" s="265"/>
      <c r="N251" s="266"/>
      <c r="O251" s="266"/>
      <c r="P251" s="266"/>
      <c r="Q251" s="266"/>
      <c r="R251" s="266"/>
      <c r="S251" s="266"/>
      <c r="T251" s="267"/>
      <c r="U251" s="15"/>
      <c r="V251" s="15"/>
      <c r="W251" s="15"/>
      <c r="X251" s="15"/>
      <c r="Y251" s="15"/>
      <c r="Z251" s="15"/>
      <c r="AA251" s="15"/>
      <c r="AB251" s="15"/>
      <c r="AC251" s="15"/>
      <c r="AD251" s="15"/>
      <c r="AE251" s="15"/>
      <c r="AT251" s="268" t="s">
        <v>180</v>
      </c>
      <c r="AU251" s="268" t="s">
        <v>82</v>
      </c>
      <c r="AV251" s="15" t="s">
        <v>176</v>
      </c>
      <c r="AW251" s="15" t="s">
        <v>33</v>
      </c>
      <c r="AX251" s="15" t="s">
        <v>80</v>
      </c>
      <c r="AY251" s="268" t="s">
        <v>169</v>
      </c>
    </row>
    <row r="252" spans="1:65" s="2" customFormat="1" ht="16.5" customHeight="1">
      <c r="A252" s="40"/>
      <c r="B252" s="41"/>
      <c r="C252" s="269" t="s">
        <v>424</v>
      </c>
      <c r="D252" s="269" t="s">
        <v>294</v>
      </c>
      <c r="E252" s="270" t="s">
        <v>1155</v>
      </c>
      <c r="F252" s="271" t="s">
        <v>1156</v>
      </c>
      <c r="G252" s="272" t="s">
        <v>339</v>
      </c>
      <c r="H252" s="273">
        <v>18.83</v>
      </c>
      <c r="I252" s="274"/>
      <c r="J252" s="275">
        <f>ROUND(I252*H252,2)</f>
        <v>0</v>
      </c>
      <c r="K252" s="271" t="s">
        <v>175</v>
      </c>
      <c r="L252" s="276"/>
      <c r="M252" s="277" t="s">
        <v>19</v>
      </c>
      <c r="N252" s="278" t="s">
        <v>43</v>
      </c>
      <c r="O252" s="86"/>
      <c r="P252" s="229">
        <f>O252*H252</f>
        <v>0</v>
      </c>
      <c r="Q252" s="229">
        <v>0.081</v>
      </c>
      <c r="R252" s="229">
        <f>Q252*H252</f>
        <v>1.5252299999999999</v>
      </c>
      <c r="S252" s="229">
        <v>0</v>
      </c>
      <c r="T252" s="230">
        <f>S252*H252</f>
        <v>0</v>
      </c>
      <c r="U252" s="40"/>
      <c r="V252" s="40"/>
      <c r="W252" s="40"/>
      <c r="X252" s="40"/>
      <c r="Y252" s="40"/>
      <c r="Z252" s="40"/>
      <c r="AA252" s="40"/>
      <c r="AB252" s="40"/>
      <c r="AC252" s="40"/>
      <c r="AD252" s="40"/>
      <c r="AE252" s="40"/>
      <c r="AR252" s="231" t="s">
        <v>227</v>
      </c>
      <c r="AT252" s="231" t="s">
        <v>294</v>
      </c>
      <c r="AU252" s="231" t="s">
        <v>82</v>
      </c>
      <c r="AY252" s="19" t="s">
        <v>169</v>
      </c>
      <c r="BE252" s="232">
        <f>IF(N252="základní",J252,0)</f>
        <v>0</v>
      </c>
      <c r="BF252" s="232">
        <f>IF(N252="snížená",J252,0)</f>
        <v>0</v>
      </c>
      <c r="BG252" s="232">
        <f>IF(N252="zákl. přenesená",J252,0)</f>
        <v>0</v>
      </c>
      <c r="BH252" s="232">
        <f>IF(N252="sníž. přenesená",J252,0)</f>
        <v>0</v>
      </c>
      <c r="BI252" s="232">
        <f>IF(N252="nulová",J252,0)</f>
        <v>0</v>
      </c>
      <c r="BJ252" s="19" t="s">
        <v>80</v>
      </c>
      <c r="BK252" s="232">
        <f>ROUND(I252*H252,2)</f>
        <v>0</v>
      </c>
      <c r="BL252" s="19" t="s">
        <v>176</v>
      </c>
      <c r="BM252" s="231" t="s">
        <v>1157</v>
      </c>
    </row>
    <row r="253" spans="1:51" s="13" customFormat="1" ht="12">
      <c r="A253" s="13"/>
      <c r="B253" s="237"/>
      <c r="C253" s="238"/>
      <c r="D253" s="233" t="s">
        <v>180</v>
      </c>
      <c r="E253" s="239" t="s">
        <v>19</v>
      </c>
      <c r="F253" s="240" t="s">
        <v>1158</v>
      </c>
      <c r="G253" s="238"/>
      <c r="H253" s="241">
        <v>2.75</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180</v>
      </c>
      <c r="AU253" s="247" t="s">
        <v>82</v>
      </c>
      <c r="AV253" s="13" t="s">
        <v>82</v>
      </c>
      <c r="AW253" s="13" t="s">
        <v>33</v>
      </c>
      <c r="AX253" s="13" t="s">
        <v>72</v>
      </c>
      <c r="AY253" s="247" t="s">
        <v>169</v>
      </c>
    </row>
    <row r="254" spans="1:51" s="13" customFormat="1" ht="12">
      <c r="A254" s="13"/>
      <c r="B254" s="237"/>
      <c r="C254" s="238"/>
      <c r="D254" s="233" t="s">
        <v>180</v>
      </c>
      <c r="E254" s="239" t="s">
        <v>19</v>
      </c>
      <c r="F254" s="240" t="s">
        <v>1159</v>
      </c>
      <c r="G254" s="238"/>
      <c r="H254" s="241">
        <v>16.08</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72</v>
      </c>
      <c r="AY254" s="247" t="s">
        <v>169</v>
      </c>
    </row>
    <row r="255" spans="1:51" s="15" customFormat="1" ht="12">
      <c r="A255" s="15"/>
      <c r="B255" s="258"/>
      <c r="C255" s="259"/>
      <c r="D255" s="233" t="s">
        <v>180</v>
      </c>
      <c r="E255" s="260" t="s">
        <v>19</v>
      </c>
      <c r="F255" s="261" t="s">
        <v>191</v>
      </c>
      <c r="G255" s="259"/>
      <c r="H255" s="262">
        <v>18.83</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180</v>
      </c>
      <c r="AU255" s="268" t="s">
        <v>82</v>
      </c>
      <c r="AV255" s="15" t="s">
        <v>176</v>
      </c>
      <c r="AW255" s="15" t="s">
        <v>33</v>
      </c>
      <c r="AX255" s="15" t="s">
        <v>80</v>
      </c>
      <c r="AY255" s="268" t="s">
        <v>169</v>
      </c>
    </row>
    <row r="256" spans="1:65" s="2" customFormat="1" ht="16.5" customHeight="1">
      <c r="A256" s="40"/>
      <c r="B256" s="41"/>
      <c r="C256" s="269" t="s">
        <v>431</v>
      </c>
      <c r="D256" s="269" t="s">
        <v>294</v>
      </c>
      <c r="E256" s="270" t="s">
        <v>877</v>
      </c>
      <c r="F256" s="271" t="s">
        <v>878</v>
      </c>
      <c r="G256" s="272" t="s">
        <v>339</v>
      </c>
      <c r="H256" s="273">
        <v>8.6</v>
      </c>
      <c r="I256" s="274"/>
      <c r="J256" s="275">
        <f>ROUND(I256*H256,2)</f>
        <v>0</v>
      </c>
      <c r="K256" s="271" t="s">
        <v>175</v>
      </c>
      <c r="L256" s="276"/>
      <c r="M256" s="277" t="s">
        <v>19</v>
      </c>
      <c r="N256" s="278" t="s">
        <v>43</v>
      </c>
      <c r="O256" s="86"/>
      <c r="P256" s="229">
        <f>O256*H256</f>
        <v>0</v>
      </c>
      <c r="Q256" s="229">
        <v>0.0483</v>
      </c>
      <c r="R256" s="229">
        <f>Q256*H256</f>
        <v>0.41538</v>
      </c>
      <c r="S256" s="229">
        <v>0</v>
      </c>
      <c r="T256" s="230">
        <f>S256*H256</f>
        <v>0</v>
      </c>
      <c r="U256" s="40"/>
      <c r="V256" s="40"/>
      <c r="W256" s="40"/>
      <c r="X256" s="40"/>
      <c r="Y256" s="40"/>
      <c r="Z256" s="40"/>
      <c r="AA256" s="40"/>
      <c r="AB256" s="40"/>
      <c r="AC256" s="40"/>
      <c r="AD256" s="40"/>
      <c r="AE256" s="40"/>
      <c r="AR256" s="231" t="s">
        <v>227</v>
      </c>
      <c r="AT256" s="231" t="s">
        <v>294</v>
      </c>
      <c r="AU256" s="231" t="s">
        <v>82</v>
      </c>
      <c r="AY256" s="19" t="s">
        <v>169</v>
      </c>
      <c r="BE256" s="232">
        <f>IF(N256="základní",J256,0)</f>
        <v>0</v>
      </c>
      <c r="BF256" s="232">
        <f>IF(N256="snížená",J256,0)</f>
        <v>0</v>
      </c>
      <c r="BG256" s="232">
        <f>IF(N256="zákl. přenesená",J256,0)</f>
        <v>0</v>
      </c>
      <c r="BH256" s="232">
        <f>IF(N256="sníž. přenesená",J256,0)</f>
        <v>0</v>
      </c>
      <c r="BI256" s="232">
        <f>IF(N256="nulová",J256,0)</f>
        <v>0</v>
      </c>
      <c r="BJ256" s="19" t="s">
        <v>80</v>
      </c>
      <c r="BK256" s="232">
        <f>ROUND(I256*H256,2)</f>
        <v>0</v>
      </c>
      <c r="BL256" s="19" t="s">
        <v>176</v>
      </c>
      <c r="BM256" s="231" t="s">
        <v>1160</v>
      </c>
    </row>
    <row r="257" spans="1:65" s="2" customFormat="1" ht="16.5" customHeight="1">
      <c r="A257" s="40"/>
      <c r="B257" s="41"/>
      <c r="C257" s="269" t="s">
        <v>435</v>
      </c>
      <c r="D257" s="269" t="s">
        <v>294</v>
      </c>
      <c r="E257" s="270" t="s">
        <v>1161</v>
      </c>
      <c r="F257" s="271" t="s">
        <v>1162</v>
      </c>
      <c r="G257" s="272" t="s">
        <v>339</v>
      </c>
      <c r="H257" s="273">
        <v>1</v>
      </c>
      <c r="I257" s="274"/>
      <c r="J257" s="275">
        <f>ROUND(I257*H257,2)</f>
        <v>0</v>
      </c>
      <c r="K257" s="271" t="s">
        <v>175</v>
      </c>
      <c r="L257" s="276"/>
      <c r="M257" s="277" t="s">
        <v>19</v>
      </c>
      <c r="N257" s="278" t="s">
        <v>43</v>
      </c>
      <c r="O257" s="86"/>
      <c r="P257" s="229">
        <f>O257*H257</f>
        <v>0</v>
      </c>
      <c r="Q257" s="229">
        <v>0.064</v>
      </c>
      <c r="R257" s="229">
        <f>Q257*H257</f>
        <v>0.064</v>
      </c>
      <c r="S257" s="229">
        <v>0</v>
      </c>
      <c r="T257" s="230">
        <f>S257*H257</f>
        <v>0</v>
      </c>
      <c r="U257" s="40"/>
      <c r="V257" s="40"/>
      <c r="W257" s="40"/>
      <c r="X257" s="40"/>
      <c r="Y257" s="40"/>
      <c r="Z257" s="40"/>
      <c r="AA257" s="40"/>
      <c r="AB257" s="40"/>
      <c r="AC257" s="40"/>
      <c r="AD257" s="40"/>
      <c r="AE257" s="40"/>
      <c r="AR257" s="231" t="s">
        <v>227</v>
      </c>
      <c r="AT257" s="231" t="s">
        <v>294</v>
      </c>
      <c r="AU257" s="231" t="s">
        <v>82</v>
      </c>
      <c r="AY257" s="19" t="s">
        <v>169</v>
      </c>
      <c r="BE257" s="232">
        <f>IF(N257="základní",J257,0)</f>
        <v>0</v>
      </c>
      <c r="BF257" s="232">
        <f>IF(N257="snížená",J257,0)</f>
        <v>0</v>
      </c>
      <c r="BG257" s="232">
        <f>IF(N257="zákl. přenesená",J257,0)</f>
        <v>0</v>
      </c>
      <c r="BH257" s="232">
        <f>IF(N257="sníž. přenesená",J257,0)</f>
        <v>0</v>
      </c>
      <c r="BI257" s="232">
        <f>IF(N257="nulová",J257,0)</f>
        <v>0</v>
      </c>
      <c r="BJ257" s="19" t="s">
        <v>80</v>
      </c>
      <c r="BK257" s="232">
        <f>ROUND(I257*H257,2)</f>
        <v>0</v>
      </c>
      <c r="BL257" s="19" t="s">
        <v>176</v>
      </c>
      <c r="BM257" s="231" t="s">
        <v>1163</v>
      </c>
    </row>
    <row r="258" spans="1:65" s="2" customFormat="1" ht="21.75" customHeight="1">
      <c r="A258" s="40"/>
      <c r="B258" s="41"/>
      <c r="C258" s="220" t="s">
        <v>440</v>
      </c>
      <c r="D258" s="220" t="s">
        <v>171</v>
      </c>
      <c r="E258" s="221" t="s">
        <v>880</v>
      </c>
      <c r="F258" s="222" t="s">
        <v>881</v>
      </c>
      <c r="G258" s="223" t="s">
        <v>339</v>
      </c>
      <c r="H258" s="224">
        <v>64.54</v>
      </c>
      <c r="I258" s="225"/>
      <c r="J258" s="226">
        <f>ROUND(I258*H258,2)</f>
        <v>0</v>
      </c>
      <c r="K258" s="222" t="s">
        <v>19</v>
      </c>
      <c r="L258" s="46"/>
      <c r="M258" s="227" t="s">
        <v>19</v>
      </c>
      <c r="N258" s="228" t="s">
        <v>43</v>
      </c>
      <c r="O258" s="86"/>
      <c r="P258" s="229">
        <f>O258*H258</f>
        <v>0</v>
      </c>
      <c r="Q258" s="229">
        <v>0.1294996</v>
      </c>
      <c r="R258" s="229">
        <f>Q258*H258</f>
        <v>8.357904184</v>
      </c>
      <c r="S258" s="229">
        <v>0</v>
      </c>
      <c r="T258" s="230">
        <f>S258*H258</f>
        <v>0</v>
      </c>
      <c r="U258" s="40"/>
      <c r="V258" s="40"/>
      <c r="W258" s="40"/>
      <c r="X258" s="40"/>
      <c r="Y258" s="40"/>
      <c r="Z258" s="40"/>
      <c r="AA258" s="40"/>
      <c r="AB258" s="40"/>
      <c r="AC258" s="40"/>
      <c r="AD258" s="40"/>
      <c r="AE258" s="40"/>
      <c r="AR258" s="231" t="s">
        <v>176</v>
      </c>
      <c r="AT258" s="231" t="s">
        <v>171</v>
      </c>
      <c r="AU258" s="231" t="s">
        <v>82</v>
      </c>
      <c r="AY258" s="19" t="s">
        <v>169</v>
      </c>
      <c r="BE258" s="232">
        <f>IF(N258="základní",J258,0)</f>
        <v>0</v>
      </c>
      <c r="BF258" s="232">
        <f>IF(N258="snížená",J258,0)</f>
        <v>0</v>
      </c>
      <c r="BG258" s="232">
        <f>IF(N258="zákl. přenesená",J258,0)</f>
        <v>0</v>
      </c>
      <c r="BH258" s="232">
        <f>IF(N258="sníž. přenesená",J258,0)</f>
        <v>0</v>
      </c>
      <c r="BI258" s="232">
        <f>IF(N258="nulová",J258,0)</f>
        <v>0</v>
      </c>
      <c r="BJ258" s="19" t="s">
        <v>80</v>
      </c>
      <c r="BK258" s="232">
        <f>ROUND(I258*H258,2)</f>
        <v>0</v>
      </c>
      <c r="BL258" s="19" t="s">
        <v>176</v>
      </c>
      <c r="BM258" s="231" t="s">
        <v>1164</v>
      </c>
    </row>
    <row r="259" spans="1:47" s="2" customFormat="1" ht="12">
      <c r="A259" s="40"/>
      <c r="B259" s="41"/>
      <c r="C259" s="42"/>
      <c r="D259" s="233" t="s">
        <v>178</v>
      </c>
      <c r="E259" s="42"/>
      <c r="F259" s="234" t="s">
        <v>883</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9" t="s">
        <v>178</v>
      </c>
      <c r="AU259" s="19" t="s">
        <v>82</v>
      </c>
    </row>
    <row r="260" spans="1:51" s="13" customFormat="1" ht="12">
      <c r="A260" s="13"/>
      <c r="B260" s="237"/>
      <c r="C260" s="238"/>
      <c r="D260" s="233" t="s">
        <v>180</v>
      </c>
      <c r="E260" s="239" t="s">
        <v>19</v>
      </c>
      <c r="F260" s="240" t="s">
        <v>1165</v>
      </c>
      <c r="G260" s="238"/>
      <c r="H260" s="241">
        <v>64.54</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33</v>
      </c>
      <c r="AX260" s="13" t="s">
        <v>80</v>
      </c>
      <c r="AY260" s="247" t="s">
        <v>169</v>
      </c>
    </row>
    <row r="261" spans="1:65" s="2" customFormat="1" ht="16.5" customHeight="1">
      <c r="A261" s="40"/>
      <c r="B261" s="41"/>
      <c r="C261" s="269" t="s">
        <v>444</v>
      </c>
      <c r="D261" s="269" t="s">
        <v>294</v>
      </c>
      <c r="E261" s="270" t="s">
        <v>884</v>
      </c>
      <c r="F261" s="271" t="s">
        <v>885</v>
      </c>
      <c r="G261" s="272" t="s">
        <v>339</v>
      </c>
      <c r="H261" s="273">
        <v>64.54</v>
      </c>
      <c r="I261" s="274"/>
      <c r="J261" s="275">
        <f>ROUND(I261*H261,2)</f>
        <v>0</v>
      </c>
      <c r="K261" s="271" t="s">
        <v>175</v>
      </c>
      <c r="L261" s="276"/>
      <c r="M261" s="277" t="s">
        <v>19</v>
      </c>
      <c r="N261" s="278" t="s">
        <v>43</v>
      </c>
      <c r="O261" s="86"/>
      <c r="P261" s="229">
        <f>O261*H261</f>
        <v>0</v>
      </c>
      <c r="Q261" s="229">
        <v>0.024</v>
      </c>
      <c r="R261" s="229">
        <f>Q261*H261</f>
        <v>1.5489600000000001</v>
      </c>
      <c r="S261" s="229">
        <v>0</v>
      </c>
      <c r="T261" s="230">
        <f>S261*H261</f>
        <v>0</v>
      </c>
      <c r="U261" s="40"/>
      <c r="V261" s="40"/>
      <c r="W261" s="40"/>
      <c r="X261" s="40"/>
      <c r="Y261" s="40"/>
      <c r="Z261" s="40"/>
      <c r="AA261" s="40"/>
      <c r="AB261" s="40"/>
      <c r="AC261" s="40"/>
      <c r="AD261" s="40"/>
      <c r="AE261" s="40"/>
      <c r="AR261" s="231" t="s">
        <v>227</v>
      </c>
      <c r="AT261" s="231" t="s">
        <v>294</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1166</v>
      </c>
    </row>
    <row r="262" spans="1:65" s="2" customFormat="1" ht="16.5" customHeight="1">
      <c r="A262" s="40"/>
      <c r="B262" s="41"/>
      <c r="C262" s="220" t="s">
        <v>450</v>
      </c>
      <c r="D262" s="220" t="s">
        <v>171</v>
      </c>
      <c r="E262" s="221" t="s">
        <v>445</v>
      </c>
      <c r="F262" s="222" t="s">
        <v>446</v>
      </c>
      <c r="G262" s="223" t="s">
        <v>339</v>
      </c>
      <c r="H262" s="224">
        <v>17.52</v>
      </c>
      <c r="I262" s="225"/>
      <c r="J262" s="226">
        <f>ROUND(I262*H262,2)</f>
        <v>0</v>
      </c>
      <c r="K262" s="222" t="s">
        <v>175</v>
      </c>
      <c r="L262" s="46"/>
      <c r="M262" s="227" t="s">
        <v>19</v>
      </c>
      <c r="N262" s="228" t="s">
        <v>43</v>
      </c>
      <c r="O262" s="86"/>
      <c r="P262" s="229">
        <f>O262*H262</f>
        <v>0</v>
      </c>
      <c r="Q262" s="229">
        <v>0</v>
      </c>
      <c r="R262" s="229">
        <f>Q262*H262</f>
        <v>0</v>
      </c>
      <c r="S262" s="229">
        <v>0</v>
      </c>
      <c r="T262" s="230">
        <f>S262*H262</f>
        <v>0</v>
      </c>
      <c r="U262" s="40"/>
      <c r="V262" s="40"/>
      <c r="W262" s="40"/>
      <c r="X262" s="40"/>
      <c r="Y262" s="40"/>
      <c r="Z262" s="40"/>
      <c r="AA262" s="40"/>
      <c r="AB262" s="40"/>
      <c r="AC262" s="40"/>
      <c r="AD262" s="40"/>
      <c r="AE262" s="40"/>
      <c r="AR262" s="231" t="s">
        <v>176</v>
      </c>
      <c r="AT262" s="231" t="s">
        <v>171</v>
      </c>
      <c r="AU262" s="231" t="s">
        <v>82</v>
      </c>
      <c r="AY262" s="19" t="s">
        <v>169</v>
      </c>
      <c r="BE262" s="232">
        <f>IF(N262="základní",J262,0)</f>
        <v>0</v>
      </c>
      <c r="BF262" s="232">
        <f>IF(N262="snížená",J262,0)</f>
        <v>0</v>
      </c>
      <c r="BG262" s="232">
        <f>IF(N262="zákl. přenesená",J262,0)</f>
        <v>0</v>
      </c>
      <c r="BH262" s="232">
        <f>IF(N262="sníž. přenesená",J262,0)</f>
        <v>0</v>
      </c>
      <c r="BI262" s="232">
        <f>IF(N262="nulová",J262,0)</f>
        <v>0</v>
      </c>
      <c r="BJ262" s="19" t="s">
        <v>80</v>
      </c>
      <c r="BK262" s="232">
        <f>ROUND(I262*H262,2)</f>
        <v>0</v>
      </c>
      <c r="BL262" s="19" t="s">
        <v>176</v>
      </c>
      <c r="BM262" s="231" t="s">
        <v>1167</v>
      </c>
    </row>
    <row r="263" spans="1:47" s="2" customFormat="1" ht="12">
      <c r="A263" s="40"/>
      <c r="B263" s="41"/>
      <c r="C263" s="42"/>
      <c r="D263" s="233" t="s">
        <v>178</v>
      </c>
      <c r="E263" s="42"/>
      <c r="F263" s="234" t="s">
        <v>448</v>
      </c>
      <c r="G263" s="42"/>
      <c r="H263" s="42"/>
      <c r="I263" s="138"/>
      <c r="J263" s="42"/>
      <c r="K263" s="42"/>
      <c r="L263" s="46"/>
      <c r="M263" s="235"/>
      <c r="N263" s="236"/>
      <c r="O263" s="86"/>
      <c r="P263" s="86"/>
      <c r="Q263" s="86"/>
      <c r="R263" s="86"/>
      <c r="S263" s="86"/>
      <c r="T263" s="87"/>
      <c r="U263" s="40"/>
      <c r="V263" s="40"/>
      <c r="W263" s="40"/>
      <c r="X263" s="40"/>
      <c r="Y263" s="40"/>
      <c r="Z263" s="40"/>
      <c r="AA263" s="40"/>
      <c r="AB263" s="40"/>
      <c r="AC263" s="40"/>
      <c r="AD263" s="40"/>
      <c r="AE263" s="40"/>
      <c r="AT263" s="19" t="s">
        <v>178</v>
      </c>
      <c r="AU263" s="19" t="s">
        <v>82</v>
      </c>
    </row>
    <row r="264" spans="1:51" s="13" customFormat="1" ht="12">
      <c r="A264" s="13"/>
      <c r="B264" s="237"/>
      <c r="C264" s="238"/>
      <c r="D264" s="233" t="s">
        <v>180</v>
      </c>
      <c r="E264" s="239" t="s">
        <v>19</v>
      </c>
      <c r="F264" s="240" t="s">
        <v>1168</v>
      </c>
      <c r="G264" s="238"/>
      <c r="H264" s="241">
        <v>17.52</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180</v>
      </c>
      <c r="AU264" s="247" t="s">
        <v>82</v>
      </c>
      <c r="AV264" s="13" t="s">
        <v>82</v>
      </c>
      <c r="AW264" s="13" t="s">
        <v>33</v>
      </c>
      <c r="AX264" s="13" t="s">
        <v>80</v>
      </c>
      <c r="AY264" s="247" t="s">
        <v>169</v>
      </c>
    </row>
    <row r="265" spans="1:65" s="2" customFormat="1" ht="21.75" customHeight="1">
      <c r="A265" s="40"/>
      <c r="B265" s="41"/>
      <c r="C265" s="220" t="s">
        <v>455</v>
      </c>
      <c r="D265" s="220" t="s">
        <v>171</v>
      </c>
      <c r="E265" s="221" t="s">
        <v>451</v>
      </c>
      <c r="F265" s="222" t="s">
        <v>452</v>
      </c>
      <c r="G265" s="223" t="s">
        <v>339</v>
      </c>
      <c r="H265" s="224">
        <v>17.52</v>
      </c>
      <c r="I265" s="225"/>
      <c r="J265" s="226">
        <f>ROUND(I265*H265,2)</f>
        <v>0</v>
      </c>
      <c r="K265" s="222" t="s">
        <v>175</v>
      </c>
      <c r="L265" s="46"/>
      <c r="M265" s="227" t="s">
        <v>19</v>
      </c>
      <c r="N265" s="228" t="s">
        <v>43</v>
      </c>
      <c r="O265" s="86"/>
      <c r="P265" s="229">
        <f>O265*H265</f>
        <v>0</v>
      </c>
      <c r="Q265" s="229">
        <v>0.00011</v>
      </c>
      <c r="R265" s="229">
        <f>Q265*H265</f>
        <v>0.0019272</v>
      </c>
      <c r="S265" s="229">
        <v>0</v>
      </c>
      <c r="T265" s="230">
        <f>S265*H265</f>
        <v>0</v>
      </c>
      <c r="U265" s="40"/>
      <c r="V265" s="40"/>
      <c r="W265" s="40"/>
      <c r="X265" s="40"/>
      <c r="Y265" s="40"/>
      <c r="Z265" s="40"/>
      <c r="AA265" s="40"/>
      <c r="AB265" s="40"/>
      <c r="AC265" s="40"/>
      <c r="AD265" s="40"/>
      <c r="AE265" s="40"/>
      <c r="AR265" s="231" t="s">
        <v>176</v>
      </c>
      <c r="AT265" s="231" t="s">
        <v>171</v>
      </c>
      <c r="AU265" s="231" t="s">
        <v>82</v>
      </c>
      <c r="AY265" s="19" t="s">
        <v>169</v>
      </c>
      <c r="BE265" s="232">
        <f>IF(N265="základní",J265,0)</f>
        <v>0</v>
      </c>
      <c r="BF265" s="232">
        <f>IF(N265="snížená",J265,0)</f>
        <v>0</v>
      </c>
      <c r="BG265" s="232">
        <f>IF(N265="zákl. přenesená",J265,0)</f>
        <v>0</v>
      </c>
      <c r="BH265" s="232">
        <f>IF(N265="sníž. přenesená",J265,0)</f>
        <v>0</v>
      </c>
      <c r="BI265" s="232">
        <f>IF(N265="nulová",J265,0)</f>
        <v>0</v>
      </c>
      <c r="BJ265" s="19" t="s">
        <v>80</v>
      </c>
      <c r="BK265" s="232">
        <f>ROUND(I265*H265,2)</f>
        <v>0</v>
      </c>
      <c r="BL265" s="19" t="s">
        <v>176</v>
      </c>
      <c r="BM265" s="231" t="s">
        <v>1169</v>
      </c>
    </row>
    <row r="266" spans="1:47" s="2" customFormat="1" ht="12">
      <c r="A266" s="40"/>
      <c r="B266" s="41"/>
      <c r="C266" s="42"/>
      <c r="D266" s="233" t="s">
        <v>178</v>
      </c>
      <c r="E266" s="42"/>
      <c r="F266" s="234" t="s">
        <v>454</v>
      </c>
      <c r="G266" s="42"/>
      <c r="H266" s="42"/>
      <c r="I266" s="138"/>
      <c r="J266" s="42"/>
      <c r="K266" s="42"/>
      <c r="L266" s="46"/>
      <c r="M266" s="235"/>
      <c r="N266" s="236"/>
      <c r="O266" s="86"/>
      <c r="P266" s="86"/>
      <c r="Q266" s="86"/>
      <c r="R266" s="86"/>
      <c r="S266" s="86"/>
      <c r="T266" s="87"/>
      <c r="U266" s="40"/>
      <c r="V266" s="40"/>
      <c r="W266" s="40"/>
      <c r="X266" s="40"/>
      <c r="Y266" s="40"/>
      <c r="Z266" s="40"/>
      <c r="AA266" s="40"/>
      <c r="AB266" s="40"/>
      <c r="AC266" s="40"/>
      <c r="AD266" s="40"/>
      <c r="AE266" s="40"/>
      <c r="AT266" s="19" t="s">
        <v>178</v>
      </c>
      <c r="AU266" s="19" t="s">
        <v>82</v>
      </c>
    </row>
    <row r="267" spans="1:63" s="12" customFormat="1" ht="22.8" customHeight="1">
      <c r="A267" s="12"/>
      <c r="B267" s="204"/>
      <c r="C267" s="205"/>
      <c r="D267" s="206" t="s">
        <v>71</v>
      </c>
      <c r="E267" s="218" t="s">
        <v>526</v>
      </c>
      <c r="F267" s="218" t="s">
        <v>527</v>
      </c>
      <c r="G267" s="205"/>
      <c r="H267" s="205"/>
      <c r="I267" s="208"/>
      <c r="J267" s="219">
        <f>BK267</f>
        <v>0</v>
      </c>
      <c r="K267" s="205"/>
      <c r="L267" s="210"/>
      <c r="M267" s="211"/>
      <c r="N267" s="212"/>
      <c r="O267" s="212"/>
      <c r="P267" s="213">
        <f>SUM(P268:P300)</f>
        <v>0</v>
      </c>
      <c r="Q267" s="212"/>
      <c r="R267" s="213">
        <f>SUM(R268:R300)</f>
        <v>0</v>
      </c>
      <c r="S267" s="212"/>
      <c r="T267" s="214">
        <f>SUM(T268:T300)</f>
        <v>0</v>
      </c>
      <c r="U267" s="12"/>
      <c r="V267" s="12"/>
      <c r="W267" s="12"/>
      <c r="X267" s="12"/>
      <c r="Y267" s="12"/>
      <c r="Z267" s="12"/>
      <c r="AA267" s="12"/>
      <c r="AB267" s="12"/>
      <c r="AC267" s="12"/>
      <c r="AD267" s="12"/>
      <c r="AE267" s="12"/>
      <c r="AR267" s="215" t="s">
        <v>80</v>
      </c>
      <c r="AT267" s="216" t="s">
        <v>71</v>
      </c>
      <c r="AU267" s="216" t="s">
        <v>80</v>
      </c>
      <c r="AY267" s="215" t="s">
        <v>169</v>
      </c>
      <c r="BK267" s="217">
        <f>SUM(BK268:BK300)</f>
        <v>0</v>
      </c>
    </row>
    <row r="268" spans="1:65" s="2" customFormat="1" ht="21.75" customHeight="1">
      <c r="A268" s="40"/>
      <c r="B268" s="41"/>
      <c r="C268" s="220" t="s">
        <v>461</v>
      </c>
      <c r="D268" s="220" t="s">
        <v>171</v>
      </c>
      <c r="E268" s="221" t="s">
        <v>529</v>
      </c>
      <c r="F268" s="222" t="s">
        <v>530</v>
      </c>
      <c r="G268" s="223" t="s">
        <v>297</v>
      </c>
      <c r="H268" s="224">
        <v>74.291</v>
      </c>
      <c r="I268" s="225"/>
      <c r="J268" s="226">
        <f>ROUND(I268*H268,2)</f>
        <v>0</v>
      </c>
      <c r="K268" s="222" t="s">
        <v>175</v>
      </c>
      <c r="L268" s="46"/>
      <c r="M268" s="227" t="s">
        <v>19</v>
      </c>
      <c r="N268" s="228" t="s">
        <v>43</v>
      </c>
      <c r="O268" s="86"/>
      <c r="P268" s="229">
        <f>O268*H268</f>
        <v>0</v>
      </c>
      <c r="Q268" s="229">
        <v>0</v>
      </c>
      <c r="R268" s="229">
        <f>Q268*H268</f>
        <v>0</v>
      </c>
      <c r="S268" s="229">
        <v>0</v>
      </c>
      <c r="T268" s="230">
        <f>S268*H268</f>
        <v>0</v>
      </c>
      <c r="U268" s="40"/>
      <c r="V268" s="40"/>
      <c r="W268" s="40"/>
      <c r="X268" s="40"/>
      <c r="Y268" s="40"/>
      <c r="Z268" s="40"/>
      <c r="AA268" s="40"/>
      <c r="AB268" s="40"/>
      <c r="AC268" s="40"/>
      <c r="AD268" s="40"/>
      <c r="AE268" s="40"/>
      <c r="AR268" s="231" t="s">
        <v>176</v>
      </c>
      <c r="AT268" s="231" t="s">
        <v>171</v>
      </c>
      <c r="AU268" s="231" t="s">
        <v>82</v>
      </c>
      <c r="AY268" s="19" t="s">
        <v>169</v>
      </c>
      <c r="BE268" s="232">
        <f>IF(N268="základní",J268,0)</f>
        <v>0</v>
      </c>
      <c r="BF268" s="232">
        <f>IF(N268="snížená",J268,0)</f>
        <v>0</v>
      </c>
      <c r="BG268" s="232">
        <f>IF(N268="zákl. přenesená",J268,0)</f>
        <v>0</v>
      </c>
      <c r="BH268" s="232">
        <f>IF(N268="sníž. přenesená",J268,0)</f>
        <v>0</v>
      </c>
      <c r="BI268" s="232">
        <f>IF(N268="nulová",J268,0)</f>
        <v>0</v>
      </c>
      <c r="BJ268" s="19" t="s">
        <v>80</v>
      </c>
      <c r="BK268" s="232">
        <f>ROUND(I268*H268,2)</f>
        <v>0</v>
      </c>
      <c r="BL268" s="19" t="s">
        <v>176</v>
      </c>
      <c r="BM268" s="231" t="s">
        <v>1170</v>
      </c>
    </row>
    <row r="269" spans="1:47" s="2" customFormat="1" ht="12">
      <c r="A269" s="40"/>
      <c r="B269" s="41"/>
      <c r="C269" s="42"/>
      <c r="D269" s="233" t="s">
        <v>178</v>
      </c>
      <c r="E269" s="42"/>
      <c r="F269" s="234" t="s">
        <v>532</v>
      </c>
      <c r="G269" s="42"/>
      <c r="H269" s="42"/>
      <c r="I269" s="138"/>
      <c r="J269" s="42"/>
      <c r="K269" s="42"/>
      <c r="L269" s="46"/>
      <c r="M269" s="235"/>
      <c r="N269" s="236"/>
      <c r="O269" s="86"/>
      <c r="P269" s="86"/>
      <c r="Q269" s="86"/>
      <c r="R269" s="86"/>
      <c r="S269" s="86"/>
      <c r="T269" s="87"/>
      <c r="U269" s="40"/>
      <c r="V269" s="40"/>
      <c r="W269" s="40"/>
      <c r="X269" s="40"/>
      <c r="Y269" s="40"/>
      <c r="Z269" s="40"/>
      <c r="AA269" s="40"/>
      <c r="AB269" s="40"/>
      <c r="AC269" s="40"/>
      <c r="AD269" s="40"/>
      <c r="AE269" s="40"/>
      <c r="AT269" s="19" t="s">
        <v>178</v>
      </c>
      <c r="AU269" s="19" t="s">
        <v>82</v>
      </c>
    </row>
    <row r="270" spans="1:51" s="13" customFormat="1" ht="12">
      <c r="A270" s="13"/>
      <c r="B270" s="237"/>
      <c r="C270" s="238"/>
      <c r="D270" s="233" t="s">
        <v>180</v>
      </c>
      <c r="E270" s="239" t="s">
        <v>19</v>
      </c>
      <c r="F270" s="240" t="s">
        <v>1171</v>
      </c>
      <c r="G270" s="238"/>
      <c r="H270" s="241">
        <v>74.291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180</v>
      </c>
      <c r="AU270" s="247" t="s">
        <v>82</v>
      </c>
      <c r="AV270" s="13" t="s">
        <v>82</v>
      </c>
      <c r="AW270" s="13" t="s">
        <v>33</v>
      </c>
      <c r="AX270" s="13" t="s">
        <v>80</v>
      </c>
      <c r="AY270" s="247" t="s">
        <v>169</v>
      </c>
    </row>
    <row r="271" spans="1:65" s="2" customFormat="1" ht="21.75" customHeight="1">
      <c r="A271" s="40"/>
      <c r="B271" s="41"/>
      <c r="C271" s="220" t="s">
        <v>467</v>
      </c>
      <c r="D271" s="220" t="s">
        <v>171</v>
      </c>
      <c r="E271" s="221" t="s">
        <v>536</v>
      </c>
      <c r="F271" s="222" t="s">
        <v>537</v>
      </c>
      <c r="G271" s="223" t="s">
        <v>297</v>
      </c>
      <c r="H271" s="224">
        <v>891.492</v>
      </c>
      <c r="I271" s="225"/>
      <c r="J271" s="226">
        <f>ROUND(I271*H271,2)</f>
        <v>0</v>
      </c>
      <c r="K271" s="222" t="s">
        <v>175</v>
      </c>
      <c r="L271" s="46"/>
      <c r="M271" s="227" t="s">
        <v>19</v>
      </c>
      <c r="N271" s="228" t="s">
        <v>43</v>
      </c>
      <c r="O271" s="86"/>
      <c r="P271" s="229">
        <f>O271*H271</f>
        <v>0</v>
      </c>
      <c r="Q271" s="229">
        <v>0</v>
      </c>
      <c r="R271" s="229">
        <f>Q271*H271</f>
        <v>0</v>
      </c>
      <c r="S271" s="229">
        <v>0</v>
      </c>
      <c r="T271" s="230">
        <f>S271*H271</f>
        <v>0</v>
      </c>
      <c r="U271" s="40"/>
      <c r="V271" s="40"/>
      <c r="W271" s="40"/>
      <c r="X271" s="40"/>
      <c r="Y271" s="40"/>
      <c r="Z271" s="40"/>
      <c r="AA271" s="40"/>
      <c r="AB271" s="40"/>
      <c r="AC271" s="40"/>
      <c r="AD271" s="40"/>
      <c r="AE271" s="40"/>
      <c r="AR271" s="231" t="s">
        <v>176</v>
      </c>
      <c r="AT271" s="231" t="s">
        <v>171</v>
      </c>
      <c r="AU271" s="231" t="s">
        <v>82</v>
      </c>
      <c r="AY271" s="19" t="s">
        <v>169</v>
      </c>
      <c r="BE271" s="232">
        <f>IF(N271="základní",J271,0)</f>
        <v>0</v>
      </c>
      <c r="BF271" s="232">
        <f>IF(N271="snížená",J271,0)</f>
        <v>0</v>
      </c>
      <c r="BG271" s="232">
        <f>IF(N271="zákl. přenesená",J271,0)</f>
        <v>0</v>
      </c>
      <c r="BH271" s="232">
        <f>IF(N271="sníž. přenesená",J271,0)</f>
        <v>0</v>
      </c>
      <c r="BI271" s="232">
        <f>IF(N271="nulová",J271,0)</f>
        <v>0</v>
      </c>
      <c r="BJ271" s="19" t="s">
        <v>80</v>
      </c>
      <c r="BK271" s="232">
        <f>ROUND(I271*H271,2)</f>
        <v>0</v>
      </c>
      <c r="BL271" s="19" t="s">
        <v>176</v>
      </c>
      <c r="BM271" s="231" t="s">
        <v>1172</v>
      </c>
    </row>
    <row r="272" spans="1:47" s="2" customFormat="1" ht="12">
      <c r="A272" s="40"/>
      <c r="B272" s="41"/>
      <c r="C272" s="42"/>
      <c r="D272" s="233" t="s">
        <v>178</v>
      </c>
      <c r="E272" s="42"/>
      <c r="F272" s="234" t="s">
        <v>532</v>
      </c>
      <c r="G272" s="42"/>
      <c r="H272" s="42"/>
      <c r="I272" s="138"/>
      <c r="J272" s="42"/>
      <c r="K272" s="42"/>
      <c r="L272" s="46"/>
      <c r="M272" s="235"/>
      <c r="N272" s="236"/>
      <c r="O272" s="86"/>
      <c r="P272" s="86"/>
      <c r="Q272" s="86"/>
      <c r="R272" s="86"/>
      <c r="S272" s="86"/>
      <c r="T272" s="87"/>
      <c r="U272" s="40"/>
      <c r="V272" s="40"/>
      <c r="W272" s="40"/>
      <c r="X272" s="40"/>
      <c r="Y272" s="40"/>
      <c r="Z272" s="40"/>
      <c r="AA272" s="40"/>
      <c r="AB272" s="40"/>
      <c r="AC272" s="40"/>
      <c r="AD272" s="40"/>
      <c r="AE272" s="40"/>
      <c r="AT272" s="19" t="s">
        <v>178</v>
      </c>
      <c r="AU272" s="19" t="s">
        <v>82</v>
      </c>
    </row>
    <row r="273" spans="1:51" s="13" customFormat="1" ht="12">
      <c r="A273" s="13"/>
      <c r="B273" s="237"/>
      <c r="C273" s="238"/>
      <c r="D273" s="233" t="s">
        <v>180</v>
      </c>
      <c r="E273" s="238"/>
      <c r="F273" s="240" t="s">
        <v>1173</v>
      </c>
      <c r="G273" s="238"/>
      <c r="H273" s="241">
        <v>891.492</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180</v>
      </c>
      <c r="AU273" s="247" t="s">
        <v>82</v>
      </c>
      <c r="AV273" s="13" t="s">
        <v>82</v>
      </c>
      <c r="AW273" s="13" t="s">
        <v>4</v>
      </c>
      <c r="AX273" s="13" t="s">
        <v>80</v>
      </c>
      <c r="AY273" s="247" t="s">
        <v>169</v>
      </c>
    </row>
    <row r="274" spans="1:65" s="2" customFormat="1" ht="21.75" customHeight="1">
      <c r="A274" s="40"/>
      <c r="B274" s="41"/>
      <c r="C274" s="220" t="s">
        <v>472</v>
      </c>
      <c r="D274" s="220" t="s">
        <v>171</v>
      </c>
      <c r="E274" s="221" t="s">
        <v>541</v>
      </c>
      <c r="F274" s="222" t="s">
        <v>542</v>
      </c>
      <c r="G274" s="223" t="s">
        <v>297</v>
      </c>
      <c r="H274" s="224">
        <v>90.429</v>
      </c>
      <c r="I274" s="225"/>
      <c r="J274" s="226">
        <f>ROUND(I274*H274,2)</f>
        <v>0</v>
      </c>
      <c r="K274" s="222" t="s">
        <v>175</v>
      </c>
      <c r="L274" s="46"/>
      <c r="M274" s="227" t="s">
        <v>19</v>
      </c>
      <c r="N274" s="228" t="s">
        <v>43</v>
      </c>
      <c r="O274" s="86"/>
      <c r="P274" s="229">
        <f>O274*H274</f>
        <v>0</v>
      </c>
      <c r="Q274" s="229">
        <v>0</v>
      </c>
      <c r="R274" s="229">
        <f>Q274*H274</f>
        <v>0</v>
      </c>
      <c r="S274" s="229">
        <v>0</v>
      </c>
      <c r="T274" s="230">
        <f>S274*H274</f>
        <v>0</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1174</v>
      </c>
    </row>
    <row r="275" spans="1:47" s="2" customFormat="1" ht="12">
      <c r="A275" s="40"/>
      <c r="B275" s="41"/>
      <c r="C275" s="42"/>
      <c r="D275" s="233" t="s">
        <v>178</v>
      </c>
      <c r="E275" s="42"/>
      <c r="F275" s="234" t="s">
        <v>532</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51" s="13" customFormat="1" ht="12">
      <c r="A276" s="13"/>
      <c r="B276" s="237"/>
      <c r="C276" s="238"/>
      <c r="D276" s="233" t="s">
        <v>180</v>
      </c>
      <c r="E276" s="239" t="s">
        <v>19</v>
      </c>
      <c r="F276" s="240" t="s">
        <v>1175</v>
      </c>
      <c r="G276" s="238"/>
      <c r="H276" s="241">
        <v>84.328</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33</v>
      </c>
      <c r="AX276" s="13" t="s">
        <v>72</v>
      </c>
      <c r="AY276" s="247" t="s">
        <v>169</v>
      </c>
    </row>
    <row r="277" spans="1:51" s="13" customFormat="1" ht="12">
      <c r="A277" s="13"/>
      <c r="B277" s="237"/>
      <c r="C277" s="238"/>
      <c r="D277" s="233" t="s">
        <v>180</v>
      </c>
      <c r="E277" s="239" t="s">
        <v>19</v>
      </c>
      <c r="F277" s="240" t="s">
        <v>1176</v>
      </c>
      <c r="G277" s="238"/>
      <c r="H277" s="241">
        <v>6.101</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180</v>
      </c>
      <c r="AU277" s="247" t="s">
        <v>82</v>
      </c>
      <c r="AV277" s="13" t="s">
        <v>82</v>
      </c>
      <c r="AW277" s="13" t="s">
        <v>33</v>
      </c>
      <c r="AX277" s="13" t="s">
        <v>72</v>
      </c>
      <c r="AY277" s="247" t="s">
        <v>169</v>
      </c>
    </row>
    <row r="278" spans="1:51" s="15" customFormat="1" ht="12">
      <c r="A278" s="15"/>
      <c r="B278" s="258"/>
      <c r="C278" s="259"/>
      <c r="D278" s="233" t="s">
        <v>180</v>
      </c>
      <c r="E278" s="260" t="s">
        <v>19</v>
      </c>
      <c r="F278" s="261" t="s">
        <v>191</v>
      </c>
      <c r="G278" s="259"/>
      <c r="H278" s="262">
        <v>90.429</v>
      </c>
      <c r="I278" s="263"/>
      <c r="J278" s="259"/>
      <c r="K278" s="259"/>
      <c r="L278" s="264"/>
      <c r="M278" s="265"/>
      <c r="N278" s="266"/>
      <c r="O278" s="266"/>
      <c r="P278" s="266"/>
      <c r="Q278" s="266"/>
      <c r="R278" s="266"/>
      <c r="S278" s="266"/>
      <c r="T278" s="267"/>
      <c r="U278" s="15"/>
      <c r="V278" s="15"/>
      <c r="W278" s="15"/>
      <c r="X278" s="15"/>
      <c r="Y278" s="15"/>
      <c r="Z278" s="15"/>
      <c r="AA278" s="15"/>
      <c r="AB278" s="15"/>
      <c r="AC278" s="15"/>
      <c r="AD278" s="15"/>
      <c r="AE278" s="15"/>
      <c r="AT278" s="268" t="s">
        <v>180</v>
      </c>
      <c r="AU278" s="268" t="s">
        <v>82</v>
      </c>
      <c r="AV278" s="15" t="s">
        <v>176</v>
      </c>
      <c r="AW278" s="15" t="s">
        <v>33</v>
      </c>
      <c r="AX278" s="15" t="s">
        <v>80</v>
      </c>
      <c r="AY278" s="268" t="s">
        <v>169</v>
      </c>
    </row>
    <row r="279" spans="1:65" s="2" customFormat="1" ht="21.75" customHeight="1">
      <c r="A279" s="40"/>
      <c r="B279" s="41"/>
      <c r="C279" s="220" t="s">
        <v>486</v>
      </c>
      <c r="D279" s="220" t="s">
        <v>171</v>
      </c>
      <c r="E279" s="221" t="s">
        <v>548</v>
      </c>
      <c r="F279" s="222" t="s">
        <v>537</v>
      </c>
      <c r="G279" s="223" t="s">
        <v>297</v>
      </c>
      <c r="H279" s="224">
        <v>1085.148</v>
      </c>
      <c r="I279" s="225"/>
      <c r="J279" s="226">
        <f>ROUND(I279*H279,2)</f>
        <v>0</v>
      </c>
      <c r="K279" s="222" t="s">
        <v>175</v>
      </c>
      <c r="L279" s="46"/>
      <c r="M279" s="227" t="s">
        <v>19</v>
      </c>
      <c r="N279" s="228" t="s">
        <v>43</v>
      </c>
      <c r="O279" s="86"/>
      <c r="P279" s="229">
        <f>O279*H279</f>
        <v>0</v>
      </c>
      <c r="Q279" s="229">
        <v>0</v>
      </c>
      <c r="R279" s="229">
        <f>Q279*H279</f>
        <v>0</v>
      </c>
      <c r="S279" s="229">
        <v>0</v>
      </c>
      <c r="T279" s="230">
        <f>S279*H279</f>
        <v>0</v>
      </c>
      <c r="U279" s="40"/>
      <c r="V279" s="40"/>
      <c r="W279" s="40"/>
      <c r="X279" s="40"/>
      <c r="Y279" s="40"/>
      <c r="Z279" s="40"/>
      <c r="AA279" s="40"/>
      <c r="AB279" s="40"/>
      <c r="AC279" s="40"/>
      <c r="AD279" s="40"/>
      <c r="AE279" s="40"/>
      <c r="AR279" s="231" t="s">
        <v>176</v>
      </c>
      <c r="AT279" s="231" t="s">
        <v>171</v>
      </c>
      <c r="AU279" s="231" t="s">
        <v>82</v>
      </c>
      <c r="AY279" s="19" t="s">
        <v>169</v>
      </c>
      <c r="BE279" s="232">
        <f>IF(N279="základní",J279,0)</f>
        <v>0</v>
      </c>
      <c r="BF279" s="232">
        <f>IF(N279="snížená",J279,0)</f>
        <v>0</v>
      </c>
      <c r="BG279" s="232">
        <f>IF(N279="zákl. přenesená",J279,0)</f>
        <v>0</v>
      </c>
      <c r="BH279" s="232">
        <f>IF(N279="sníž. přenesená",J279,0)</f>
        <v>0</v>
      </c>
      <c r="BI279" s="232">
        <f>IF(N279="nulová",J279,0)</f>
        <v>0</v>
      </c>
      <c r="BJ279" s="19" t="s">
        <v>80</v>
      </c>
      <c r="BK279" s="232">
        <f>ROUND(I279*H279,2)</f>
        <v>0</v>
      </c>
      <c r="BL279" s="19" t="s">
        <v>176</v>
      </c>
      <c r="BM279" s="231" t="s">
        <v>1177</v>
      </c>
    </row>
    <row r="280" spans="1:47" s="2" customFormat="1" ht="12">
      <c r="A280" s="40"/>
      <c r="B280" s="41"/>
      <c r="C280" s="42"/>
      <c r="D280" s="233" t="s">
        <v>178</v>
      </c>
      <c r="E280" s="42"/>
      <c r="F280" s="234" t="s">
        <v>532</v>
      </c>
      <c r="G280" s="42"/>
      <c r="H280" s="42"/>
      <c r="I280" s="138"/>
      <c r="J280" s="42"/>
      <c r="K280" s="42"/>
      <c r="L280" s="46"/>
      <c r="M280" s="235"/>
      <c r="N280" s="236"/>
      <c r="O280" s="86"/>
      <c r="P280" s="86"/>
      <c r="Q280" s="86"/>
      <c r="R280" s="86"/>
      <c r="S280" s="86"/>
      <c r="T280" s="87"/>
      <c r="U280" s="40"/>
      <c r="V280" s="40"/>
      <c r="W280" s="40"/>
      <c r="X280" s="40"/>
      <c r="Y280" s="40"/>
      <c r="Z280" s="40"/>
      <c r="AA280" s="40"/>
      <c r="AB280" s="40"/>
      <c r="AC280" s="40"/>
      <c r="AD280" s="40"/>
      <c r="AE280" s="40"/>
      <c r="AT280" s="19" t="s">
        <v>178</v>
      </c>
      <c r="AU280" s="19" t="s">
        <v>82</v>
      </c>
    </row>
    <row r="281" spans="1:51" s="13" customFormat="1" ht="12">
      <c r="A281" s="13"/>
      <c r="B281" s="237"/>
      <c r="C281" s="238"/>
      <c r="D281" s="233" t="s">
        <v>180</v>
      </c>
      <c r="E281" s="238"/>
      <c r="F281" s="240" t="s">
        <v>1178</v>
      </c>
      <c r="G281" s="238"/>
      <c r="H281" s="241">
        <v>1085.148</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180</v>
      </c>
      <c r="AU281" s="247" t="s">
        <v>82</v>
      </c>
      <c r="AV281" s="13" t="s">
        <v>82</v>
      </c>
      <c r="AW281" s="13" t="s">
        <v>4</v>
      </c>
      <c r="AX281" s="13" t="s">
        <v>80</v>
      </c>
      <c r="AY281" s="247" t="s">
        <v>169</v>
      </c>
    </row>
    <row r="282" spans="1:65" s="2" customFormat="1" ht="21.75" customHeight="1">
      <c r="A282" s="40"/>
      <c r="B282" s="41"/>
      <c r="C282" s="220" t="s">
        <v>493</v>
      </c>
      <c r="D282" s="220" t="s">
        <v>171</v>
      </c>
      <c r="E282" s="221" t="s">
        <v>1007</v>
      </c>
      <c r="F282" s="222" t="s">
        <v>1008</v>
      </c>
      <c r="G282" s="223" t="s">
        <v>297</v>
      </c>
      <c r="H282" s="224">
        <v>10.162</v>
      </c>
      <c r="I282" s="225"/>
      <c r="J282" s="226">
        <f>ROUND(I282*H282,2)</f>
        <v>0</v>
      </c>
      <c r="K282" s="222" t="s">
        <v>175</v>
      </c>
      <c r="L282" s="46"/>
      <c r="M282" s="227" t="s">
        <v>19</v>
      </c>
      <c r="N282" s="228" t="s">
        <v>43</v>
      </c>
      <c r="O282" s="86"/>
      <c r="P282" s="229">
        <f>O282*H282</f>
        <v>0</v>
      </c>
      <c r="Q282" s="229">
        <v>0</v>
      </c>
      <c r="R282" s="229">
        <f>Q282*H282</f>
        <v>0</v>
      </c>
      <c r="S282" s="229">
        <v>0</v>
      </c>
      <c r="T282" s="230">
        <f>S282*H282</f>
        <v>0</v>
      </c>
      <c r="U282" s="40"/>
      <c r="V282" s="40"/>
      <c r="W282" s="40"/>
      <c r="X282" s="40"/>
      <c r="Y282" s="40"/>
      <c r="Z282" s="40"/>
      <c r="AA282" s="40"/>
      <c r="AB282" s="40"/>
      <c r="AC282" s="40"/>
      <c r="AD282" s="40"/>
      <c r="AE282" s="40"/>
      <c r="AR282" s="231" t="s">
        <v>176</v>
      </c>
      <c r="AT282" s="231" t="s">
        <v>171</v>
      </c>
      <c r="AU282" s="231" t="s">
        <v>82</v>
      </c>
      <c r="AY282" s="19" t="s">
        <v>169</v>
      </c>
      <c r="BE282" s="232">
        <f>IF(N282="základní",J282,0)</f>
        <v>0</v>
      </c>
      <c r="BF282" s="232">
        <f>IF(N282="snížená",J282,0)</f>
        <v>0</v>
      </c>
      <c r="BG282" s="232">
        <f>IF(N282="zákl. přenesená",J282,0)</f>
        <v>0</v>
      </c>
      <c r="BH282" s="232">
        <f>IF(N282="sníž. přenesená",J282,0)</f>
        <v>0</v>
      </c>
      <c r="BI282" s="232">
        <f>IF(N282="nulová",J282,0)</f>
        <v>0</v>
      </c>
      <c r="BJ282" s="19" t="s">
        <v>80</v>
      </c>
      <c r="BK282" s="232">
        <f>ROUND(I282*H282,2)</f>
        <v>0</v>
      </c>
      <c r="BL282" s="19" t="s">
        <v>176</v>
      </c>
      <c r="BM282" s="231" t="s">
        <v>1179</v>
      </c>
    </row>
    <row r="283" spans="1:47" s="2" customFormat="1" ht="12">
      <c r="A283" s="40"/>
      <c r="B283" s="41"/>
      <c r="C283" s="42"/>
      <c r="D283" s="233" t="s">
        <v>178</v>
      </c>
      <c r="E283" s="42"/>
      <c r="F283" s="234" t="s">
        <v>1010</v>
      </c>
      <c r="G283" s="42"/>
      <c r="H283" s="42"/>
      <c r="I283" s="138"/>
      <c r="J283" s="42"/>
      <c r="K283" s="42"/>
      <c r="L283" s="46"/>
      <c r="M283" s="235"/>
      <c r="N283" s="236"/>
      <c r="O283" s="86"/>
      <c r="P283" s="86"/>
      <c r="Q283" s="86"/>
      <c r="R283" s="86"/>
      <c r="S283" s="86"/>
      <c r="T283" s="87"/>
      <c r="U283" s="40"/>
      <c r="V283" s="40"/>
      <c r="W283" s="40"/>
      <c r="X283" s="40"/>
      <c r="Y283" s="40"/>
      <c r="Z283" s="40"/>
      <c r="AA283" s="40"/>
      <c r="AB283" s="40"/>
      <c r="AC283" s="40"/>
      <c r="AD283" s="40"/>
      <c r="AE283" s="40"/>
      <c r="AT283" s="19" t="s">
        <v>178</v>
      </c>
      <c r="AU283" s="19" t="s">
        <v>82</v>
      </c>
    </row>
    <row r="284" spans="1:51" s="14" customFormat="1" ht="12">
      <c r="A284" s="14"/>
      <c r="B284" s="248"/>
      <c r="C284" s="249"/>
      <c r="D284" s="233" t="s">
        <v>180</v>
      </c>
      <c r="E284" s="250" t="s">
        <v>19</v>
      </c>
      <c r="F284" s="251" t="s">
        <v>1180</v>
      </c>
      <c r="G284" s="249"/>
      <c r="H284" s="250" t="s">
        <v>19</v>
      </c>
      <c r="I284" s="252"/>
      <c r="J284" s="249"/>
      <c r="K284" s="249"/>
      <c r="L284" s="253"/>
      <c r="M284" s="254"/>
      <c r="N284" s="255"/>
      <c r="O284" s="255"/>
      <c r="P284" s="255"/>
      <c r="Q284" s="255"/>
      <c r="R284" s="255"/>
      <c r="S284" s="255"/>
      <c r="T284" s="256"/>
      <c r="U284" s="14"/>
      <c r="V284" s="14"/>
      <c r="W284" s="14"/>
      <c r="X284" s="14"/>
      <c r="Y284" s="14"/>
      <c r="Z284" s="14"/>
      <c r="AA284" s="14"/>
      <c r="AB284" s="14"/>
      <c r="AC284" s="14"/>
      <c r="AD284" s="14"/>
      <c r="AE284" s="14"/>
      <c r="AT284" s="257" t="s">
        <v>180</v>
      </c>
      <c r="AU284" s="257" t="s">
        <v>82</v>
      </c>
      <c r="AV284" s="14" t="s">
        <v>80</v>
      </c>
      <c r="AW284" s="14" t="s">
        <v>33</v>
      </c>
      <c r="AX284" s="14" t="s">
        <v>72</v>
      </c>
      <c r="AY284" s="257" t="s">
        <v>169</v>
      </c>
    </row>
    <row r="285" spans="1:51" s="13" customFormat="1" ht="12">
      <c r="A285" s="13"/>
      <c r="B285" s="237"/>
      <c r="C285" s="238"/>
      <c r="D285" s="233" t="s">
        <v>180</v>
      </c>
      <c r="E285" s="239" t="s">
        <v>19</v>
      </c>
      <c r="F285" s="240" t="s">
        <v>1181</v>
      </c>
      <c r="G285" s="238"/>
      <c r="H285" s="241">
        <v>10.162</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180</v>
      </c>
      <c r="AU285" s="247" t="s">
        <v>82</v>
      </c>
      <c r="AV285" s="13" t="s">
        <v>82</v>
      </c>
      <c r="AW285" s="13" t="s">
        <v>33</v>
      </c>
      <c r="AX285" s="13" t="s">
        <v>80</v>
      </c>
      <c r="AY285" s="247" t="s">
        <v>169</v>
      </c>
    </row>
    <row r="286" spans="1:65" s="2" customFormat="1" ht="21.75" customHeight="1">
      <c r="A286" s="40"/>
      <c r="B286" s="41"/>
      <c r="C286" s="220" t="s">
        <v>499</v>
      </c>
      <c r="D286" s="220" t="s">
        <v>171</v>
      </c>
      <c r="E286" s="221" t="s">
        <v>1012</v>
      </c>
      <c r="F286" s="222" t="s">
        <v>1013</v>
      </c>
      <c r="G286" s="223" t="s">
        <v>297</v>
      </c>
      <c r="H286" s="224">
        <v>10.162</v>
      </c>
      <c r="I286" s="225"/>
      <c r="J286" s="226">
        <f>ROUND(I286*H286,2)</f>
        <v>0</v>
      </c>
      <c r="K286" s="222" t="s">
        <v>175</v>
      </c>
      <c r="L286" s="46"/>
      <c r="M286" s="227" t="s">
        <v>19</v>
      </c>
      <c r="N286" s="228" t="s">
        <v>43</v>
      </c>
      <c r="O286" s="86"/>
      <c r="P286" s="229">
        <f>O286*H286</f>
        <v>0</v>
      </c>
      <c r="Q286" s="229">
        <v>0</v>
      </c>
      <c r="R286" s="229">
        <f>Q286*H286</f>
        <v>0</v>
      </c>
      <c r="S286" s="229">
        <v>0</v>
      </c>
      <c r="T286" s="230">
        <f>S286*H286</f>
        <v>0</v>
      </c>
      <c r="U286" s="40"/>
      <c r="V286" s="40"/>
      <c r="W286" s="40"/>
      <c r="X286" s="40"/>
      <c r="Y286" s="40"/>
      <c r="Z286" s="40"/>
      <c r="AA286" s="40"/>
      <c r="AB286" s="40"/>
      <c r="AC286" s="40"/>
      <c r="AD286" s="40"/>
      <c r="AE286" s="40"/>
      <c r="AR286" s="231" t="s">
        <v>176</v>
      </c>
      <c r="AT286" s="231" t="s">
        <v>171</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1182</v>
      </c>
    </row>
    <row r="287" spans="1:47" s="2" customFormat="1" ht="12">
      <c r="A287" s="40"/>
      <c r="B287" s="41"/>
      <c r="C287" s="42"/>
      <c r="D287" s="233" t="s">
        <v>178</v>
      </c>
      <c r="E287" s="42"/>
      <c r="F287" s="234" t="s">
        <v>1010</v>
      </c>
      <c r="G287" s="42"/>
      <c r="H287" s="42"/>
      <c r="I287" s="138"/>
      <c r="J287" s="42"/>
      <c r="K287" s="42"/>
      <c r="L287" s="46"/>
      <c r="M287" s="235"/>
      <c r="N287" s="236"/>
      <c r="O287" s="86"/>
      <c r="P287" s="86"/>
      <c r="Q287" s="86"/>
      <c r="R287" s="86"/>
      <c r="S287" s="86"/>
      <c r="T287" s="87"/>
      <c r="U287" s="40"/>
      <c r="V287" s="40"/>
      <c r="W287" s="40"/>
      <c r="X287" s="40"/>
      <c r="Y287" s="40"/>
      <c r="Z287" s="40"/>
      <c r="AA287" s="40"/>
      <c r="AB287" s="40"/>
      <c r="AC287" s="40"/>
      <c r="AD287" s="40"/>
      <c r="AE287" s="40"/>
      <c r="AT287" s="19" t="s">
        <v>178</v>
      </c>
      <c r="AU287" s="19" t="s">
        <v>82</v>
      </c>
    </row>
    <row r="288" spans="1:51" s="13" customFormat="1" ht="12">
      <c r="A288" s="13"/>
      <c r="B288" s="237"/>
      <c r="C288" s="238"/>
      <c r="D288" s="233" t="s">
        <v>180</v>
      </c>
      <c r="E288" s="239" t="s">
        <v>19</v>
      </c>
      <c r="F288" s="240" t="s">
        <v>1183</v>
      </c>
      <c r="G288" s="238"/>
      <c r="H288" s="241">
        <v>10.162</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180</v>
      </c>
      <c r="AU288" s="247" t="s">
        <v>82</v>
      </c>
      <c r="AV288" s="13" t="s">
        <v>82</v>
      </c>
      <c r="AW288" s="13" t="s">
        <v>33</v>
      </c>
      <c r="AX288" s="13" t="s">
        <v>80</v>
      </c>
      <c r="AY288" s="247" t="s">
        <v>169</v>
      </c>
    </row>
    <row r="289" spans="1:65" s="2" customFormat="1" ht="16.5" customHeight="1">
      <c r="A289" s="40"/>
      <c r="B289" s="41"/>
      <c r="C289" s="220" t="s">
        <v>505</v>
      </c>
      <c r="D289" s="220" t="s">
        <v>171</v>
      </c>
      <c r="E289" s="221" t="s">
        <v>1015</v>
      </c>
      <c r="F289" s="222" t="s">
        <v>1016</v>
      </c>
      <c r="G289" s="223" t="s">
        <v>297</v>
      </c>
      <c r="H289" s="224">
        <v>5.081</v>
      </c>
      <c r="I289" s="225"/>
      <c r="J289" s="226">
        <f>ROUND(I289*H289,2)</f>
        <v>0</v>
      </c>
      <c r="K289" s="222" t="s">
        <v>175</v>
      </c>
      <c r="L289" s="46"/>
      <c r="M289" s="227" t="s">
        <v>19</v>
      </c>
      <c r="N289" s="228" t="s">
        <v>43</v>
      </c>
      <c r="O289" s="86"/>
      <c r="P289" s="229">
        <f>O289*H289</f>
        <v>0</v>
      </c>
      <c r="Q289" s="229">
        <v>0</v>
      </c>
      <c r="R289" s="229">
        <f>Q289*H289</f>
        <v>0</v>
      </c>
      <c r="S289" s="229">
        <v>0</v>
      </c>
      <c r="T289" s="230">
        <f>S289*H289</f>
        <v>0</v>
      </c>
      <c r="U289" s="40"/>
      <c r="V289" s="40"/>
      <c r="W289" s="40"/>
      <c r="X289" s="40"/>
      <c r="Y289" s="40"/>
      <c r="Z289" s="40"/>
      <c r="AA289" s="40"/>
      <c r="AB289" s="40"/>
      <c r="AC289" s="40"/>
      <c r="AD289" s="40"/>
      <c r="AE289" s="40"/>
      <c r="AR289" s="231" t="s">
        <v>176</v>
      </c>
      <c r="AT289" s="231" t="s">
        <v>171</v>
      </c>
      <c r="AU289" s="231" t="s">
        <v>82</v>
      </c>
      <c r="AY289" s="19" t="s">
        <v>169</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176</v>
      </c>
      <c r="BM289" s="231" t="s">
        <v>1184</v>
      </c>
    </row>
    <row r="290" spans="1:47" s="2" customFormat="1" ht="12">
      <c r="A290" s="40"/>
      <c r="B290" s="41"/>
      <c r="C290" s="42"/>
      <c r="D290" s="233" t="s">
        <v>178</v>
      </c>
      <c r="E290" s="42"/>
      <c r="F290" s="234" t="s">
        <v>1018</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9" t="s">
        <v>178</v>
      </c>
      <c r="AU290" s="19" t="s">
        <v>82</v>
      </c>
    </row>
    <row r="291" spans="1:51" s="13" customFormat="1" ht="12">
      <c r="A291" s="13"/>
      <c r="B291" s="237"/>
      <c r="C291" s="238"/>
      <c r="D291" s="233" t="s">
        <v>180</v>
      </c>
      <c r="E291" s="239" t="s">
        <v>19</v>
      </c>
      <c r="F291" s="240" t="s">
        <v>1185</v>
      </c>
      <c r="G291" s="238"/>
      <c r="H291" s="241">
        <v>5.081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180</v>
      </c>
      <c r="AU291" s="247" t="s">
        <v>82</v>
      </c>
      <c r="AV291" s="13" t="s">
        <v>82</v>
      </c>
      <c r="AW291" s="13" t="s">
        <v>33</v>
      </c>
      <c r="AX291" s="13" t="s">
        <v>80</v>
      </c>
      <c r="AY291" s="247" t="s">
        <v>169</v>
      </c>
    </row>
    <row r="292" spans="1:65" s="2" customFormat="1" ht="21.75" customHeight="1">
      <c r="A292" s="40"/>
      <c r="B292" s="41"/>
      <c r="C292" s="220" t="s">
        <v>511</v>
      </c>
      <c r="D292" s="220" t="s">
        <v>171</v>
      </c>
      <c r="E292" s="221" t="s">
        <v>1186</v>
      </c>
      <c r="F292" s="222" t="s">
        <v>1187</v>
      </c>
      <c r="G292" s="223" t="s">
        <v>297</v>
      </c>
      <c r="H292" s="224">
        <v>84.328</v>
      </c>
      <c r="I292" s="225"/>
      <c r="J292" s="226">
        <f>ROUND(I292*H292,2)</f>
        <v>0</v>
      </c>
      <c r="K292" s="222" t="s">
        <v>19</v>
      </c>
      <c r="L292" s="46"/>
      <c r="M292" s="227" t="s">
        <v>19</v>
      </c>
      <c r="N292" s="228" t="s">
        <v>43</v>
      </c>
      <c r="O292" s="86"/>
      <c r="P292" s="229">
        <f>O292*H292</f>
        <v>0</v>
      </c>
      <c r="Q292" s="229">
        <v>0</v>
      </c>
      <c r="R292" s="229">
        <f>Q292*H292</f>
        <v>0</v>
      </c>
      <c r="S292" s="229">
        <v>0</v>
      </c>
      <c r="T292" s="230">
        <f>S292*H292</f>
        <v>0</v>
      </c>
      <c r="U292" s="40"/>
      <c r="V292" s="40"/>
      <c r="W292" s="40"/>
      <c r="X292" s="40"/>
      <c r="Y292" s="40"/>
      <c r="Z292" s="40"/>
      <c r="AA292" s="40"/>
      <c r="AB292" s="40"/>
      <c r="AC292" s="40"/>
      <c r="AD292" s="40"/>
      <c r="AE292" s="40"/>
      <c r="AR292" s="231" t="s">
        <v>176</v>
      </c>
      <c r="AT292" s="231" t="s">
        <v>171</v>
      </c>
      <c r="AU292" s="231" t="s">
        <v>82</v>
      </c>
      <c r="AY292" s="19" t="s">
        <v>169</v>
      </c>
      <c r="BE292" s="232">
        <f>IF(N292="základní",J292,0)</f>
        <v>0</v>
      </c>
      <c r="BF292" s="232">
        <f>IF(N292="snížená",J292,0)</f>
        <v>0</v>
      </c>
      <c r="BG292" s="232">
        <f>IF(N292="zákl. přenesená",J292,0)</f>
        <v>0</v>
      </c>
      <c r="BH292" s="232">
        <f>IF(N292="sníž. přenesená",J292,0)</f>
        <v>0</v>
      </c>
      <c r="BI292" s="232">
        <f>IF(N292="nulová",J292,0)</f>
        <v>0</v>
      </c>
      <c r="BJ292" s="19" t="s">
        <v>80</v>
      </c>
      <c r="BK292" s="232">
        <f>ROUND(I292*H292,2)</f>
        <v>0</v>
      </c>
      <c r="BL292" s="19" t="s">
        <v>176</v>
      </c>
      <c r="BM292" s="231" t="s">
        <v>1188</v>
      </c>
    </row>
    <row r="293" spans="1:47" s="2" customFormat="1" ht="12">
      <c r="A293" s="40"/>
      <c r="B293" s="41"/>
      <c r="C293" s="42"/>
      <c r="D293" s="233" t="s">
        <v>178</v>
      </c>
      <c r="E293" s="42"/>
      <c r="F293" s="234" t="s">
        <v>555</v>
      </c>
      <c r="G293" s="42"/>
      <c r="H293" s="42"/>
      <c r="I293" s="138"/>
      <c r="J293" s="42"/>
      <c r="K293" s="42"/>
      <c r="L293" s="46"/>
      <c r="M293" s="235"/>
      <c r="N293" s="236"/>
      <c r="O293" s="86"/>
      <c r="P293" s="86"/>
      <c r="Q293" s="86"/>
      <c r="R293" s="86"/>
      <c r="S293" s="86"/>
      <c r="T293" s="87"/>
      <c r="U293" s="40"/>
      <c r="V293" s="40"/>
      <c r="W293" s="40"/>
      <c r="X293" s="40"/>
      <c r="Y293" s="40"/>
      <c r="Z293" s="40"/>
      <c r="AA293" s="40"/>
      <c r="AB293" s="40"/>
      <c r="AC293" s="40"/>
      <c r="AD293" s="40"/>
      <c r="AE293" s="40"/>
      <c r="AT293" s="19" t="s">
        <v>178</v>
      </c>
      <c r="AU293" s="19" t="s">
        <v>82</v>
      </c>
    </row>
    <row r="294" spans="1:51" s="13" customFormat="1" ht="12">
      <c r="A294" s="13"/>
      <c r="B294" s="237"/>
      <c r="C294" s="238"/>
      <c r="D294" s="233" t="s">
        <v>180</v>
      </c>
      <c r="E294" s="239" t="s">
        <v>19</v>
      </c>
      <c r="F294" s="240" t="s">
        <v>1175</v>
      </c>
      <c r="G294" s="238"/>
      <c r="H294" s="241">
        <v>84.328</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180</v>
      </c>
      <c r="AU294" s="247" t="s">
        <v>82</v>
      </c>
      <c r="AV294" s="13" t="s">
        <v>82</v>
      </c>
      <c r="AW294" s="13" t="s">
        <v>33</v>
      </c>
      <c r="AX294" s="13" t="s">
        <v>80</v>
      </c>
      <c r="AY294" s="247" t="s">
        <v>169</v>
      </c>
    </row>
    <row r="295" spans="1:65" s="2" customFormat="1" ht="21.75" customHeight="1">
      <c r="A295" s="40"/>
      <c r="B295" s="41"/>
      <c r="C295" s="220" t="s">
        <v>515</v>
      </c>
      <c r="D295" s="220" t="s">
        <v>171</v>
      </c>
      <c r="E295" s="221" t="s">
        <v>557</v>
      </c>
      <c r="F295" s="222" t="s">
        <v>558</v>
      </c>
      <c r="G295" s="223" t="s">
        <v>297</v>
      </c>
      <c r="H295" s="224">
        <v>6.101</v>
      </c>
      <c r="I295" s="225"/>
      <c r="J295" s="226">
        <f>ROUND(I295*H295,2)</f>
        <v>0</v>
      </c>
      <c r="K295" s="222" t="s">
        <v>19</v>
      </c>
      <c r="L295" s="46"/>
      <c r="M295" s="227" t="s">
        <v>19</v>
      </c>
      <c r="N295" s="228" t="s">
        <v>43</v>
      </c>
      <c r="O295" s="86"/>
      <c r="P295" s="229">
        <f>O295*H295</f>
        <v>0</v>
      </c>
      <c r="Q295" s="229">
        <v>0</v>
      </c>
      <c r="R295" s="229">
        <f>Q295*H295</f>
        <v>0</v>
      </c>
      <c r="S295" s="229">
        <v>0</v>
      </c>
      <c r="T295" s="230">
        <f>S295*H295</f>
        <v>0</v>
      </c>
      <c r="U295" s="40"/>
      <c r="V295" s="40"/>
      <c r="W295" s="40"/>
      <c r="X295" s="40"/>
      <c r="Y295" s="40"/>
      <c r="Z295" s="40"/>
      <c r="AA295" s="40"/>
      <c r="AB295" s="40"/>
      <c r="AC295" s="40"/>
      <c r="AD295" s="40"/>
      <c r="AE295" s="40"/>
      <c r="AR295" s="231" t="s">
        <v>176</v>
      </c>
      <c r="AT295" s="231" t="s">
        <v>171</v>
      </c>
      <c r="AU295" s="231" t="s">
        <v>82</v>
      </c>
      <c r="AY295" s="19" t="s">
        <v>169</v>
      </c>
      <c r="BE295" s="232">
        <f>IF(N295="základní",J295,0)</f>
        <v>0</v>
      </c>
      <c r="BF295" s="232">
        <f>IF(N295="snížená",J295,0)</f>
        <v>0</v>
      </c>
      <c r="BG295" s="232">
        <f>IF(N295="zákl. přenesená",J295,0)</f>
        <v>0</v>
      </c>
      <c r="BH295" s="232">
        <f>IF(N295="sníž. přenesená",J295,0)</f>
        <v>0</v>
      </c>
      <c r="BI295" s="232">
        <f>IF(N295="nulová",J295,0)</f>
        <v>0</v>
      </c>
      <c r="BJ295" s="19" t="s">
        <v>80</v>
      </c>
      <c r="BK295" s="232">
        <f>ROUND(I295*H295,2)</f>
        <v>0</v>
      </c>
      <c r="BL295" s="19" t="s">
        <v>176</v>
      </c>
      <c r="BM295" s="231" t="s">
        <v>1189</v>
      </c>
    </row>
    <row r="296" spans="1:47" s="2" customFormat="1" ht="12">
      <c r="A296" s="40"/>
      <c r="B296" s="41"/>
      <c r="C296" s="42"/>
      <c r="D296" s="233" t="s">
        <v>178</v>
      </c>
      <c r="E296" s="42"/>
      <c r="F296" s="234" t="s">
        <v>555</v>
      </c>
      <c r="G296" s="42"/>
      <c r="H296" s="42"/>
      <c r="I296" s="138"/>
      <c r="J296" s="42"/>
      <c r="K296" s="42"/>
      <c r="L296" s="46"/>
      <c r="M296" s="235"/>
      <c r="N296" s="236"/>
      <c r="O296" s="86"/>
      <c r="P296" s="86"/>
      <c r="Q296" s="86"/>
      <c r="R296" s="86"/>
      <c r="S296" s="86"/>
      <c r="T296" s="87"/>
      <c r="U296" s="40"/>
      <c r="V296" s="40"/>
      <c r="W296" s="40"/>
      <c r="X296" s="40"/>
      <c r="Y296" s="40"/>
      <c r="Z296" s="40"/>
      <c r="AA296" s="40"/>
      <c r="AB296" s="40"/>
      <c r="AC296" s="40"/>
      <c r="AD296" s="40"/>
      <c r="AE296" s="40"/>
      <c r="AT296" s="19" t="s">
        <v>178</v>
      </c>
      <c r="AU296" s="19" t="s">
        <v>82</v>
      </c>
    </row>
    <row r="297" spans="1:51" s="13" customFormat="1" ht="12">
      <c r="A297" s="13"/>
      <c r="B297" s="237"/>
      <c r="C297" s="238"/>
      <c r="D297" s="233" t="s">
        <v>180</v>
      </c>
      <c r="E297" s="239" t="s">
        <v>19</v>
      </c>
      <c r="F297" s="240" t="s">
        <v>1176</v>
      </c>
      <c r="G297" s="238"/>
      <c r="H297" s="241">
        <v>6.101</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180</v>
      </c>
      <c r="AU297" s="247" t="s">
        <v>82</v>
      </c>
      <c r="AV297" s="13" t="s">
        <v>82</v>
      </c>
      <c r="AW297" s="13" t="s">
        <v>33</v>
      </c>
      <c r="AX297" s="13" t="s">
        <v>80</v>
      </c>
      <c r="AY297" s="247" t="s">
        <v>169</v>
      </c>
    </row>
    <row r="298" spans="1:65" s="2" customFormat="1" ht="21.75" customHeight="1">
      <c r="A298" s="40"/>
      <c r="B298" s="41"/>
      <c r="C298" s="220" t="s">
        <v>519</v>
      </c>
      <c r="D298" s="220" t="s">
        <v>171</v>
      </c>
      <c r="E298" s="221" t="s">
        <v>561</v>
      </c>
      <c r="F298" s="222" t="s">
        <v>308</v>
      </c>
      <c r="G298" s="223" t="s">
        <v>297</v>
      </c>
      <c r="H298" s="224">
        <v>74.291</v>
      </c>
      <c r="I298" s="225"/>
      <c r="J298" s="226">
        <f>ROUND(I298*H298,2)</f>
        <v>0</v>
      </c>
      <c r="K298" s="222" t="s">
        <v>19</v>
      </c>
      <c r="L298" s="46"/>
      <c r="M298" s="227" t="s">
        <v>19</v>
      </c>
      <c r="N298" s="228" t="s">
        <v>43</v>
      </c>
      <c r="O298" s="86"/>
      <c r="P298" s="229">
        <f>O298*H298</f>
        <v>0</v>
      </c>
      <c r="Q298" s="229">
        <v>0</v>
      </c>
      <c r="R298" s="229">
        <f>Q298*H298</f>
        <v>0</v>
      </c>
      <c r="S298" s="229">
        <v>0</v>
      </c>
      <c r="T298" s="230">
        <f>S298*H298</f>
        <v>0</v>
      </c>
      <c r="U298" s="40"/>
      <c r="V298" s="40"/>
      <c r="W298" s="40"/>
      <c r="X298" s="40"/>
      <c r="Y298" s="40"/>
      <c r="Z298" s="40"/>
      <c r="AA298" s="40"/>
      <c r="AB298" s="40"/>
      <c r="AC298" s="40"/>
      <c r="AD298" s="40"/>
      <c r="AE298" s="40"/>
      <c r="AR298" s="231" t="s">
        <v>176</v>
      </c>
      <c r="AT298" s="231" t="s">
        <v>171</v>
      </c>
      <c r="AU298" s="231" t="s">
        <v>82</v>
      </c>
      <c r="AY298" s="19" t="s">
        <v>169</v>
      </c>
      <c r="BE298" s="232">
        <f>IF(N298="základní",J298,0)</f>
        <v>0</v>
      </c>
      <c r="BF298" s="232">
        <f>IF(N298="snížená",J298,0)</f>
        <v>0</v>
      </c>
      <c r="BG298" s="232">
        <f>IF(N298="zákl. přenesená",J298,0)</f>
        <v>0</v>
      </c>
      <c r="BH298" s="232">
        <f>IF(N298="sníž. přenesená",J298,0)</f>
        <v>0</v>
      </c>
      <c r="BI298" s="232">
        <f>IF(N298="nulová",J298,0)</f>
        <v>0</v>
      </c>
      <c r="BJ298" s="19" t="s">
        <v>80</v>
      </c>
      <c r="BK298" s="232">
        <f>ROUND(I298*H298,2)</f>
        <v>0</v>
      </c>
      <c r="BL298" s="19" t="s">
        <v>176</v>
      </c>
      <c r="BM298" s="231" t="s">
        <v>1190</v>
      </c>
    </row>
    <row r="299" spans="1:47" s="2" customFormat="1" ht="12">
      <c r="A299" s="40"/>
      <c r="B299" s="41"/>
      <c r="C299" s="42"/>
      <c r="D299" s="233" t="s">
        <v>178</v>
      </c>
      <c r="E299" s="42"/>
      <c r="F299" s="234" t="s">
        <v>555</v>
      </c>
      <c r="G299" s="42"/>
      <c r="H299" s="42"/>
      <c r="I299" s="138"/>
      <c r="J299" s="42"/>
      <c r="K299" s="42"/>
      <c r="L299" s="46"/>
      <c r="M299" s="235"/>
      <c r="N299" s="236"/>
      <c r="O299" s="86"/>
      <c r="P299" s="86"/>
      <c r="Q299" s="86"/>
      <c r="R299" s="86"/>
      <c r="S299" s="86"/>
      <c r="T299" s="87"/>
      <c r="U299" s="40"/>
      <c r="V299" s="40"/>
      <c r="W299" s="40"/>
      <c r="X299" s="40"/>
      <c r="Y299" s="40"/>
      <c r="Z299" s="40"/>
      <c r="AA299" s="40"/>
      <c r="AB299" s="40"/>
      <c r="AC299" s="40"/>
      <c r="AD299" s="40"/>
      <c r="AE299" s="40"/>
      <c r="AT299" s="19" t="s">
        <v>178</v>
      </c>
      <c r="AU299" s="19" t="s">
        <v>82</v>
      </c>
    </row>
    <row r="300" spans="1:51" s="13" customFormat="1" ht="12">
      <c r="A300" s="13"/>
      <c r="B300" s="237"/>
      <c r="C300" s="238"/>
      <c r="D300" s="233" t="s">
        <v>180</v>
      </c>
      <c r="E300" s="239" t="s">
        <v>19</v>
      </c>
      <c r="F300" s="240" t="s">
        <v>1171</v>
      </c>
      <c r="G300" s="238"/>
      <c r="H300" s="241">
        <v>74.291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180</v>
      </c>
      <c r="AU300" s="247" t="s">
        <v>82</v>
      </c>
      <c r="AV300" s="13" t="s">
        <v>82</v>
      </c>
      <c r="AW300" s="13" t="s">
        <v>33</v>
      </c>
      <c r="AX300" s="13" t="s">
        <v>80</v>
      </c>
      <c r="AY300" s="247" t="s">
        <v>169</v>
      </c>
    </row>
    <row r="301" spans="1:63" s="12" customFormat="1" ht="22.8" customHeight="1">
      <c r="A301" s="12"/>
      <c r="B301" s="204"/>
      <c r="C301" s="205"/>
      <c r="D301" s="206" t="s">
        <v>71</v>
      </c>
      <c r="E301" s="218" t="s">
        <v>563</v>
      </c>
      <c r="F301" s="218" t="s">
        <v>564</v>
      </c>
      <c r="G301" s="205"/>
      <c r="H301" s="205"/>
      <c r="I301" s="208"/>
      <c r="J301" s="219">
        <f>BK301</f>
        <v>0</v>
      </c>
      <c r="K301" s="205"/>
      <c r="L301" s="210"/>
      <c r="M301" s="211"/>
      <c r="N301" s="212"/>
      <c r="O301" s="212"/>
      <c r="P301" s="213">
        <f>SUM(P302:P303)</f>
        <v>0</v>
      </c>
      <c r="Q301" s="212"/>
      <c r="R301" s="213">
        <f>SUM(R302:R303)</f>
        <v>0</v>
      </c>
      <c r="S301" s="212"/>
      <c r="T301" s="214">
        <f>SUM(T302:T303)</f>
        <v>0</v>
      </c>
      <c r="U301" s="12"/>
      <c r="V301" s="12"/>
      <c r="W301" s="12"/>
      <c r="X301" s="12"/>
      <c r="Y301" s="12"/>
      <c r="Z301" s="12"/>
      <c r="AA301" s="12"/>
      <c r="AB301" s="12"/>
      <c r="AC301" s="12"/>
      <c r="AD301" s="12"/>
      <c r="AE301" s="12"/>
      <c r="AR301" s="215" t="s">
        <v>80</v>
      </c>
      <c r="AT301" s="216" t="s">
        <v>71</v>
      </c>
      <c r="AU301" s="216" t="s">
        <v>80</v>
      </c>
      <c r="AY301" s="215" t="s">
        <v>169</v>
      </c>
      <c r="BK301" s="217">
        <f>SUM(BK302:BK303)</f>
        <v>0</v>
      </c>
    </row>
    <row r="302" spans="1:65" s="2" customFormat="1" ht="21.75" customHeight="1">
      <c r="A302" s="40"/>
      <c r="B302" s="41"/>
      <c r="C302" s="220" t="s">
        <v>528</v>
      </c>
      <c r="D302" s="220" t="s">
        <v>171</v>
      </c>
      <c r="E302" s="221" t="s">
        <v>565</v>
      </c>
      <c r="F302" s="222" t="s">
        <v>566</v>
      </c>
      <c r="G302" s="223" t="s">
        <v>297</v>
      </c>
      <c r="H302" s="224">
        <v>203.181</v>
      </c>
      <c r="I302" s="225"/>
      <c r="J302" s="226">
        <f>ROUND(I302*H302,2)</f>
        <v>0</v>
      </c>
      <c r="K302" s="222" t="s">
        <v>175</v>
      </c>
      <c r="L302" s="46"/>
      <c r="M302" s="227" t="s">
        <v>19</v>
      </c>
      <c r="N302" s="228" t="s">
        <v>43</v>
      </c>
      <c r="O302" s="86"/>
      <c r="P302" s="229">
        <f>O302*H302</f>
        <v>0</v>
      </c>
      <c r="Q302" s="229">
        <v>0</v>
      </c>
      <c r="R302" s="229">
        <f>Q302*H302</f>
        <v>0</v>
      </c>
      <c r="S302" s="229">
        <v>0</v>
      </c>
      <c r="T302" s="230">
        <f>S302*H302</f>
        <v>0</v>
      </c>
      <c r="U302" s="40"/>
      <c r="V302" s="40"/>
      <c r="W302" s="40"/>
      <c r="X302" s="40"/>
      <c r="Y302" s="40"/>
      <c r="Z302" s="40"/>
      <c r="AA302" s="40"/>
      <c r="AB302" s="40"/>
      <c r="AC302" s="40"/>
      <c r="AD302" s="40"/>
      <c r="AE302" s="40"/>
      <c r="AR302" s="231" t="s">
        <v>176</v>
      </c>
      <c r="AT302" s="231" t="s">
        <v>171</v>
      </c>
      <c r="AU302" s="231" t="s">
        <v>82</v>
      </c>
      <c r="AY302" s="19" t="s">
        <v>169</v>
      </c>
      <c r="BE302" s="232">
        <f>IF(N302="základní",J302,0)</f>
        <v>0</v>
      </c>
      <c r="BF302" s="232">
        <f>IF(N302="snížená",J302,0)</f>
        <v>0</v>
      </c>
      <c r="BG302" s="232">
        <f>IF(N302="zákl. přenesená",J302,0)</f>
        <v>0</v>
      </c>
      <c r="BH302" s="232">
        <f>IF(N302="sníž. přenesená",J302,0)</f>
        <v>0</v>
      </c>
      <c r="BI302" s="232">
        <f>IF(N302="nulová",J302,0)</f>
        <v>0</v>
      </c>
      <c r="BJ302" s="19" t="s">
        <v>80</v>
      </c>
      <c r="BK302" s="232">
        <f>ROUND(I302*H302,2)</f>
        <v>0</v>
      </c>
      <c r="BL302" s="19" t="s">
        <v>176</v>
      </c>
      <c r="BM302" s="231" t="s">
        <v>1191</v>
      </c>
    </row>
    <row r="303" spans="1:47" s="2" customFormat="1" ht="12">
      <c r="A303" s="40"/>
      <c r="B303" s="41"/>
      <c r="C303" s="42"/>
      <c r="D303" s="233" t="s">
        <v>178</v>
      </c>
      <c r="E303" s="42"/>
      <c r="F303" s="234" t="s">
        <v>568</v>
      </c>
      <c r="G303" s="42"/>
      <c r="H303" s="42"/>
      <c r="I303" s="138"/>
      <c r="J303" s="42"/>
      <c r="K303" s="42"/>
      <c r="L303" s="46"/>
      <c r="M303" s="279"/>
      <c r="N303" s="280"/>
      <c r="O303" s="281"/>
      <c r="P303" s="281"/>
      <c r="Q303" s="281"/>
      <c r="R303" s="281"/>
      <c r="S303" s="281"/>
      <c r="T303" s="282"/>
      <c r="U303" s="40"/>
      <c r="V303" s="40"/>
      <c r="W303" s="40"/>
      <c r="X303" s="40"/>
      <c r="Y303" s="40"/>
      <c r="Z303" s="40"/>
      <c r="AA303" s="40"/>
      <c r="AB303" s="40"/>
      <c r="AC303" s="40"/>
      <c r="AD303" s="40"/>
      <c r="AE303" s="40"/>
      <c r="AT303" s="19" t="s">
        <v>178</v>
      </c>
      <c r="AU303" s="19" t="s">
        <v>82</v>
      </c>
    </row>
    <row r="304" spans="1:31" s="2" customFormat="1" ht="6.95" customHeight="1">
      <c r="A304" s="40"/>
      <c r="B304" s="61"/>
      <c r="C304" s="62"/>
      <c r="D304" s="62"/>
      <c r="E304" s="62"/>
      <c r="F304" s="62"/>
      <c r="G304" s="62"/>
      <c r="H304" s="62"/>
      <c r="I304" s="168"/>
      <c r="J304" s="62"/>
      <c r="K304" s="62"/>
      <c r="L304" s="46"/>
      <c r="M304" s="40"/>
      <c r="O304" s="40"/>
      <c r="P304" s="40"/>
      <c r="Q304" s="40"/>
      <c r="R304" s="40"/>
      <c r="S304" s="40"/>
      <c r="T304" s="40"/>
      <c r="U304" s="40"/>
      <c r="V304" s="40"/>
      <c r="W304" s="40"/>
      <c r="X304" s="40"/>
      <c r="Y304" s="40"/>
      <c r="Z304" s="40"/>
      <c r="AA304" s="40"/>
      <c r="AB304" s="40"/>
      <c r="AC304" s="40"/>
      <c r="AD304" s="40"/>
      <c r="AE304" s="40"/>
    </row>
  </sheetData>
  <sheetProtection password="CC35" sheet="1" objects="1" scenarios="1" formatColumns="0" formatRows="0" autoFilter="0"/>
  <autoFilter ref="C84:K30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7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101</v>
      </c>
      <c r="AZ2" s="283" t="s">
        <v>1192</v>
      </c>
      <c r="BA2" s="283" t="s">
        <v>1193</v>
      </c>
      <c r="BB2" s="283" t="s">
        <v>222</v>
      </c>
      <c r="BC2" s="283" t="s">
        <v>1194</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1197</v>
      </c>
      <c r="BD3" s="283" t="s">
        <v>82</v>
      </c>
    </row>
    <row r="4" spans="2:56" s="1" customFormat="1" ht="24.95" customHeight="1">
      <c r="B4" s="22"/>
      <c r="D4" s="134" t="s">
        <v>140</v>
      </c>
      <c r="I4" s="130"/>
      <c r="L4" s="22"/>
      <c r="M4" s="135" t="s">
        <v>10</v>
      </c>
      <c r="AT4" s="19" t="s">
        <v>4</v>
      </c>
      <c r="AZ4" s="283" t="s">
        <v>1198</v>
      </c>
      <c r="BA4" s="283" t="s">
        <v>1199</v>
      </c>
      <c r="BB4" s="283" t="s">
        <v>222</v>
      </c>
      <c r="BC4" s="283" t="s">
        <v>1200</v>
      </c>
      <c r="BD4" s="283" t="s">
        <v>82</v>
      </c>
    </row>
    <row r="5" spans="2:56" s="1" customFormat="1" ht="6.95" customHeight="1">
      <c r="B5" s="22"/>
      <c r="I5" s="130"/>
      <c r="L5" s="22"/>
      <c r="AZ5" s="283" t="s">
        <v>49</v>
      </c>
      <c r="BA5" s="283" t="s">
        <v>1201</v>
      </c>
      <c r="BB5" s="283" t="s">
        <v>222</v>
      </c>
      <c r="BC5" s="283" t="s">
        <v>1202</v>
      </c>
      <c r="BD5" s="283" t="s">
        <v>82</v>
      </c>
    </row>
    <row r="6" spans="2:56" s="1" customFormat="1" ht="12" customHeight="1">
      <c r="B6" s="22"/>
      <c r="D6" s="136" t="s">
        <v>16</v>
      </c>
      <c r="I6" s="130"/>
      <c r="L6" s="22"/>
      <c r="AZ6" s="283" t="s">
        <v>1203</v>
      </c>
      <c r="BA6" s="283" t="s">
        <v>1204</v>
      </c>
      <c r="BB6" s="283" t="s">
        <v>222</v>
      </c>
      <c r="BC6" s="283" t="s">
        <v>1205</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1206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102</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ROUND((SUM(BE88:BE374)),2)</f>
        <v>0</v>
      </c>
      <c r="G33" s="40"/>
      <c r="H33" s="40"/>
      <c r="I33" s="157">
        <v>0.21</v>
      </c>
      <c r="J33" s="156">
        <f>ROUND(((SUM(BE88:BE374))*I33),2)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ROUND((SUM(BF88:BF374)),2)</f>
        <v>0</v>
      </c>
      <c r="G34" s="40"/>
      <c r="H34" s="40"/>
      <c r="I34" s="157">
        <v>0.15</v>
      </c>
      <c r="J34" s="156">
        <f>ROUND(((SUM(BF88:BF374))*I34),2)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ROUND((SUM(BG88:BG374)),2)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ROUND((SUM(BH88:BH374)),2)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ROUND((SUM(BI88:BI374)),2)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301.1.1 - Splašková kanalizace - ulice Za Sadem</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J223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645</v>
      </c>
      <c r="E63" s="188"/>
      <c r="F63" s="188"/>
      <c r="G63" s="188"/>
      <c r="H63" s="188"/>
      <c r="I63" s="189"/>
      <c r="J63" s="190">
        <f>J226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150</v>
      </c>
      <c r="E64" s="188"/>
      <c r="F64" s="188"/>
      <c r="G64" s="188"/>
      <c r="H64" s="188"/>
      <c r="I64" s="189"/>
      <c r="J64" s="190">
        <f>J247</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1207</v>
      </c>
      <c r="E65" s="188"/>
      <c r="F65" s="188"/>
      <c r="G65" s="188"/>
      <c r="H65" s="188"/>
      <c r="I65" s="189"/>
      <c r="J65" s="190">
        <f>J280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1208</v>
      </c>
      <c r="E66" s="188"/>
      <c r="F66" s="188"/>
      <c r="G66" s="188"/>
      <c r="H66" s="188"/>
      <c r="I66" s="189"/>
      <c r="J66" s="190">
        <f>J323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152</v>
      </c>
      <c r="E67" s="188"/>
      <c r="F67" s="188"/>
      <c r="G67" s="188"/>
      <c r="H67" s="188"/>
      <c r="I67" s="189"/>
      <c r="J67" s="190">
        <f>J329</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153</v>
      </c>
      <c r="E68" s="188"/>
      <c r="F68" s="188"/>
      <c r="G68" s="188"/>
      <c r="H68" s="188"/>
      <c r="I68" s="189"/>
      <c r="J68" s="190">
        <f>J372</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154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Revitalizace veřejného prostranství panelového sídliště Březiny IV. etapa</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141</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SO 301.1.1 - Splašková kanalizace - ulice Za Sadem</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Březiny</v>
      </c>
      <c r="G82" s="42"/>
      <c r="H82" s="42"/>
      <c r="I82" s="142" t="s">
        <v>23</v>
      </c>
      <c r="J82" s="74" t="str">
        <f>IF(J12="","",J12)</f>
        <v>15. 4. 2019</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E15</f>
        <v>Statutární město Děčín</v>
      </c>
      <c r="G84" s="42"/>
      <c r="H84" s="42"/>
      <c r="I84" s="142" t="s">
        <v>31</v>
      </c>
      <c r="J84" s="38" t="str">
        <f>E21</f>
        <v>AZ Consult spol. s r.o.</v>
      </c>
      <c r="K84" s="42"/>
      <c r="L84" s="139"/>
      <c r="S84" s="40"/>
      <c r="T84" s="40"/>
      <c r="U84" s="40"/>
      <c r="V84" s="40"/>
      <c r="W84" s="40"/>
      <c r="X84" s="40"/>
      <c r="Y84" s="40"/>
      <c r="Z84" s="40"/>
      <c r="AA84" s="40"/>
      <c r="AB84" s="40"/>
      <c r="AC84" s="40"/>
      <c r="AD84" s="40"/>
      <c r="AE84" s="40"/>
    </row>
    <row r="85" spans="1:31" s="2" customFormat="1" ht="15.15" customHeight="1">
      <c r="A85" s="40"/>
      <c r="B85" s="41"/>
      <c r="C85" s="34" t="s">
        <v>29</v>
      </c>
      <c r="D85" s="42"/>
      <c r="E85" s="42"/>
      <c r="F85" s="29" t="str">
        <f>IF(E18="","",E18)</f>
        <v>Vyplň údaj</v>
      </c>
      <c r="G85" s="42"/>
      <c r="H85" s="42"/>
      <c r="I85" s="142" t="s">
        <v>34</v>
      </c>
      <c r="J85" s="38" t="str">
        <f>E24</f>
        <v>Lucie Wojčiková</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155</v>
      </c>
      <c r="D87" s="195" t="s">
        <v>57</v>
      </c>
      <c r="E87" s="195" t="s">
        <v>53</v>
      </c>
      <c r="F87" s="195" t="s">
        <v>54</v>
      </c>
      <c r="G87" s="195" t="s">
        <v>156</v>
      </c>
      <c r="H87" s="195" t="s">
        <v>157</v>
      </c>
      <c r="I87" s="196" t="s">
        <v>158</v>
      </c>
      <c r="J87" s="195" t="s">
        <v>145</v>
      </c>
      <c r="K87" s="197" t="s">
        <v>159</v>
      </c>
      <c r="L87" s="198"/>
      <c r="M87" s="94" t="s">
        <v>19</v>
      </c>
      <c r="N87" s="95" t="s">
        <v>42</v>
      </c>
      <c r="O87" s="95" t="s">
        <v>160</v>
      </c>
      <c r="P87" s="95" t="s">
        <v>161</v>
      </c>
      <c r="Q87" s="95" t="s">
        <v>162</v>
      </c>
      <c r="R87" s="95" t="s">
        <v>163</v>
      </c>
      <c r="S87" s="95" t="s">
        <v>164</v>
      </c>
      <c r="T87" s="96" t="s">
        <v>165</v>
      </c>
      <c r="U87" s="192"/>
      <c r="V87" s="192"/>
      <c r="W87" s="192"/>
      <c r="X87" s="192"/>
      <c r="Y87" s="192"/>
      <c r="Z87" s="192"/>
      <c r="AA87" s="192"/>
      <c r="AB87" s="192"/>
      <c r="AC87" s="192"/>
      <c r="AD87" s="192"/>
      <c r="AE87" s="192"/>
    </row>
    <row r="88" spans="1:63" s="2" customFormat="1" ht="22.8" customHeight="1">
      <c r="A88" s="40"/>
      <c r="B88" s="41"/>
      <c r="C88" s="101" t="s">
        <v>166</v>
      </c>
      <c r="D88" s="42"/>
      <c r="E88" s="42"/>
      <c r="F88" s="42"/>
      <c r="G88" s="42"/>
      <c r="H88" s="42"/>
      <c r="I88" s="138"/>
      <c r="J88" s="199">
        <f>BK88</f>
        <v>0</v>
      </c>
      <c r="K88" s="42"/>
      <c r="L88" s="46"/>
      <c r="M88" s="97"/>
      <c r="N88" s="200"/>
      <c r="O88" s="98"/>
      <c r="P88" s="201">
        <f>P89</f>
        <v>0</v>
      </c>
      <c r="Q88" s="98"/>
      <c r="R88" s="201">
        <f>R89</f>
        <v>550.86705325</v>
      </c>
      <c r="S88" s="98"/>
      <c r="T88" s="202">
        <f>T89</f>
        <v>25.962939999999996</v>
      </c>
      <c r="U88" s="40"/>
      <c r="V88" s="40"/>
      <c r="W88" s="40"/>
      <c r="X88" s="40"/>
      <c r="Y88" s="40"/>
      <c r="Z88" s="40"/>
      <c r="AA88" s="40"/>
      <c r="AB88" s="40"/>
      <c r="AC88" s="40"/>
      <c r="AD88" s="40"/>
      <c r="AE88" s="40"/>
      <c r="AT88" s="19" t="s">
        <v>71</v>
      </c>
      <c r="AU88" s="19" t="s">
        <v>146</v>
      </c>
      <c r="BK88" s="203">
        <f>BK89</f>
        <v>0</v>
      </c>
    </row>
    <row r="89" spans="1:63" s="12" customFormat="1" ht="25.9" customHeight="1">
      <c r="A89" s="12"/>
      <c r="B89" s="204"/>
      <c r="C89" s="205"/>
      <c r="D89" s="206" t="s">
        <v>71</v>
      </c>
      <c r="E89" s="207" t="s">
        <v>167</v>
      </c>
      <c r="F89" s="207" t="s">
        <v>168</v>
      </c>
      <c r="G89" s="205"/>
      <c r="H89" s="205"/>
      <c r="I89" s="208"/>
      <c r="J89" s="209">
        <f>BK89</f>
        <v>0</v>
      </c>
      <c r="K89" s="205"/>
      <c r="L89" s="210"/>
      <c r="M89" s="211"/>
      <c r="N89" s="212"/>
      <c r="O89" s="212"/>
      <c r="P89" s="213">
        <f>P90+P223+P226+P247+P280+P323+P329+P372</f>
        <v>0</v>
      </c>
      <c r="Q89" s="212"/>
      <c r="R89" s="213">
        <f>R90+R223+R226+R247+R280+R323+R329+R372</f>
        <v>550.86705325</v>
      </c>
      <c r="S89" s="212"/>
      <c r="T89" s="214">
        <f>T90+T223+T226+T247+T280+T323+T329+T372</f>
        <v>25.962939999999996</v>
      </c>
      <c r="U89" s="12"/>
      <c r="V89" s="12"/>
      <c r="W89" s="12"/>
      <c r="X89" s="12"/>
      <c r="Y89" s="12"/>
      <c r="Z89" s="12"/>
      <c r="AA89" s="12"/>
      <c r="AB89" s="12"/>
      <c r="AC89" s="12"/>
      <c r="AD89" s="12"/>
      <c r="AE89" s="12"/>
      <c r="AR89" s="215" t="s">
        <v>80</v>
      </c>
      <c r="AT89" s="216" t="s">
        <v>71</v>
      </c>
      <c r="AU89" s="216" t="s">
        <v>72</v>
      </c>
      <c r="AY89" s="215" t="s">
        <v>169</v>
      </c>
      <c r="BK89" s="217">
        <f>BK90+BK223+BK226+BK247+BK280+BK323+BK329+BK372</f>
        <v>0</v>
      </c>
    </row>
    <row r="90" spans="1:63" s="12" customFormat="1" ht="22.8" customHeight="1">
      <c r="A90" s="12"/>
      <c r="B90" s="204"/>
      <c r="C90" s="205"/>
      <c r="D90" s="206" t="s">
        <v>71</v>
      </c>
      <c r="E90" s="218" t="s">
        <v>80</v>
      </c>
      <c r="F90" s="218" t="s">
        <v>170</v>
      </c>
      <c r="G90" s="205"/>
      <c r="H90" s="205"/>
      <c r="I90" s="208"/>
      <c r="J90" s="219">
        <f>BK90</f>
        <v>0</v>
      </c>
      <c r="K90" s="205"/>
      <c r="L90" s="210"/>
      <c r="M90" s="211"/>
      <c r="N90" s="212"/>
      <c r="O90" s="212"/>
      <c r="P90" s="213">
        <f>SUM(P91:P222)</f>
        <v>0</v>
      </c>
      <c r="Q90" s="212"/>
      <c r="R90" s="213">
        <f>SUM(R91:R222)</f>
        <v>475.16228295</v>
      </c>
      <c r="S90" s="212"/>
      <c r="T90" s="214">
        <f>SUM(T91:T222)</f>
        <v>24.557139999999997</v>
      </c>
      <c r="U90" s="12"/>
      <c r="V90" s="12"/>
      <c r="W90" s="12"/>
      <c r="X90" s="12"/>
      <c r="Y90" s="12"/>
      <c r="Z90" s="12"/>
      <c r="AA90" s="12"/>
      <c r="AB90" s="12"/>
      <c r="AC90" s="12"/>
      <c r="AD90" s="12"/>
      <c r="AE90" s="12"/>
      <c r="AR90" s="215" t="s">
        <v>80</v>
      </c>
      <c r="AT90" s="216" t="s">
        <v>71</v>
      </c>
      <c r="AU90" s="216" t="s">
        <v>80</v>
      </c>
      <c r="AY90" s="215" t="s">
        <v>169</v>
      </c>
      <c r="BK90" s="217">
        <f>SUM(BK91:BK222)</f>
        <v>0</v>
      </c>
    </row>
    <row r="91" spans="1:65" s="2" customFormat="1" ht="33" customHeight="1">
      <c r="A91" s="40"/>
      <c r="B91" s="41"/>
      <c r="C91" s="220" t="s">
        <v>80</v>
      </c>
      <c r="D91" s="220" t="s">
        <v>171</v>
      </c>
      <c r="E91" s="221" t="s">
        <v>1209</v>
      </c>
      <c r="F91" s="222" t="s">
        <v>1210</v>
      </c>
      <c r="G91" s="223" t="s">
        <v>174</v>
      </c>
      <c r="H91" s="224">
        <v>7.43</v>
      </c>
      <c r="I91" s="225"/>
      <c r="J91" s="226">
        <f>ROUND(I91*H91,2)</f>
        <v>0</v>
      </c>
      <c r="K91" s="222" t="s">
        <v>175</v>
      </c>
      <c r="L91" s="46"/>
      <c r="M91" s="227" t="s">
        <v>19</v>
      </c>
      <c r="N91" s="228" t="s">
        <v>43</v>
      </c>
      <c r="O91" s="86"/>
      <c r="P91" s="229">
        <f>O91*H91</f>
        <v>0</v>
      </c>
      <c r="Q91" s="229">
        <v>0</v>
      </c>
      <c r="R91" s="229">
        <f>Q91*H91</f>
        <v>0</v>
      </c>
      <c r="S91" s="229">
        <v>0.26</v>
      </c>
      <c r="T91" s="230">
        <f>S91*H91</f>
        <v>1.9318</v>
      </c>
      <c r="U91" s="40"/>
      <c r="V91" s="40"/>
      <c r="W91" s="40"/>
      <c r="X91" s="40"/>
      <c r="Y91" s="40"/>
      <c r="Z91" s="40"/>
      <c r="AA91" s="40"/>
      <c r="AB91" s="40"/>
      <c r="AC91" s="40"/>
      <c r="AD91" s="40"/>
      <c r="AE91" s="40"/>
      <c r="AR91" s="231" t="s">
        <v>176</v>
      </c>
      <c r="AT91" s="231" t="s">
        <v>171</v>
      </c>
      <c r="AU91" s="231" t="s">
        <v>82</v>
      </c>
      <c r="AY91" s="19" t="s">
        <v>169</v>
      </c>
      <c r="BE91" s="232">
        <f>IF(N91="základní",J91,0)</f>
        <v>0</v>
      </c>
      <c r="BF91" s="232">
        <f>IF(N91="snížená",J91,0)</f>
        <v>0</v>
      </c>
      <c r="BG91" s="232">
        <f>IF(N91="zákl. přenesená",J91,0)</f>
        <v>0</v>
      </c>
      <c r="BH91" s="232">
        <f>IF(N91="sníž. přenesená",J91,0)</f>
        <v>0</v>
      </c>
      <c r="BI91" s="232">
        <f>IF(N91="nulová",J91,0)</f>
        <v>0</v>
      </c>
      <c r="BJ91" s="19" t="s">
        <v>80</v>
      </c>
      <c r="BK91" s="232">
        <f>ROUND(I91*H91,2)</f>
        <v>0</v>
      </c>
      <c r="BL91" s="19" t="s">
        <v>176</v>
      </c>
      <c r="BM91" s="231" t="s">
        <v>1211</v>
      </c>
    </row>
    <row r="92" spans="1:47" s="2" customFormat="1" ht="12">
      <c r="A92" s="40"/>
      <c r="B92" s="41"/>
      <c r="C92" s="42"/>
      <c r="D92" s="233" t="s">
        <v>178</v>
      </c>
      <c r="E92" s="42"/>
      <c r="F92" s="234" t="s">
        <v>768</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9" t="s">
        <v>178</v>
      </c>
      <c r="AU92" s="19" t="s">
        <v>82</v>
      </c>
    </row>
    <row r="93" spans="1:51" s="13" customFormat="1" ht="12">
      <c r="A93" s="13"/>
      <c r="B93" s="237"/>
      <c r="C93" s="238"/>
      <c r="D93" s="233" t="s">
        <v>180</v>
      </c>
      <c r="E93" s="239" t="s">
        <v>19</v>
      </c>
      <c r="F93" s="240" t="s">
        <v>1212</v>
      </c>
      <c r="G93" s="238"/>
      <c r="H93" s="241">
        <v>7.43</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180</v>
      </c>
      <c r="AU93" s="247" t="s">
        <v>82</v>
      </c>
      <c r="AV93" s="13" t="s">
        <v>82</v>
      </c>
      <c r="AW93" s="13" t="s">
        <v>33</v>
      </c>
      <c r="AX93" s="13" t="s">
        <v>80</v>
      </c>
      <c r="AY93" s="247" t="s">
        <v>169</v>
      </c>
    </row>
    <row r="94" spans="1:65" s="2" customFormat="1" ht="21.75" customHeight="1">
      <c r="A94" s="40"/>
      <c r="B94" s="41"/>
      <c r="C94" s="220" t="s">
        <v>82</v>
      </c>
      <c r="D94" s="220" t="s">
        <v>171</v>
      </c>
      <c r="E94" s="221" t="s">
        <v>1213</v>
      </c>
      <c r="F94" s="222" t="s">
        <v>1214</v>
      </c>
      <c r="G94" s="223" t="s">
        <v>174</v>
      </c>
      <c r="H94" s="224">
        <v>16.76</v>
      </c>
      <c r="I94" s="225"/>
      <c r="J94" s="226">
        <f>ROUND(I94*H94,2)</f>
        <v>0</v>
      </c>
      <c r="K94" s="222" t="s">
        <v>175</v>
      </c>
      <c r="L94" s="46"/>
      <c r="M94" s="227" t="s">
        <v>19</v>
      </c>
      <c r="N94" s="228" t="s">
        <v>43</v>
      </c>
      <c r="O94" s="86"/>
      <c r="P94" s="229">
        <f>O94*H94</f>
        <v>0</v>
      </c>
      <c r="Q94" s="229">
        <v>0</v>
      </c>
      <c r="R94" s="229">
        <f>Q94*H94</f>
        <v>0</v>
      </c>
      <c r="S94" s="229">
        <v>0.29</v>
      </c>
      <c r="T94" s="230">
        <f>S94*H94</f>
        <v>4.8604</v>
      </c>
      <c r="U94" s="40"/>
      <c r="V94" s="40"/>
      <c r="W94" s="40"/>
      <c r="X94" s="40"/>
      <c r="Y94" s="40"/>
      <c r="Z94" s="40"/>
      <c r="AA94" s="40"/>
      <c r="AB94" s="40"/>
      <c r="AC94" s="40"/>
      <c r="AD94" s="40"/>
      <c r="AE94" s="40"/>
      <c r="AR94" s="231" t="s">
        <v>176</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176</v>
      </c>
      <c r="BM94" s="231" t="s">
        <v>1215</v>
      </c>
    </row>
    <row r="95" spans="1:47" s="2" customFormat="1" ht="12">
      <c r="A95" s="40"/>
      <c r="B95" s="41"/>
      <c r="C95" s="42"/>
      <c r="D95" s="233" t="s">
        <v>178</v>
      </c>
      <c r="E95" s="42"/>
      <c r="F95" s="234" t="s">
        <v>185</v>
      </c>
      <c r="G95" s="42"/>
      <c r="H95" s="42"/>
      <c r="I95" s="138"/>
      <c r="J95" s="42"/>
      <c r="K95" s="42"/>
      <c r="L95" s="46"/>
      <c r="M95" s="235"/>
      <c r="N95" s="236"/>
      <c r="O95" s="86"/>
      <c r="P95" s="86"/>
      <c r="Q95" s="86"/>
      <c r="R95" s="86"/>
      <c r="S95" s="86"/>
      <c r="T95" s="87"/>
      <c r="U95" s="40"/>
      <c r="V95" s="40"/>
      <c r="W95" s="40"/>
      <c r="X95" s="40"/>
      <c r="Y95" s="40"/>
      <c r="Z95" s="40"/>
      <c r="AA95" s="40"/>
      <c r="AB95" s="40"/>
      <c r="AC95" s="40"/>
      <c r="AD95" s="40"/>
      <c r="AE95" s="40"/>
      <c r="AT95" s="19" t="s">
        <v>178</v>
      </c>
      <c r="AU95" s="19" t="s">
        <v>82</v>
      </c>
    </row>
    <row r="96" spans="1:51" s="13" customFormat="1" ht="12">
      <c r="A96" s="13"/>
      <c r="B96" s="237"/>
      <c r="C96" s="238"/>
      <c r="D96" s="233" t="s">
        <v>180</v>
      </c>
      <c r="E96" s="239" t="s">
        <v>19</v>
      </c>
      <c r="F96" s="240" t="s">
        <v>1216</v>
      </c>
      <c r="G96" s="238"/>
      <c r="H96" s="241">
        <v>13.45</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3" customFormat="1" ht="12">
      <c r="A97" s="13"/>
      <c r="B97" s="237"/>
      <c r="C97" s="238"/>
      <c r="D97" s="233" t="s">
        <v>180</v>
      </c>
      <c r="E97" s="239" t="s">
        <v>19</v>
      </c>
      <c r="F97" s="240" t="s">
        <v>1217</v>
      </c>
      <c r="G97" s="238"/>
      <c r="H97" s="241">
        <v>3.31</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180</v>
      </c>
      <c r="AU97" s="247" t="s">
        <v>82</v>
      </c>
      <c r="AV97" s="13" t="s">
        <v>82</v>
      </c>
      <c r="AW97" s="13" t="s">
        <v>33</v>
      </c>
      <c r="AX97" s="13" t="s">
        <v>72</v>
      </c>
      <c r="AY97" s="247" t="s">
        <v>169</v>
      </c>
    </row>
    <row r="98" spans="1:51" s="15" customFormat="1" ht="12">
      <c r="A98" s="15"/>
      <c r="B98" s="258"/>
      <c r="C98" s="259"/>
      <c r="D98" s="233" t="s">
        <v>180</v>
      </c>
      <c r="E98" s="260" t="s">
        <v>19</v>
      </c>
      <c r="F98" s="261" t="s">
        <v>191</v>
      </c>
      <c r="G98" s="259"/>
      <c r="H98" s="262">
        <v>16.76</v>
      </c>
      <c r="I98" s="263"/>
      <c r="J98" s="259"/>
      <c r="K98" s="259"/>
      <c r="L98" s="264"/>
      <c r="M98" s="265"/>
      <c r="N98" s="266"/>
      <c r="O98" s="266"/>
      <c r="P98" s="266"/>
      <c r="Q98" s="266"/>
      <c r="R98" s="266"/>
      <c r="S98" s="266"/>
      <c r="T98" s="267"/>
      <c r="U98" s="15"/>
      <c r="V98" s="15"/>
      <c r="W98" s="15"/>
      <c r="X98" s="15"/>
      <c r="Y98" s="15"/>
      <c r="Z98" s="15"/>
      <c r="AA98" s="15"/>
      <c r="AB98" s="15"/>
      <c r="AC98" s="15"/>
      <c r="AD98" s="15"/>
      <c r="AE98" s="15"/>
      <c r="AT98" s="268" t="s">
        <v>180</v>
      </c>
      <c r="AU98" s="268" t="s">
        <v>82</v>
      </c>
      <c r="AV98" s="15" t="s">
        <v>176</v>
      </c>
      <c r="AW98" s="15" t="s">
        <v>33</v>
      </c>
      <c r="AX98" s="15" t="s">
        <v>80</v>
      </c>
      <c r="AY98" s="268" t="s">
        <v>169</v>
      </c>
    </row>
    <row r="99" spans="1:65" s="2" customFormat="1" ht="21.75" customHeight="1">
      <c r="A99" s="40"/>
      <c r="B99" s="41"/>
      <c r="C99" s="220" t="s">
        <v>192</v>
      </c>
      <c r="D99" s="220" t="s">
        <v>171</v>
      </c>
      <c r="E99" s="221" t="s">
        <v>1218</v>
      </c>
      <c r="F99" s="222" t="s">
        <v>1219</v>
      </c>
      <c r="G99" s="223" t="s">
        <v>174</v>
      </c>
      <c r="H99" s="224">
        <v>13.45</v>
      </c>
      <c r="I99" s="225"/>
      <c r="J99" s="226">
        <f>ROUND(I99*H99,2)</f>
        <v>0</v>
      </c>
      <c r="K99" s="222" t="s">
        <v>175</v>
      </c>
      <c r="L99" s="46"/>
      <c r="M99" s="227" t="s">
        <v>19</v>
      </c>
      <c r="N99" s="228" t="s">
        <v>43</v>
      </c>
      <c r="O99" s="86"/>
      <c r="P99" s="229">
        <f>O99*H99</f>
        <v>0</v>
      </c>
      <c r="Q99" s="229">
        <v>0</v>
      </c>
      <c r="R99" s="229">
        <f>Q99*H99</f>
        <v>0</v>
      </c>
      <c r="S99" s="229">
        <v>0.325</v>
      </c>
      <c r="T99" s="230">
        <f>S99*H99</f>
        <v>4.37125</v>
      </c>
      <c r="U99" s="40"/>
      <c r="V99" s="40"/>
      <c r="W99" s="40"/>
      <c r="X99" s="40"/>
      <c r="Y99" s="40"/>
      <c r="Z99" s="40"/>
      <c r="AA99" s="40"/>
      <c r="AB99" s="40"/>
      <c r="AC99" s="40"/>
      <c r="AD99" s="40"/>
      <c r="AE99" s="40"/>
      <c r="AR99" s="231" t="s">
        <v>176</v>
      </c>
      <c r="AT99" s="231" t="s">
        <v>171</v>
      </c>
      <c r="AU99" s="231" t="s">
        <v>82</v>
      </c>
      <c r="AY99" s="19" t="s">
        <v>169</v>
      </c>
      <c r="BE99" s="232">
        <f>IF(N99="základní",J99,0)</f>
        <v>0</v>
      </c>
      <c r="BF99" s="232">
        <f>IF(N99="snížená",J99,0)</f>
        <v>0</v>
      </c>
      <c r="BG99" s="232">
        <f>IF(N99="zákl. přenesená",J99,0)</f>
        <v>0</v>
      </c>
      <c r="BH99" s="232">
        <f>IF(N99="sníž. přenesená",J99,0)</f>
        <v>0</v>
      </c>
      <c r="BI99" s="232">
        <f>IF(N99="nulová",J99,0)</f>
        <v>0</v>
      </c>
      <c r="BJ99" s="19" t="s">
        <v>80</v>
      </c>
      <c r="BK99" s="232">
        <f>ROUND(I99*H99,2)</f>
        <v>0</v>
      </c>
      <c r="BL99" s="19" t="s">
        <v>176</v>
      </c>
      <c r="BM99" s="231" t="s">
        <v>1220</v>
      </c>
    </row>
    <row r="100" spans="1:47" s="2" customFormat="1" ht="12">
      <c r="A100" s="40"/>
      <c r="B100" s="41"/>
      <c r="C100" s="42"/>
      <c r="D100" s="233" t="s">
        <v>178</v>
      </c>
      <c r="E100" s="42"/>
      <c r="F100" s="234" t="s">
        <v>185</v>
      </c>
      <c r="G100" s="42"/>
      <c r="H100" s="42"/>
      <c r="I100" s="138"/>
      <c r="J100" s="42"/>
      <c r="K100" s="42"/>
      <c r="L100" s="46"/>
      <c r="M100" s="235"/>
      <c r="N100" s="236"/>
      <c r="O100" s="86"/>
      <c r="P100" s="86"/>
      <c r="Q100" s="86"/>
      <c r="R100" s="86"/>
      <c r="S100" s="86"/>
      <c r="T100" s="87"/>
      <c r="U100" s="40"/>
      <c r="V100" s="40"/>
      <c r="W100" s="40"/>
      <c r="X100" s="40"/>
      <c r="Y100" s="40"/>
      <c r="Z100" s="40"/>
      <c r="AA100" s="40"/>
      <c r="AB100" s="40"/>
      <c r="AC100" s="40"/>
      <c r="AD100" s="40"/>
      <c r="AE100" s="40"/>
      <c r="AT100" s="19" t="s">
        <v>178</v>
      </c>
      <c r="AU100" s="19" t="s">
        <v>82</v>
      </c>
    </row>
    <row r="101" spans="1:51" s="13" customFormat="1" ht="12">
      <c r="A101" s="13"/>
      <c r="B101" s="237"/>
      <c r="C101" s="238"/>
      <c r="D101" s="233" t="s">
        <v>180</v>
      </c>
      <c r="E101" s="239" t="s">
        <v>19</v>
      </c>
      <c r="F101" s="240" t="s">
        <v>1221</v>
      </c>
      <c r="G101" s="238"/>
      <c r="H101" s="241">
        <v>13.45</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180</v>
      </c>
      <c r="AU101" s="247" t="s">
        <v>82</v>
      </c>
      <c r="AV101" s="13" t="s">
        <v>82</v>
      </c>
      <c r="AW101" s="13" t="s">
        <v>33</v>
      </c>
      <c r="AX101" s="13" t="s">
        <v>80</v>
      </c>
      <c r="AY101" s="247" t="s">
        <v>169</v>
      </c>
    </row>
    <row r="102" spans="1:65" s="2" customFormat="1" ht="21.75" customHeight="1">
      <c r="A102" s="40"/>
      <c r="B102" s="41"/>
      <c r="C102" s="220" t="s">
        <v>176</v>
      </c>
      <c r="D102" s="220" t="s">
        <v>171</v>
      </c>
      <c r="E102" s="221" t="s">
        <v>1222</v>
      </c>
      <c r="F102" s="222" t="s">
        <v>1223</v>
      </c>
      <c r="G102" s="223" t="s">
        <v>174</v>
      </c>
      <c r="H102" s="224">
        <v>21.61</v>
      </c>
      <c r="I102" s="225"/>
      <c r="J102" s="226">
        <f>ROUND(I102*H102,2)</f>
        <v>0</v>
      </c>
      <c r="K102" s="222" t="s">
        <v>175</v>
      </c>
      <c r="L102" s="46"/>
      <c r="M102" s="227" t="s">
        <v>19</v>
      </c>
      <c r="N102" s="228" t="s">
        <v>43</v>
      </c>
      <c r="O102" s="86"/>
      <c r="P102" s="229">
        <f>O102*H102</f>
        <v>0</v>
      </c>
      <c r="Q102" s="229">
        <v>0</v>
      </c>
      <c r="R102" s="229">
        <f>Q102*H102</f>
        <v>0</v>
      </c>
      <c r="S102" s="229">
        <v>0.22</v>
      </c>
      <c r="T102" s="230">
        <f>S102*H102</f>
        <v>4.7542</v>
      </c>
      <c r="U102" s="40"/>
      <c r="V102" s="40"/>
      <c r="W102" s="40"/>
      <c r="X102" s="40"/>
      <c r="Y102" s="40"/>
      <c r="Z102" s="40"/>
      <c r="AA102" s="40"/>
      <c r="AB102" s="40"/>
      <c r="AC102" s="40"/>
      <c r="AD102" s="40"/>
      <c r="AE102" s="40"/>
      <c r="AR102" s="231" t="s">
        <v>176</v>
      </c>
      <c r="AT102" s="231" t="s">
        <v>171</v>
      </c>
      <c r="AU102" s="231" t="s">
        <v>82</v>
      </c>
      <c r="AY102" s="19" t="s">
        <v>169</v>
      </c>
      <c r="BE102" s="232">
        <f>IF(N102="základní",J102,0)</f>
        <v>0</v>
      </c>
      <c r="BF102" s="232">
        <f>IF(N102="snížená",J102,0)</f>
        <v>0</v>
      </c>
      <c r="BG102" s="232">
        <f>IF(N102="zákl. přenesená",J102,0)</f>
        <v>0</v>
      </c>
      <c r="BH102" s="232">
        <f>IF(N102="sníž. přenesená",J102,0)</f>
        <v>0</v>
      </c>
      <c r="BI102" s="232">
        <f>IF(N102="nulová",J102,0)</f>
        <v>0</v>
      </c>
      <c r="BJ102" s="19" t="s">
        <v>80</v>
      </c>
      <c r="BK102" s="232">
        <f>ROUND(I102*H102,2)</f>
        <v>0</v>
      </c>
      <c r="BL102" s="19" t="s">
        <v>176</v>
      </c>
      <c r="BM102" s="231" t="s">
        <v>1224</v>
      </c>
    </row>
    <row r="103" spans="1:47" s="2" customFormat="1" ht="12">
      <c r="A103" s="40"/>
      <c r="B103" s="41"/>
      <c r="C103" s="42"/>
      <c r="D103" s="233" t="s">
        <v>178</v>
      </c>
      <c r="E103" s="42"/>
      <c r="F103" s="234" t="s">
        <v>185</v>
      </c>
      <c r="G103" s="42"/>
      <c r="H103" s="42"/>
      <c r="I103" s="138"/>
      <c r="J103" s="42"/>
      <c r="K103" s="42"/>
      <c r="L103" s="46"/>
      <c r="M103" s="235"/>
      <c r="N103" s="236"/>
      <c r="O103" s="86"/>
      <c r="P103" s="86"/>
      <c r="Q103" s="86"/>
      <c r="R103" s="86"/>
      <c r="S103" s="86"/>
      <c r="T103" s="87"/>
      <c r="U103" s="40"/>
      <c r="V103" s="40"/>
      <c r="W103" s="40"/>
      <c r="X103" s="40"/>
      <c r="Y103" s="40"/>
      <c r="Z103" s="40"/>
      <c r="AA103" s="40"/>
      <c r="AB103" s="40"/>
      <c r="AC103" s="40"/>
      <c r="AD103" s="40"/>
      <c r="AE103" s="40"/>
      <c r="AT103" s="19" t="s">
        <v>178</v>
      </c>
      <c r="AU103" s="19" t="s">
        <v>82</v>
      </c>
    </row>
    <row r="104" spans="1:51" s="13" customFormat="1" ht="12">
      <c r="A104" s="13"/>
      <c r="B104" s="237"/>
      <c r="C104" s="238"/>
      <c r="D104" s="233" t="s">
        <v>180</v>
      </c>
      <c r="E104" s="239" t="s">
        <v>19</v>
      </c>
      <c r="F104" s="240" t="s">
        <v>1225</v>
      </c>
      <c r="G104" s="238"/>
      <c r="H104" s="241">
        <v>21.61</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180</v>
      </c>
      <c r="AU104" s="247" t="s">
        <v>82</v>
      </c>
      <c r="AV104" s="13" t="s">
        <v>82</v>
      </c>
      <c r="AW104" s="13" t="s">
        <v>33</v>
      </c>
      <c r="AX104" s="13" t="s">
        <v>72</v>
      </c>
      <c r="AY104" s="247" t="s">
        <v>169</v>
      </c>
    </row>
    <row r="105" spans="1:51" s="15" customFormat="1" ht="12">
      <c r="A105" s="15"/>
      <c r="B105" s="258"/>
      <c r="C105" s="259"/>
      <c r="D105" s="233" t="s">
        <v>180</v>
      </c>
      <c r="E105" s="260" t="s">
        <v>19</v>
      </c>
      <c r="F105" s="261" t="s">
        <v>191</v>
      </c>
      <c r="G105" s="259"/>
      <c r="H105" s="262">
        <v>21.61</v>
      </c>
      <c r="I105" s="263"/>
      <c r="J105" s="259"/>
      <c r="K105" s="259"/>
      <c r="L105" s="264"/>
      <c r="M105" s="265"/>
      <c r="N105" s="266"/>
      <c r="O105" s="266"/>
      <c r="P105" s="266"/>
      <c r="Q105" s="266"/>
      <c r="R105" s="266"/>
      <c r="S105" s="266"/>
      <c r="T105" s="267"/>
      <c r="U105" s="15"/>
      <c r="V105" s="15"/>
      <c r="W105" s="15"/>
      <c r="X105" s="15"/>
      <c r="Y105" s="15"/>
      <c r="Z105" s="15"/>
      <c r="AA105" s="15"/>
      <c r="AB105" s="15"/>
      <c r="AC105" s="15"/>
      <c r="AD105" s="15"/>
      <c r="AE105" s="15"/>
      <c r="AT105" s="268" t="s">
        <v>180</v>
      </c>
      <c r="AU105" s="268" t="s">
        <v>82</v>
      </c>
      <c r="AV105" s="15" t="s">
        <v>176</v>
      </c>
      <c r="AW105" s="15" t="s">
        <v>33</v>
      </c>
      <c r="AX105" s="15" t="s">
        <v>80</v>
      </c>
      <c r="AY105" s="268" t="s">
        <v>169</v>
      </c>
    </row>
    <row r="106" spans="1:65" s="2" customFormat="1" ht="21.75" customHeight="1">
      <c r="A106" s="40"/>
      <c r="B106" s="41"/>
      <c r="C106" s="220" t="s">
        <v>206</v>
      </c>
      <c r="D106" s="220" t="s">
        <v>171</v>
      </c>
      <c r="E106" s="221" t="s">
        <v>781</v>
      </c>
      <c r="F106" s="222" t="s">
        <v>782</v>
      </c>
      <c r="G106" s="223" t="s">
        <v>174</v>
      </c>
      <c r="H106" s="224">
        <v>21.61</v>
      </c>
      <c r="I106" s="225"/>
      <c r="J106" s="226">
        <f>ROUND(I106*H106,2)</f>
        <v>0</v>
      </c>
      <c r="K106" s="222" t="s">
        <v>175</v>
      </c>
      <c r="L106" s="46"/>
      <c r="M106" s="227" t="s">
        <v>19</v>
      </c>
      <c r="N106" s="228" t="s">
        <v>43</v>
      </c>
      <c r="O106" s="86"/>
      <c r="P106" s="229">
        <f>O106*H106</f>
        <v>0</v>
      </c>
      <c r="Q106" s="229">
        <v>6E-05</v>
      </c>
      <c r="R106" s="229">
        <f>Q106*H106</f>
        <v>0.0012966</v>
      </c>
      <c r="S106" s="229">
        <v>0.103</v>
      </c>
      <c r="T106" s="230">
        <f>S106*H106</f>
        <v>2.2258299999999998</v>
      </c>
      <c r="U106" s="40"/>
      <c r="V106" s="40"/>
      <c r="W106" s="40"/>
      <c r="X106" s="40"/>
      <c r="Y106" s="40"/>
      <c r="Z106" s="40"/>
      <c r="AA106" s="40"/>
      <c r="AB106" s="40"/>
      <c r="AC106" s="40"/>
      <c r="AD106" s="40"/>
      <c r="AE106" s="40"/>
      <c r="AR106" s="231" t="s">
        <v>176</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176</v>
      </c>
      <c r="BM106" s="231" t="s">
        <v>1226</v>
      </c>
    </row>
    <row r="107" spans="1:47" s="2" customFormat="1" ht="12">
      <c r="A107" s="40"/>
      <c r="B107" s="41"/>
      <c r="C107" s="42"/>
      <c r="D107" s="233" t="s">
        <v>178</v>
      </c>
      <c r="E107" s="42"/>
      <c r="F107" s="234" t="s">
        <v>214</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9" t="s">
        <v>178</v>
      </c>
      <c r="AU107" s="19" t="s">
        <v>82</v>
      </c>
    </row>
    <row r="108" spans="1:51" s="13" customFormat="1" ht="12">
      <c r="A108" s="13"/>
      <c r="B108" s="237"/>
      <c r="C108" s="238"/>
      <c r="D108" s="233" t="s">
        <v>180</v>
      </c>
      <c r="E108" s="239" t="s">
        <v>19</v>
      </c>
      <c r="F108" s="240" t="s">
        <v>1227</v>
      </c>
      <c r="G108" s="238"/>
      <c r="H108" s="241">
        <v>21.61</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72</v>
      </c>
      <c r="AY108" s="247" t="s">
        <v>169</v>
      </c>
    </row>
    <row r="109" spans="1:51" s="15" customFormat="1" ht="12">
      <c r="A109" s="15"/>
      <c r="B109" s="258"/>
      <c r="C109" s="259"/>
      <c r="D109" s="233" t="s">
        <v>180</v>
      </c>
      <c r="E109" s="260" t="s">
        <v>19</v>
      </c>
      <c r="F109" s="261" t="s">
        <v>191</v>
      </c>
      <c r="G109" s="259"/>
      <c r="H109" s="262">
        <v>21.61</v>
      </c>
      <c r="I109" s="263"/>
      <c r="J109" s="259"/>
      <c r="K109" s="259"/>
      <c r="L109" s="264"/>
      <c r="M109" s="265"/>
      <c r="N109" s="266"/>
      <c r="O109" s="266"/>
      <c r="P109" s="266"/>
      <c r="Q109" s="266"/>
      <c r="R109" s="266"/>
      <c r="S109" s="266"/>
      <c r="T109" s="267"/>
      <c r="U109" s="15"/>
      <c r="V109" s="15"/>
      <c r="W109" s="15"/>
      <c r="X109" s="15"/>
      <c r="Y109" s="15"/>
      <c r="Z109" s="15"/>
      <c r="AA109" s="15"/>
      <c r="AB109" s="15"/>
      <c r="AC109" s="15"/>
      <c r="AD109" s="15"/>
      <c r="AE109" s="15"/>
      <c r="AT109" s="268" t="s">
        <v>180</v>
      </c>
      <c r="AU109" s="268" t="s">
        <v>82</v>
      </c>
      <c r="AV109" s="15" t="s">
        <v>176</v>
      </c>
      <c r="AW109" s="15" t="s">
        <v>33</v>
      </c>
      <c r="AX109" s="15" t="s">
        <v>80</v>
      </c>
      <c r="AY109" s="268" t="s">
        <v>169</v>
      </c>
    </row>
    <row r="110" spans="1:65" s="2" customFormat="1" ht="21.75" customHeight="1">
      <c r="A110" s="40"/>
      <c r="B110" s="41"/>
      <c r="C110" s="220" t="s">
        <v>210</v>
      </c>
      <c r="D110" s="220" t="s">
        <v>171</v>
      </c>
      <c r="E110" s="221" t="s">
        <v>1228</v>
      </c>
      <c r="F110" s="222" t="s">
        <v>1229</v>
      </c>
      <c r="G110" s="223" t="s">
        <v>174</v>
      </c>
      <c r="H110" s="224">
        <v>21.61</v>
      </c>
      <c r="I110" s="225"/>
      <c r="J110" s="226">
        <f>ROUND(I110*H110,2)</f>
        <v>0</v>
      </c>
      <c r="K110" s="222" t="s">
        <v>175</v>
      </c>
      <c r="L110" s="46"/>
      <c r="M110" s="227" t="s">
        <v>19</v>
      </c>
      <c r="N110" s="228" t="s">
        <v>43</v>
      </c>
      <c r="O110" s="86"/>
      <c r="P110" s="229">
        <f>O110*H110</f>
        <v>0</v>
      </c>
      <c r="Q110" s="229">
        <v>0.00013</v>
      </c>
      <c r="R110" s="229">
        <f>Q110*H110</f>
        <v>0.0028093</v>
      </c>
      <c r="S110" s="229">
        <v>0.256</v>
      </c>
      <c r="T110" s="230">
        <f>S110*H110</f>
        <v>5.53216</v>
      </c>
      <c r="U110" s="40"/>
      <c r="V110" s="40"/>
      <c r="W110" s="40"/>
      <c r="X110" s="40"/>
      <c r="Y110" s="40"/>
      <c r="Z110" s="40"/>
      <c r="AA110" s="40"/>
      <c r="AB110" s="40"/>
      <c r="AC110" s="40"/>
      <c r="AD110" s="40"/>
      <c r="AE110" s="40"/>
      <c r="AR110" s="231" t="s">
        <v>176</v>
      </c>
      <c r="AT110" s="231" t="s">
        <v>171</v>
      </c>
      <c r="AU110" s="231" t="s">
        <v>82</v>
      </c>
      <c r="AY110" s="19" t="s">
        <v>169</v>
      </c>
      <c r="BE110" s="232">
        <f>IF(N110="základní",J110,0)</f>
        <v>0</v>
      </c>
      <c r="BF110" s="232">
        <f>IF(N110="snížená",J110,0)</f>
        <v>0</v>
      </c>
      <c r="BG110" s="232">
        <f>IF(N110="zákl. přenesená",J110,0)</f>
        <v>0</v>
      </c>
      <c r="BH110" s="232">
        <f>IF(N110="sníž. přenesená",J110,0)</f>
        <v>0</v>
      </c>
      <c r="BI110" s="232">
        <f>IF(N110="nulová",J110,0)</f>
        <v>0</v>
      </c>
      <c r="BJ110" s="19" t="s">
        <v>80</v>
      </c>
      <c r="BK110" s="232">
        <f>ROUND(I110*H110,2)</f>
        <v>0</v>
      </c>
      <c r="BL110" s="19" t="s">
        <v>176</v>
      </c>
      <c r="BM110" s="231" t="s">
        <v>1230</v>
      </c>
    </row>
    <row r="111" spans="1:47" s="2" customFormat="1" ht="12">
      <c r="A111" s="40"/>
      <c r="B111" s="41"/>
      <c r="C111" s="42"/>
      <c r="D111" s="233" t="s">
        <v>178</v>
      </c>
      <c r="E111" s="42"/>
      <c r="F111" s="234" t="s">
        <v>214</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9" t="s">
        <v>178</v>
      </c>
      <c r="AU111" s="19" t="s">
        <v>82</v>
      </c>
    </row>
    <row r="112" spans="1:51" s="13" customFormat="1" ht="12">
      <c r="A112" s="13"/>
      <c r="B112" s="237"/>
      <c r="C112" s="238"/>
      <c r="D112" s="233" t="s">
        <v>180</v>
      </c>
      <c r="E112" s="239" t="s">
        <v>19</v>
      </c>
      <c r="F112" s="240" t="s">
        <v>1231</v>
      </c>
      <c r="G112" s="238"/>
      <c r="H112" s="241">
        <v>21.61</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80</v>
      </c>
      <c r="AY112" s="247" t="s">
        <v>169</v>
      </c>
    </row>
    <row r="113" spans="1:65" s="2" customFormat="1" ht="21.75" customHeight="1">
      <c r="A113" s="40"/>
      <c r="B113" s="41"/>
      <c r="C113" s="220" t="s">
        <v>219</v>
      </c>
      <c r="D113" s="220" t="s">
        <v>171</v>
      </c>
      <c r="E113" s="221" t="s">
        <v>1232</v>
      </c>
      <c r="F113" s="222" t="s">
        <v>1233</v>
      </c>
      <c r="G113" s="223" t="s">
        <v>339</v>
      </c>
      <c r="H113" s="224">
        <v>4.3</v>
      </c>
      <c r="I113" s="225"/>
      <c r="J113" s="226">
        <f>ROUND(I113*H113,2)</f>
        <v>0</v>
      </c>
      <c r="K113" s="222" t="s">
        <v>175</v>
      </c>
      <c r="L113" s="46"/>
      <c r="M113" s="227" t="s">
        <v>19</v>
      </c>
      <c r="N113" s="228" t="s">
        <v>43</v>
      </c>
      <c r="O113" s="86"/>
      <c r="P113" s="229">
        <f>O113*H113</f>
        <v>0</v>
      </c>
      <c r="Q113" s="229">
        <v>0</v>
      </c>
      <c r="R113" s="229">
        <f>Q113*H113</f>
        <v>0</v>
      </c>
      <c r="S113" s="229">
        <v>0.205</v>
      </c>
      <c r="T113" s="230">
        <f>S113*H113</f>
        <v>0.8815</v>
      </c>
      <c r="U113" s="40"/>
      <c r="V113" s="40"/>
      <c r="W113" s="40"/>
      <c r="X113" s="40"/>
      <c r="Y113" s="40"/>
      <c r="Z113" s="40"/>
      <c r="AA113" s="40"/>
      <c r="AB113" s="40"/>
      <c r="AC113" s="40"/>
      <c r="AD113" s="40"/>
      <c r="AE113" s="40"/>
      <c r="AR113" s="231" t="s">
        <v>176</v>
      </c>
      <c r="AT113" s="231" t="s">
        <v>171</v>
      </c>
      <c r="AU113" s="231" t="s">
        <v>82</v>
      </c>
      <c r="AY113" s="19" t="s">
        <v>169</v>
      </c>
      <c r="BE113" s="232">
        <f>IF(N113="základní",J113,0)</f>
        <v>0</v>
      </c>
      <c r="BF113" s="232">
        <f>IF(N113="snížená",J113,0)</f>
        <v>0</v>
      </c>
      <c r="BG113" s="232">
        <f>IF(N113="zákl. přenesená",J113,0)</f>
        <v>0</v>
      </c>
      <c r="BH113" s="232">
        <f>IF(N113="sníž. přenesená",J113,0)</f>
        <v>0</v>
      </c>
      <c r="BI113" s="232">
        <f>IF(N113="nulová",J113,0)</f>
        <v>0</v>
      </c>
      <c r="BJ113" s="19" t="s">
        <v>80</v>
      </c>
      <c r="BK113" s="232">
        <f>ROUND(I113*H113,2)</f>
        <v>0</v>
      </c>
      <c r="BL113" s="19" t="s">
        <v>176</v>
      </c>
      <c r="BM113" s="231" t="s">
        <v>1234</v>
      </c>
    </row>
    <row r="114" spans="1:47" s="2" customFormat="1" ht="12">
      <c r="A114" s="40"/>
      <c r="B114" s="41"/>
      <c r="C114" s="42"/>
      <c r="D114" s="233" t="s">
        <v>178</v>
      </c>
      <c r="E114" s="42"/>
      <c r="F114" s="234" t="s">
        <v>1046</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9" t="s">
        <v>178</v>
      </c>
      <c r="AU114" s="19" t="s">
        <v>82</v>
      </c>
    </row>
    <row r="115" spans="1:51" s="13" customFormat="1" ht="12">
      <c r="A115" s="13"/>
      <c r="B115" s="237"/>
      <c r="C115" s="238"/>
      <c r="D115" s="233" t="s">
        <v>180</v>
      </c>
      <c r="E115" s="239" t="s">
        <v>19</v>
      </c>
      <c r="F115" s="240" t="s">
        <v>1235</v>
      </c>
      <c r="G115" s="238"/>
      <c r="H115" s="241">
        <v>4.3</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180</v>
      </c>
      <c r="AU115" s="247" t="s">
        <v>82</v>
      </c>
      <c r="AV115" s="13" t="s">
        <v>82</v>
      </c>
      <c r="AW115" s="13" t="s">
        <v>33</v>
      </c>
      <c r="AX115" s="13" t="s">
        <v>80</v>
      </c>
      <c r="AY115" s="247" t="s">
        <v>169</v>
      </c>
    </row>
    <row r="116" spans="1:65" s="2" customFormat="1" ht="44.25" customHeight="1">
      <c r="A116" s="40"/>
      <c r="B116" s="41"/>
      <c r="C116" s="220" t="s">
        <v>227</v>
      </c>
      <c r="D116" s="220" t="s">
        <v>171</v>
      </c>
      <c r="E116" s="221" t="s">
        <v>1236</v>
      </c>
      <c r="F116" s="222" t="s">
        <v>1237</v>
      </c>
      <c r="G116" s="223" t="s">
        <v>339</v>
      </c>
      <c r="H116" s="224">
        <v>325.48</v>
      </c>
      <c r="I116" s="225"/>
      <c r="J116" s="226">
        <f>ROUND(I116*H116,2)</f>
        <v>0</v>
      </c>
      <c r="K116" s="222" t="s">
        <v>175</v>
      </c>
      <c r="L116" s="46"/>
      <c r="M116" s="227" t="s">
        <v>19</v>
      </c>
      <c r="N116" s="228" t="s">
        <v>43</v>
      </c>
      <c r="O116" s="86"/>
      <c r="P116" s="229">
        <f>O116*H116</f>
        <v>0</v>
      </c>
      <c r="Q116" s="229">
        <v>0.0369</v>
      </c>
      <c r="R116" s="229">
        <f>Q116*H116</f>
        <v>12.010212000000001</v>
      </c>
      <c r="S116" s="229">
        <v>0</v>
      </c>
      <c r="T116" s="230">
        <f>S116*H116</f>
        <v>0</v>
      </c>
      <c r="U116" s="40"/>
      <c r="V116" s="40"/>
      <c r="W116" s="40"/>
      <c r="X116" s="40"/>
      <c r="Y116" s="40"/>
      <c r="Z116" s="40"/>
      <c r="AA116" s="40"/>
      <c r="AB116" s="40"/>
      <c r="AC116" s="40"/>
      <c r="AD116" s="40"/>
      <c r="AE116" s="40"/>
      <c r="AR116" s="231" t="s">
        <v>176</v>
      </c>
      <c r="AT116" s="231" t="s">
        <v>171</v>
      </c>
      <c r="AU116" s="231" t="s">
        <v>82</v>
      </c>
      <c r="AY116" s="19" t="s">
        <v>169</v>
      </c>
      <c r="BE116" s="232">
        <f>IF(N116="základní",J116,0)</f>
        <v>0</v>
      </c>
      <c r="BF116" s="232">
        <f>IF(N116="snížená",J116,0)</f>
        <v>0</v>
      </c>
      <c r="BG116" s="232">
        <f>IF(N116="zákl. přenesená",J116,0)</f>
        <v>0</v>
      </c>
      <c r="BH116" s="232">
        <f>IF(N116="sníž. přenesená",J116,0)</f>
        <v>0</v>
      </c>
      <c r="BI116" s="232">
        <f>IF(N116="nulová",J116,0)</f>
        <v>0</v>
      </c>
      <c r="BJ116" s="19" t="s">
        <v>80</v>
      </c>
      <c r="BK116" s="232">
        <f>ROUND(I116*H116,2)</f>
        <v>0</v>
      </c>
      <c r="BL116" s="19" t="s">
        <v>176</v>
      </c>
      <c r="BM116" s="231" t="s">
        <v>1238</v>
      </c>
    </row>
    <row r="117" spans="1:47" s="2" customFormat="1" ht="12">
      <c r="A117" s="40"/>
      <c r="B117" s="41"/>
      <c r="C117" s="42"/>
      <c r="D117" s="233" t="s">
        <v>178</v>
      </c>
      <c r="E117" s="42"/>
      <c r="F117" s="234" t="s">
        <v>1239</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9" t="s">
        <v>178</v>
      </c>
      <c r="AU117" s="19" t="s">
        <v>82</v>
      </c>
    </row>
    <row r="118" spans="1:51" s="13" customFormat="1" ht="12">
      <c r="A118" s="13"/>
      <c r="B118" s="237"/>
      <c r="C118" s="238"/>
      <c r="D118" s="233" t="s">
        <v>180</v>
      </c>
      <c r="E118" s="239" t="s">
        <v>19</v>
      </c>
      <c r="F118" s="240" t="s">
        <v>1240</v>
      </c>
      <c r="G118" s="238"/>
      <c r="H118" s="241">
        <v>1.5</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180</v>
      </c>
      <c r="AU118" s="247" t="s">
        <v>82</v>
      </c>
      <c r="AV118" s="13" t="s">
        <v>82</v>
      </c>
      <c r="AW118" s="13" t="s">
        <v>33</v>
      </c>
      <c r="AX118" s="13" t="s">
        <v>72</v>
      </c>
      <c r="AY118" s="247" t="s">
        <v>169</v>
      </c>
    </row>
    <row r="119" spans="1:51" s="13" customFormat="1" ht="12">
      <c r="A119" s="13"/>
      <c r="B119" s="237"/>
      <c r="C119" s="238"/>
      <c r="D119" s="233" t="s">
        <v>180</v>
      </c>
      <c r="E119" s="239" t="s">
        <v>19</v>
      </c>
      <c r="F119" s="240" t="s">
        <v>1241</v>
      </c>
      <c r="G119" s="238"/>
      <c r="H119" s="241">
        <v>323.98</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72</v>
      </c>
      <c r="AY119" s="247" t="s">
        <v>169</v>
      </c>
    </row>
    <row r="120" spans="1:51" s="15" customFormat="1" ht="12">
      <c r="A120" s="15"/>
      <c r="B120" s="258"/>
      <c r="C120" s="259"/>
      <c r="D120" s="233" t="s">
        <v>180</v>
      </c>
      <c r="E120" s="260" t="s">
        <v>19</v>
      </c>
      <c r="F120" s="261" t="s">
        <v>191</v>
      </c>
      <c r="G120" s="259"/>
      <c r="H120" s="262">
        <v>325.48</v>
      </c>
      <c r="I120" s="263"/>
      <c r="J120" s="259"/>
      <c r="K120" s="259"/>
      <c r="L120" s="264"/>
      <c r="M120" s="265"/>
      <c r="N120" s="266"/>
      <c r="O120" s="266"/>
      <c r="P120" s="266"/>
      <c r="Q120" s="266"/>
      <c r="R120" s="266"/>
      <c r="S120" s="266"/>
      <c r="T120" s="267"/>
      <c r="U120" s="15"/>
      <c r="V120" s="15"/>
      <c r="W120" s="15"/>
      <c r="X120" s="15"/>
      <c r="Y120" s="15"/>
      <c r="Z120" s="15"/>
      <c r="AA120" s="15"/>
      <c r="AB120" s="15"/>
      <c r="AC120" s="15"/>
      <c r="AD120" s="15"/>
      <c r="AE120" s="15"/>
      <c r="AT120" s="268" t="s">
        <v>180</v>
      </c>
      <c r="AU120" s="268" t="s">
        <v>82</v>
      </c>
      <c r="AV120" s="15" t="s">
        <v>176</v>
      </c>
      <c r="AW120" s="15" t="s">
        <v>33</v>
      </c>
      <c r="AX120" s="15" t="s">
        <v>80</v>
      </c>
      <c r="AY120" s="268" t="s">
        <v>169</v>
      </c>
    </row>
    <row r="121" spans="1:65" s="2" customFormat="1" ht="44.25" customHeight="1">
      <c r="A121" s="40"/>
      <c r="B121" s="41"/>
      <c r="C121" s="220" t="s">
        <v>236</v>
      </c>
      <c r="D121" s="220" t="s">
        <v>171</v>
      </c>
      <c r="E121" s="221" t="s">
        <v>1242</v>
      </c>
      <c r="F121" s="222" t="s">
        <v>1243</v>
      </c>
      <c r="G121" s="223" t="s">
        <v>339</v>
      </c>
      <c r="H121" s="224">
        <v>320.57</v>
      </c>
      <c r="I121" s="225"/>
      <c r="J121" s="226">
        <f>ROUND(I121*H121,2)</f>
        <v>0</v>
      </c>
      <c r="K121" s="222" t="s">
        <v>175</v>
      </c>
      <c r="L121" s="46"/>
      <c r="M121" s="227" t="s">
        <v>19</v>
      </c>
      <c r="N121" s="228" t="s">
        <v>43</v>
      </c>
      <c r="O121" s="86"/>
      <c r="P121" s="229">
        <f>O121*H121</f>
        <v>0</v>
      </c>
      <c r="Q121" s="229">
        <v>0.0369</v>
      </c>
      <c r="R121" s="229">
        <f>Q121*H121</f>
        <v>11.829033</v>
      </c>
      <c r="S121" s="229">
        <v>0</v>
      </c>
      <c r="T121" s="230">
        <f>S121*H121</f>
        <v>0</v>
      </c>
      <c r="U121" s="40"/>
      <c r="V121" s="40"/>
      <c r="W121" s="40"/>
      <c r="X121" s="40"/>
      <c r="Y121" s="40"/>
      <c r="Z121" s="40"/>
      <c r="AA121" s="40"/>
      <c r="AB121" s="40"/>
      <c r="AC121" s="40"/>
      <c r="AD121" s="40"/>
      <c r="AE121" s="40"/>
      <c r="AR121" s="231" t="s">
        <v>176</v>
      </c>
      <c r="AT121" s="231" t="s">
        <v>171</v>
      </c>
      <c r="AU121" s="231" t="s">
        <v>82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176</v>
      </c>
      <c r="BM121" s="231" t="s">
        <v>1244</v>
      </c>
    </row>
    <row r="122" spans="1:47" s="2" customFormat="1" ht="12">
      <c r="A122" s="40"/>
      <c r="B122" s="41"/>
      <c r="C122" s="42"/>
      <c r="D122" s="233" t="s">
        <v>178</v>
      </c>
      <c r="E122" s="42"/>
      <c r="F122" s="234" t="s">
        <v>1239</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9" t="s">
        <v>178</v>
      </c>
      <c r="AU122" s="19" t="s">
        <v>82</v>
      </c>
    </row>
    <row r="123" spans="1:51" s="13" customFormat="1" ht="12">
      <c r="A123" s="13"/>
      <c r="B123" s="237"/>
      <c r="C123" s="238"/>
      <c r="D123" s="233" t="s">
        <v>180</v>
      </c>
      <c r="E123" s="239" t="s">
        <v>19</v>
      </c>
      <c r="F123" s="240" t="s">
        <v>1245</v>
      </c>
      <c r="G123" s="238"/>
      <c r="H123" s="241">
        <v>1.5</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180</v>
      </c>
      <c r="AU123" s="247" t="s">
        <v>82</v>
      </c>
      <c r="AV123" s="13" t="s">
        <v>82</v>
      </c>
      <c r="AW123" s="13" t="s">
        <v>33</v>
      </c>
      <c r="AX123" s="13" t="s">
        <v>72</v>
      </c>
      <c r="AY123" s="247" t="s">
        <v>169</v>
      </c>
    </row>
    <row r="124" spans="1:51" s="13" customFormat="1" ht="12">
      <c r="A124" s="13"/>
      <c r="B124" s="237"/>
      <c r="C124" s="238"/>
      <c r="D124" s="233" t="s">
        <v>180</v>
      </c>
      <c r="E124" s="239" t="s">
        <v>19</v>
      </c>
      <c r="F124" s="240" t="s">
        <v>1246</v>
      </c>
      <c r="G124" s="238"/>
      <c r="H124" s="241">
        <v>3</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180</v>
      </c>
      <c r="AU124" s="247" t="s">
        <v>82</v>
      </c>
      <c r="AV124" s="13" t="s">
        <v>82</v>
      </c>
      <c r="AW124" s="13" t="s">
        <v>33</v>
      </c>
      <c r="AX124" s="13" t="s">
        <v>72</v>
      </c>
      <c r="AY124" s="247" t="s">
        <v>169</v>
      </c>
    </row>
    <row r="125" spans="1:51" s="13" customFormat="1" ht="12">
      <c r="A125" s="13"/>
      <c r="B125" s="237"/>
      <c r="C125" s="238"/>
      <c r="D125" s="233" t="s">
        <v>180</v>
      </c>
      <c r="E125" s="239" t="s">
        <v>19</v>
      </c>
      <c r="F125" s="240" t="s">
        <v>1247</v>
      </c>
      <c r="G125" s="238"/>
      <c r="H125" s="241">
        <v>7.5</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180</v>
      </c>
      <c r="AU125" s="247" t="s">
        <v>82</v>
      </c>
      <c r="AV125" s="13" t="s">
        <v>82</v>
      </c>
      <c r="AW125" s="13" t="s">
        <v>33</v>
      </c>
      <c r="AX125" s="13" t="s">
        <v>72</v>
      </c>
      <c r="AY125" s="247" t="s">
        <v>169</v>
      </c>
    </row>
    <row r="126" spans="1:51" s="13" customFormat="1" ht="12">
      <c r="A126" s="13"/>
      <c r="B126" s="237"/>
      <c r="C126" s="238"/>
      <c r="D126" s="233" t="s">
        <v>180</v>
      </c>
      <c r="E126" s="239" t="s">
        <v>19</v>
      </c>
      <c r="F126" s="240" t="s">
        <v>1248</v>
      </c>
      <c r="G126" s="238"/>
      <c r="H126" s="241">
        <v>308.57</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180</v>
      </c>
      <c r="AU126" s="247" t="s">
        <v>82</v>
      </c>
      <c r="AV126" s="13" t="s">
        <v>82</v>
      </c>
      <c r="AW126" s="13" t="s">
        <v>33</v>
      </c>
      <c r="AX126" s="13" t="s">
        <v>72</v>
      </c>
      <c r="AY126" s="247" t="s">
        <v>169</v>
      </c>
    </row>
    <row r="127" spans="1:51" s="15" customFormat="1" ht="12">
      <c r="A127" s="15"/>
      <c r="B127" s="258"/>
      <c r="C127" s="259"/>
      <c r="D127" s="233" t="s">
        <v>180</v>
      </c>
      <c r="E127" s="260" t="s">
        <v>19</v>
      </c>
      <c r="F127" s="261" t="s">
        <v>191</v>
      </c>
      <c r="G127" s="259"/>
      <c r="H127" s="262">
        <v>320.57</v>
      </c>
      <c r="I127" s="263"/>
      <c r="J127" s="259"/>
      <c r="K127" s="259"/>
      <c r="L127" s="264"/>
      <c r="M127" s="265"/>
      <c r="N127" s="266"/>
      <c r="O127" s="266"/>
      <c r="P127" s="266"/>
      <c r="Q127" s="266"/>
      <c r="R127" s="266"/>
      <c r="S127" s="266"/>
      <c r="T127" s="267"/>
      <c r="U127" s="15"/>
      <c r="V127" s="15"/>
      <c r="W127" s="15"/>
      <c r="X127" s="15"/>
      <c r="Y127" s="15"/>
      <c r="Z127" s="15"/>
      <c r="AA127" s="15"/>
      <c r="AB127" s="15"/>
      <c r="AC127" s="15"/>
      <c r="AD127" s="15"/>
      <c r="AE127" s="15"/>
      <c r="AT127" s="268" t="s">
        <v>180</v>
      </c>
      <c r="AU127" s="268" t="s">
        <v>82</v>
      </c>
      <c r="AV127" s="15" t="s">
        <v>176</v>
      </c>
      <c r="AW127" s="15" t="s">
        <v>33</v>
      </c>
      <c r="AX127" s="15" t="s">
        <v>80</v>
      </c>
      <c r="AY127" s="268" t="s">
        <v>169</v>
      </c>
    </row>
    <row r="128" spans="1:65" s="2" customFormat="1" ht="21.75" customHeight="1">
      <c r="A128" s="40"/>
      <c r="B128" s="41"/>
      <c r="C128" s="220" t="s">
        <v>244</v>
      </c>
      <c r="D128" s="220" t="s">
        <v>171</v>
      </c>
      <c r="E128" s="221" t="s">
        <v>1249</v>
      </c>
      <c r="F128" s="222" t="s">
        <v>1250</v>
      </c>
      <c r="G128" s="223" t="s">
        <v>222</v>
      </c>
      <c r="H128" s="224">
        <v>119.182</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176</v>
      </c>
      <c r="AT128" s="231" t="s">
        <v>171</v>
      </c>
      <c r="AU128" s="231" t="s">
        <v>82</v>
      </c>
      <c r="AY128" s="19" t="s">
        <v>169</v>
      </c>
      <c r="BE128" s="232">
        <f>IF(N128="základní",J128,0)</f>
        <v>0</v>
      </c>
      <c r="BF128" s="232">
        <f>IF(N128="snížená",J128,0)</f>
        <v>0</v>
      </c>
      <c r="BG128" s="232">
        <f>IF(N128="zákl. přenesená",J128,0)</f>
        <v>0</v>
      </c>
      <c r="BH128" s="232">
        <f>IF(N128="sníž. přenesená",J128,0)</f>
        <v>0</v>
      </c>
      <c r="BI128" s="232">
        <f>IF(N128="nulová",J128,0)</f>
        <v>0</v>
      </c>
      <c r="BJ128" s="19" t="s">
        <v>80</v>
      </c>
      <c r="BK128" s="232">
        <f>ROUND(I128*H128,2)</f>
        <v>0</v>
      </c>
      <c r="BL128" s="19" t="s">
        <v>176</v>
      </c>
      <c r="BM128" s="231" t="s">
        <v>1251</v>
      </c>
    </row>
    <row r="129" spans="1:47" s="2" customFormat="1" ht="12">
      <c r="A129" s="40"/>
      <c r="B129" s="41"/>
      <c r="C129" s="42"/>
      <c r="D129" s="233" t="s">
        <v>178</v>
      </c>
      <c r="E129" s="42"/>
      <c r="F129" s="234" t="s">
        <v>1252</v>
      </c>
      <c r="G129" s="42"/>
      <c r="H129" s="42"/>
      <c r="I129" s="138"/>
      <c r="J129" s="42"/>
      <c r="K129" s="42"/>
      <c r="L129" s="46"/>
      <c r="M129" s="235"/>
      <c r="N129" s="236"/>
      <c r="O129" s="86"/>
      <c r="P129" s="86"/>
      <c r="Q129" s="86"/>
      <c r="R129" s="86"/>
      <c r="S129" s="86"/>
      <c r="T129" s="87"/>
      <c r="U129" s="40"/>
      <c r="V129" s="40"/>
      <c r="W129" s="40"/>
      <c r="X129" s="40"/>
      <c r="Y129" s="40"/>
      <c r="Z129" s="40"/>
      <c r="AA129" s="40"/>
      <c r="AB129" s="40"/>
      <c r="AC129" s="40"/>
      <c r="AD129" s="40"/>
      <c r="AE129" s="40"/>
      <c r="AT129" s="19" t="s">
        <v>178</v>
      </c>
      <c r="AU129" s="19" t="s">
        <v>82</v>
      </c>
    </row>
    <row r="130" spans="1:51" s="13" customFormat="1" ht="12">
      <c r="A130" s="13"/>
      <c r="B130" s="237"/>
      <c r="C130" s="238"/>
      <c r="D130" s="233" t="s">
        <v>180</v>
      </c>
      <c r="E130" s="239" t="s">
        <v>19</v>
      </c>
      <c r="F130" s="240" t="s">
        <v>1253</v>
      </c>
      <c r="G130" s="238"/>
      <c r="H130" s="241">
        <v>119.182</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180</v>
      </c>
      <c r="AU130" s="247" t="s">
        <v>82</v>
      </c>
      <c r="AV130" s="13" t="s">
        <v>82</v>
      </c>
      <c r="AW130" s="13" t="s">
        <v>33</v>
      </c>
      <c r="AX130" s="13" t="s">
        <v>72</v>
      </c>
      <c r="AY130" s="247" t="s">
        <v>169</v>
      </c>
    </row>
    <row r="131" spans="1:51" s="15" customFormat="1" ht="12">
      <c r="A131" s="15"/>
      <c r="B131" s="258"/>
      <c r="C131" s="259"/>
      <c r="D131" s="233" t="s">
        <v>180</v>
      </c>
      <c r="E131" s="260" t="s">
        <v>19</v>
      </c>
      <c r="F131" s="261" t="s">
        <v>191</v>
      </c>
      <c r="G131" s="259"/>
      <c r="H131" s="262">
        <v>119.182</v>
      </c>
      <c r="I131" s="263"/>
      <c r="J131" s="259"/>
      <c r="K131" s="259"/>
      <c r="L131" s="264"/>
      <c r="M131" s="265"/>
      <c r="N131" s="266"/>
      <c r="O131" s="266"/>
      <c r="P131" s="266"/>
      <c r="Q131" s="266"/>
      <c r="R131" s="266"/>
      <c r="S131" s="266"/>
      <c r="T131" s="267"/>
      <c r="U131" s="15"/>
      <c r="V131" s="15"/>
      <c r="W131" s="15"/>
      <c r="X131" s="15"/>
      <c r="Y131" s="15"/>
      <c r="Z131" s="15"/>
      <c r="AA131" s="15"/>
      <c r="AB131" s="15"/>
      <c r="AC131" s="15"/>
      <c r="AD131" s="15"/>
      <c r="AE131" s="15"/>
      <c r="AT131" s="268" t="s">
        <v>180</v>
      </c>
      <c r="AU131" s="268" t="s">
        <v>82</v>
      </c>
      <c r="AV131" s="15" t="s">
        <v>176</v>
      </c>
      <c r="AW131" s="15" t="s">
        <v>33</v>
      </c>
      <c r="AX131" s="15" t="s">
        <v>80</v>
      </c>
      <c r="AY131" s="268" t="s">
        <v>169</v>
      </c>
    </row>
    <row r="132" spans="1:65" s="2" customFormat="1" ht="21.75" customHeight="1">
      <c r="A132" s="40"/>
      <c r="B132" s="41"/>
      <c r="C132" s="220" t="s">
        <v>249</v>
      </c>
      <c r="D132" s="220" t="s">
        <v>171</v>
      </c>
      <c r="E132" s="221" t="s">
        <v>1254</v>
      </c>
      <c r="F132" s="222" t="s">
        <v>1255</v>
      </c>
      <c r="G132" s="223" t="s">
        <v>222</v>
      </c>
      <c r="H132" s="224">
        <v>357.547</v>
      </c>
      <c r="I132" s="225"/>
      <c r="J132" s="226">
        <f>ROUND(I132*H132,2)</f>
        <v>0</v>
      </c>
      <c r="K132" s="222" t="s">
        <v>175</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176</v>
      </c>
      <c r="AT132" s="231" t="s">
        <v>171</v>
      </c>
      <c r="AU132" s="231" t="s">
        <v>82</v>
      </c>
      <c r="AY132" s="19" t="s">
        <v>169</v>
      </c>
      <c r="BE132" s="232">
        <f>IF(N132="základní",J132,0)</f>
        <v>0</v>
      </c>
      <c r="BF132" s="232">
        <f>IF(N132="snížená",J132,0)</f>
        <v>0</v>
      </c>
      <c r="BG132" s="232">
        <f>IF(N132="zákl. přenesená",J132,0)</f>
        <v>0</v>
      </c>
      <c r="BH132" s="232">
        <f>IF(N132="sníž. přenesená",J132,0)</f>
        <v>0</v>
      </c>
      <c r="BI132" s="232">
        <f>IF(N132="nulová",J132,0)</f>
        <v>0</v>
      </c>
      <c r="BJ132" s="19" t="s">
        <v>80</v>
      </c>
      <c r="BK132" s="232">
        <f>ROUND(I132*H132,2)</f>
        <v>0</v>
      </c>
      <c r="BL132" s="19" t="s">
        <v>176</v>
      </c>
      <c r="BM132" s="231" t="s">
        <v>1256</v>
      </c>
    </row>
    <row r="133" spans="1:47" s="2" customFormat="1" ht="12">
      <c r="A133" s="40"/>
      <c r="B133" s="41"/>
      <c r="C133" s="42"/>
      <c r="D133" s="233" t="s">
        <v>178</v>
      </c>
      <c r="E133" s="42"/>
      <c r="F133" s="234" t="s">
        <v>1257</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9" t="s">
        <v>178</v>
      </c>
      <c r="AU133" s="19" t="s">
        <v>82</v>
      </c>
    </row>
    <row r="134" spans="1:51" s="13" customFormat="1" ht="12">
      <c r="A134" s="13"/>
      <c r="B134" s="237"/>
      <c r="C134" s="238"/>
      <c r="D134" s="233" t="s">
        <v>180</v>
      </c>
      <c r="E134" s="239" t="s">
        <v>19</v>
      </c>
      <c r="F134" s="240" t="s">
        <v>1258</v>
      </c>
      <c r="G134" s="238"/>
      <c r="H134" s="241">
        <v>357.547</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180</v>
      </c>
      <c r="AU134" s="247" t="s">
        <v>82</v>
      </c>
      <c r="AV134" s="13" t="s">
        <v>82</v>
      </c>
      <c r="AW134" s="13" t="s">
        <v>33</v>
      </c>
      <c r="AX134" s="13" t="s">
        <v>80</v>
      </c>
      <c r="AY134" s="247" t="s">
        <v>169</v>
      </c>
    </row>
    <row r="135" spans="1:65" s="2" customFormat="1" ht="21.75" customHeight="1">
      <c r="A135" s="40"/>
      <c r="B135" s="41"/>
      <c r="C135" s="220" t="s">
        <v>254</v>
      </c>
      <c r="D135" s="220" t="s">
        <v>171</v>
      </c>
      <c r="E135" s="221" t="s">
        <v>1259</v>
      </c>
      <c r="F135" s="222" t="s">
        <v>1260</v>
      </c>
      <c r="G135" s="223" t="s">
        <v>222</v>
      </c>
      <c r="H135" s="224">
        <v>476.729</v>
      </c>
      <c r="I135" s="225"/>
      <c r="J135" s="226">
        <f>ROUND(I135*H135,2)</f>
        <v>0</v>
      </c>
      <c r="K135" s="222" t="s">
        <v>175</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176</v>
      </c>
      <c r="AT135" s="231" t="s">
        <v>171</v>
      </c>
      <c r="AU135" s="231" t="s">
        <v>82</v>
      </c>
      <c r="AY135" s="19" t="s">
        <v>169</v>
      </c>
      <c r="BE135" s="232">
        <f>IF(N135="základní",J135,0)</f>
        <v>0</v>
      </c>
      <c r="BF135" s="232">
        <f>IF(N135="snížená",J135,0)</f>
        <v>0</v>
      </c>
      <c r="BG135" s="232">
        <f>IF(N135="zákl. přenesená",J135,0)</f>
        <v>0</v>
      </c>
      <c r="BH135" s="232">
        <f>IF(N135="sníž. přenesená",J135,0)</f>
        <v>0</v>
      </c>
      <c r="BI135" s="232">
        <f>IF(N135="nulová",J135,0)</f>
        <v>0</v>
      </c>
      <c r="BJ135" s="19" t="s">
        <v>80</v>
      </c>
      <c r="BK135" s="232">
        <f>ROUND(I135*H135,2)</f>
        <v>0</v>
      </c>
      <c r="BL135" s="19" t="s">
        <v>176</v>
      </c>
      <c r="BM135" s="231" t="s">
        <v>1261</v>
      </c>
    </row>
    <row r="136" spans="1:47" s="2" customFormat="1" ht="12">
      <c r="A136" s="40"/>
      <c r="B136" s="41"/>
      <c r="C136" s="42"/>
      <c r="D136" s="233" t="s">
        <v>178</v>
      </c>
      <c r="E136" s="42"/>
      <c r="F136" s="234" t="s">
        <v>1257</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9" t="s">
        <v>178</v>
      </c>
      <c r="AU136" s="19" t="s">
        <v>82</v>
      </c>
    </row>
    <row r="137" spans="1:51" s="13" customFormat="1" ht="12">
      <c r="A137" s="13"/>
      <c r="B137" s="237"/>
      <c r="C137" s="238"/>
      <c r="D137" s="233" t="s">
        <v>180</v>
      </c>
      <c r="E137" s="239" t="s">
        <v>19</v>
      </c>
      <c r="F137" s="240" t="s">
        <v>1262</v>
      </c>
      <c r="G137" s="238"/>
      <c r="H137" s="241">
        <v>476.729</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80</v>
      </c>
      <c r="AY137" s="247" t="s">
        <v>169</v>
      </c>
    </row>
    <row r="138" spans="1:65" s="2" customFormat="1" ht="21.75" customHeight="1">
      <c r="A138" s="40"/>
      <c r="B138" s="41"/>
      <c r="C138" s="220" t="s">
        <v>259</v>
      </c>
      <c r="D138" s="220" t="s">
        <v>171</v>
      </c>
      <c r="E138" s="221" t="s">
        <v>1263</v>
      </c>
      <c r="F138" s="222" t="s">
        <v>1264</v>
      </c>
      <c r="G138" s="223" t="s">
        <v>222</v>
      </c>
      <c r="H138" s="224">
        <v>95.346</v>
      </c>
      <c r="I138" s="225"/>
      <c r="J138" s="226">
        <f>ROUND(I138*H138,2)</f>
        <v>0</v>
      </c>
      <c r="K138" s="222" t="s">
        <v>175</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176</v>
      </c>
      <c r="AT138" s="231" t="s">
        <v>171</v>
      </c>
      <c r="AU138" s="231" t="s">
        <v>82</v>
      </c>
      <c r="AY138" s="19" t="s">
        <v>169</v>
      </c>
      <c r="BE138" s="232">
        <f>IF(N138="základní",J138,0)</f>
        <v>0</v>
      </c>
      <c r="BF138" s="232">
        <f>IF(N138="snížená",J138,0)</f>
        <v>0</v>
      </c>
      <c r="BG138" s="232">
        <f>IF(N138="zákl. přenesená",J138,0)</f>
        <v>0</v>
      </c>
      <c r="BH138" s="232">
        <f>IF(N138="sníž. přenesená",J138,0)</f>
        <v>0</v>
      </c>
      <c r="BI138" s="232">
        <f>IF(N138="nulová",J138,0)</f>
        <v>0</v>
      </c>
      <c r="BJ138" s="19" t="s">
        <v>80</v>
      </c>
      <c r="BK138" s="232">
        <f>ROUND(I138*H138,2)</f>
        <v>0</v>
      </c>
      <c r="BL138" s="19" t="s">
        <v>176</v>
      </c>
      <c r="BM138" s="231" t="s">
        <v>1265</v>
      </c>
    </row>
    <row r="139" spans="1:47" s="2" customFormat="1" ht="12">
      <c r="A139" s="40"/>
      <c r="B139" s="41"/>
      <c r="C139" s="42"/>
      <c r="D139" s="233" t="s">
        <v>178</v>
      </c>
      <c r="E139" s="42"/>
      <c r="F139" s="234" t="s">
        <v>1257</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9" t="s">
        <v>178</v>
      </c>
      <c r="AU139" s="19" t="s">
        <v>82</v>
      </c>
    </row>
    <row r="140" spans="1:51" s="13" customFormat="1" ht="12">
      <c r="A140" s="13"/>
      <c r="B140" s="237"/>
      <c r="C140" s="238"/>
      <c r="D140" s="233" t="s">
        <v>180</v>
      </c>
      <c r="E140" s="239" t="s">
        <v>19</v>
      </c>
      <c r="F140" s="240" t="s">
        <v>1266</v>
      </c>
      <c r="G140" s="238"/>
      <c r="H140" s="241">
        <v>95.346</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180</v>
      </c>
      <c r="AU140" s="247" t="s">
        <v>82</v>
      </c>
      <c r="AV140" s="13" t="s">
        <v>82</v>
      </c>
      <c r="AW140" s="13" t="s">
        <v>33</v>
      </c>
      <c r="AX140" s="13" t="s">
        <v>80</v>
      </c>
      <c r="AY140" s="247" t="s">
        <v>169</v>
      </c>
    </row>
    <row r="141" spans="1:65" s="2" customFormat="1" ht="21.75" customHeight="1">
      <c r="A141" s="40"/>
      <c r="B141" s="41"/>
      <c r="C141" s="220" t="s">
        <v>267</v>
      </c>
      <c r="D141" s="220" t="s">
        <v>171</v>
      </c>
      <c r="E141" s="221" t="s">
        <v>1267</v>
      </c>
      <c r="F141" s="222" t="s">
        <v>1268</v>
      </c>
      <c r="G141" s="223" t="s">
        <v>222</v>
      </c>
      <c r="H141" s="224">
        <v>357.547</v>
      </c>
      <c r="I141" s="225"/>
      <c r="J141" s="226">
        <f>ROUND(I141*H141,2)</f>
        <v>0</v>
      </c>
      <c r="K141" s="222" t="s">
        <v>175</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176</v>
      </c>
      <c r="AT141" s="231" t="s">
        <v>171</v>
      </c>
      <c r="AU141" s="231" t="s">
        <v>82</v>
      </c>
      <c r="AY141" s="19" t="s">
        <v>169</v>
      </c>
      <c r="BE141" s="232">
        <f>IF(N141="základní",J141,0)</f>
        <v>0</v>
      </c>
      <c r="BF141" s="232">
        <f>IF(N141="snížená",J141,0)</f>
        <v>0</v>
      </c>
      <c r="BG141" s="232">
        <f>IF(N141="zákl. přenesená",J141,0)</f>
        <v>0</v>
      </c>
      <c r="BH141" s="232">
        <f>IF(N141="sníž. přenesená",J141,0)</f>
        <v>0</v>
      </c>
      <c r="BI141" s="232">
        <f>IF(N141="nulová",J141,0)</f>
        <v>0</v>
      </c>
      <c r="BJ141" s="19" t="s">
        <v>80</v>
      </c>
      <c r="BK141" s="232">
        <f>ROUND(I141*H141,2)</f>
        <v>0</v>
      </c>
      <c r="BL141" s="19" t="s">
        <v>176</v>
      </c>
      <c r="BM141" s="231" t="s">
        <v>1269</v>
      </c>
    </row>
    <row r="142" spans="1:47" s="2" customFormat="1" ht="12">
      <c r="A142" s="40"/>
      <c r="B142" s="41"/>
      <c r="C142" s="42"/>
      <c r="D142" s="233" t="s">
        <v>178</v>
      </c>
      <c r="E142" s="42"/>
      <c r="F142" s="234" t="s">
        <v>1257</v>
      </c>
      <c r="G142" s="42"/>
      <c r="H142" s="42"/>
      <c r="I142" s="138"/>
      <c r="J142" s="42"/>
      <c r="K142" s="42"/>
      <c r="L142" s="46"/>
      <c r="M142" s="235"/>
      <c r="N142" s="236"/>
      <c r="O142" s="86"/>
      <c r="P142" s="86"/>
      <c r="Q142" s="86"/>
      <c r="R142" s="86"/>
      <c r="S142" s="86"/>
      <c r="T142" s="87"/>
      <c r="U142" s="40"/>
      <c r="V142" s="40"/>
      <c r="W142" s="40"/>
      <c r="X142" s="40"/>
      <c r="Y142" s="40"/>
      <c r="Z142" s="40"/>
      <c r="AA142" s="40"/>
      <c r="AB142" s="40"/>
      <c r="AC142" s="40"/>
      <c r="AD142" s="40"/>
      <c r="AE142" s="40"/>
      <c r="AT142" s="19" t="s">
        <v>178</v>
      </c>
      <c r="AU142" s="19" t="s">
        <v>82</v>
      </c>
    </row>
    <row r="143" spans="1:51" s="13" customFormat="1" ht="12">
      <c r="A143" s="13"/>
      <c r="B143" s="237"/>
      <c r="C143" s="238"/>
      <c r="D143" s="233" t="s">
        <v>180</v>
      </c>
      <c r="E143" s="239" t="s">
        <v>19</v>
      </c>
      <c r="F143" s="240" t="s">
        <v>1270</v>
      </c>
      <c r="G143" s="238"/>
      <c r="H143" s="241">
        <v>1324.22</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180</v>
      </c>
      <c r="AU143" s="247" t="s">
        <v>82</v>
      </c>
      <c r="AV143" s="13" t="s">
        <v>82</v>
      </c>
      <c r="AW143" s="13" t="s">
        <v>33</v>
      </c>
      <c r="AX143" s="13" t="s">
        <v>72</v>
      </c>
      <c r="AY143" s="247" t="s">
        <v>169</v>
      </c>
    </row>
    <row r="144" spans="1:51" s="13" customFormat="1" ht="12">
      <c r="A144" s="13"/>
      <c r="B144" s="237"/>
      <c r="C144" s="238"/>
      <c r="D144" s="233" t="s">
        <v>180</v>
      </c>
      <c r="E144" s="239" t="s">
        <v>19</v>
      </c>
      <c r="F144" s="240" t="s">
        <v>1271</v>
      </c>
      <c r="G144" s="238"/>
      <c r="H144" s="241">
        <v>177.521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180</v>
      </c>
      <c r="AU144" s="247" t="s">
        <v>82</v>
      </c>
      <c r="AV144" s="13" t="s">
        <v>82</v>
      </c>
      <c r="AW144" s="13" t="s">
        <v>33</v>
      </c>
      <c r="AX144" s="13" t="s">
        <v>72</v>
      </c>
      <c r="AY144" s="247" t="s">
        <v>169</v>
      </c>
    </row>
    <row r="145" spans="1:51" s="13" customFormat="1" ht="12">
      <c r="A145" s="13"/>
      <c r="B145" s="237"/>
      <c r="C145" s="238"/>
      <c r="D145" s="233" t="s">
        <v>180</v>
      </c>
      <c r="E145" s="239" t="s">
        <v>19</v>
      </c>
      <c r="F145" s="240" t="s">
        <v>1272</v>
      </c>
      <c r="G145" s="238"/>
      <c r="H145" s="241">
        <v>18.04</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180</v>
      </c>
      <c r="AU145" s="247" t="s">
        <v>82</v>
      </c>
      <c r="AV145" s="13" t="s">
        <v>82</v>
      </c>
      <c r="AW145" s="13" t="s">
        <v>33</v>
      </c>
      <c r="AX145" s="13" t="s">
        <v>72</v>
      </c>
      <c r="AY145" s="247" t="s">
        <v>169</v>
      </c>
    </row>
    <row r="146" spans="1:51" s="14" customFormat="1" ht="12">
      <c r="A146" s="14"/>
      <c r="B146" s="248"/>
      <c r="C146" s="249"/>
      <c r="D146" s="233" t="s">
        <v>180</v>
      </c>
      <c r="E146" s="250" t="s">
        <v>19</v>
      </c>
      <c r="F146" s="251" t="s">
        <v>1273</v>
      </c>
      <c r="G146" s="249"/>
      <c r="H146" s="250" t="s">
        <v>19</v>
      </c>
      <c r="I146" s="252"/>
      <c r="J146" s="249"/>
      <c r="K146" s="249"/>
      <c r="L146" s="253"/>
      <c r="M146" s="254"/>
      <c r="N146" s="255"/>
      <c r="O146" s="255"/>
      <c r="P146" s="255"/>
      <c r="Q146" s="255"/>
      <c r="R146" s="255"/>
      <c r="S146" s="255"/>
      <c r="T146" s="256"/>
      <c r="U146" s="14"/>
      <c r="V146" s="14"/>
      <c r="W146" s="14"/>
      <c r="X146" s="14"/>
      <c r="Y146" s="14"/>
      <c r="Z146" s="14"/>
      <c r="AA146" s="14"/>
      <c r="AB146" s="14"/>
      <c r="AC146" s="14"/>
      <c r="AD146" s="14"/>
      <c r="AE146" s="14"/>
      <c r="AT146" s="257" t="s">
        <v>180</v>
      </c>
      <c r="AU146" s="257" t="s">
        <v>82</v>
      </c>
      <c r="AV146" s="14" t="s">
        <v>80</v>
      </c>
      <c r="AW146" s="14" t="s">
        <v>33</v>
      </c>
      <c r="AX146" s="14" t="s">
        <v>72</v>
      </c>
      <c r="AY146" s="257" t="s">
        <v>169</v>
      </c>
    </row>
    <row r="147" spans="1:51" s="13" customFormat="1" ht="12">
      <c r="A147" s="13"/>
      <c r="B147" s="237"/>
      <c r="C147" s="238"/>
      <c r="D147" s="233" t="s">
        <v>180</v>
      </c>
      <c r="E147" s="239" t="s">
        <v>19</v>
      </c>
      <c r="F147" s="240" t="s">
        <v>1274</v>
      </c>
      <c r="G147" s="238"/>
      <c r="H147" s="241">
        <v>100.425</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180</v>
      </c>
      <c r="AU147" s="247" t="s">
        <v>82</v>
      </c>
      <c r="AV147" s="13" t="s">
        <v>82</v>
      </c>
      <c r="AW147" s="13" t="s">
        <v>33</v>
      </c>
      <c r="AX147" s="13" t="s">
        <v>72</v>
      </c>
      <c r="AY147" s="247" t="s">
        <v>169</v>
      </c>
    </row>
    <row r="148" spans="1:51" s="13" customFormat="1" ht="12">
      <c r="A148" s="13"/>
      <c r="B148" s="237"/>
      <c r="C148" s="238"/>
      <c r="D148" s="233" t="s">
        <v>180</v>
      </c>
      <c r="E148" s="239" t="s">
        <v>19</v>
      </c>
      <c r="F148" s="240" t="s">
        <v>1275</v>
      </c>
      <c r="G148" s="238"/>
      <c r="H148" s="241">
        <v>28.438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180</v>
      </c>
      <c r="AU148" s="247" t="s">
        <v>82</v>
      </c>
      <c r="AV148" s="13" t="s">
        <v>82</v>
      </c>
      <c r="AW148" s="13" t="s">
        <v>33</v>
      </c>
      <c r="AX148" s="13" t="s">
        <v>72</v>
      </c>
      <c r="AY148" s="247" t="s">
        <v>169</v>
      </c>
    </row>
    <row r="149" spans="1:51" s="14" customFormat="1" ht="12">
      <c r="A149" s="14"/>
      <c r="B149" s="248"/>
      <c r="C149" s="249"/>
      <c r="D149" s="233" t="s">
        <v>180</v>
      </c>
      <c r="E149" s="250" t="s">
        <v>19</v>
      </c>
      <c r="F149" s="251" t="s">
        <v>1276</v>
      </c>
      <c r="G149" s="249"/>
      <c r="H149" s="250" t="s">
        <v>19</v>
      </c>
      <c r="I149" s="252"/>
      <c r="J149" s="249"/>
      <c r="K149" s="249"/>
      <c r="L149" s="253"/>
      <c r="M149" s="254"/>
      <c r="N149" s="255"/>
      <c r="O149" s="255"/>
      <c r="P149" s="255"/>
      <c r="Q149" s="255"/>
      <c r="R149" s="255"/>
      <c r="S149" s="255"/>
      <c r="T149" s="256"/>
      <c r="U149" s="14"/>
      <c r="V149" s="14"/>
      <c r="W149" s="14"/>
      <c r="X149" s="14"/>
      <c r="Y149" s="14"/>
      <c r="Z149" s="14"/>
      <c r="AA149" s="14"/>
      <c r="AB149" s="14"/>
      <c r="AC149" s="14"/>
      <c r="AD149" s="14"/>
      <c r="AE149" s="14"/>
      <c r="AT149" s="257" t="s">
        <v>180</v>
      </c>
      <c r="AU149" s="257" t="s">
        <v>82</v>
      </c>
      <c r="AV149" s="14" t="s">
        <v>80</v>
      </c>
      <c r="AW149" s="14" t="s">
        <v>33</v>
      </c>
      <c r="AX149" s="14" t="s">
        <v>72</v>
      </c>
      <c r="AY149" s="257" t="s">
        <v>169</v>
      </c>
    </row>
    <row r="150" spans="1:51" s="13" customFormat="1" ht="12">
      <c r="A150" s="13"/>
      <c r="B150" s="237"/>
      <c r="C150" s="238"/>
      <c r="D150" s="233" t="s">
        <v>180</v>
      </c>
      <c r="E150" s="239" t="s">
        <v>19</v>
      </c>
      <c r="F150" s="240" t="s">
        <v>1277</v>
      </c>
      <c r="G150" s="238"/>
      <c r="H150" s="241">
        <v>-13.585</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180</v>
      </c>
      <c r="AU150" s="247" t="s">
        <v>82</v>
      </c>
      <c r="AV150" s="13" t="s">
        <v>82</v>
      </c>
      <c r="AW150" s="13" t="s">
        <v>33</v>
      </c>
      <c r="AX150" s="13" t="s">
        <v>72</v>
      </c>
      <c r="AY150" s="247" t="s">
        <v>169</v>
      </c>
    </row>
    <row r="151" spans="1:51" s="13" customFormat="1" ht="12">
      <c r="A151" s="13"/>
      <c r="B151" s="237"/>
      <c r="C151" s="238"/>
      <c r="D151" s="233" t="s">
        <v>180</v>
      </c>
      <c r="E151" s="239" t="s">
        <v>19</v>
      </c>
      <c r="F151" s="240" t="s">
        <v>1278</v>
      </c>
      <c r="G151" s="238"/>
      <c r="H151" s="241">
        <v>-442.442</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180</v>
      </c>
      <c r="AU151" s="247" t="s">
        <v>82</v>
      </c>
      <c r="AV151" s="13" t="s">
        <v>82</v>
      </c>
      <c r="AW151" s="13" t="s">
        <v>33</v>
      </c>
      <c r="AX151" s="13" t="s">
        <v>72</v>
      </c>
      <c r="AY151" s="247" t="s">
        <v>169</v>
      </c>
    </row>
    <row r="152" spans="1:51" s="13" customFormat="1" ht="12">
      <c r="A152" s="13"/>
      <c r="B152" s="237"/>
      <c r="C152" s="238"/>
      <c r="D152" s="233" t="s">
        <v>180</v>
      </c>
      <c r="E152" s="239" t="s">
        <v>19</v>
      </c>
      <c r="F152" s="240" t="s">
        <v>1279</v>
      </c>
      <c r="G152" s="238"/>
      <c r="H152" s="241">
        <v>-0.794</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180</v>
      </c>
      <c r="AU152" s="247" t="s">
        <v>82</v>
      </c>
      <c r="AV152" s="13" t="s">
        <v>82</v>
      </c>
      <c r="AW152" s="13" t="s">
        <v>33</v>
      </c>
      <c r="AX152" s="13" t="s">
        <v>72</v>
      </c>
      <c r="AY152" s="247" t="s">
        <v>169</v>
      </c>
    </row>
    <row r="153" spans="1:51" s="16" customFormat="1" ht="12">
      <c r="A153" s="16"/>
      <c r="B153" s="284"/>
      <c r="C153" s="285"/>
      <c r="D153" s="233" t="s">
        <v>180</v>
      </c>
      <c r="E153" s="286" t="s">
        <v>49</v>
      </c>
      <c r="F153" s="287" t="s">
        <v>1280</v>
      </c>
      <c r="G153" s="285"/>
      <c r="H153" s="288">
        <v>1191.823</v>
      </c>
      <c r="I153" s="289"/>
      <c r="J153" s="285"/>
      <c r="K153" s="285"/>
      <c r="L153" s="290"/>
      <c r="M153" s="291"/>
      <c r="N153" s="292"/>
      <c r="O153" s="292"/>
      <c r="P153" s="292"/>
      <c r="Q153" s="292"/>
      <c r="R153" s="292"/>
      <c r="S153" s="292"/>
      <c r="T153" s="293"/>
      <c r="U153" s="16"/>
      <c r="V153" s="16"/>
      <c r="W153" s="16"/>
      <c r="X153" s="16"/>
      <c r="Y153" s="16"/>
      <c r="Z153" s="16"/>
      <c r="AA153" s="16"/>
      <c r="AB153" s="16"/>
      <c r="AC153" s="16"/>
      <c r="AD153" s="16"/>
      <c r="AE153" s="16"/>
      <c r="AT153" s="294" t="s">
        <v>180</v>
      </c>
      <c r="AU153" s="294" t="s">
        <v>82</v>
      </c>
      <c r="AV153" s="16" t="s">
        <v>192</v>
      </c>
      <c r="AW153" s="16" t="s">
        <v>33</v>
      </c>
      <c r="AX153" s="16" t="s">
        <v>72</v>
      </c>
      <c r="AY153" s="294" t="s">
        <v>169</v>
      </c>
    </row>
    <row r="154" spans="1:51" s="13" customFormat="1" ht="12">
      <c r="A154" s="13"/>
      <c r="B154" s="237"/>
      <c r="C154" s="238"/>
      <c r="D154" s="233" t="s">
        <v>180</v>
      </c>
      <c r="E154" s="239" t="s">
        <v>19</v>
      </c>
      <c r="F154" s="240" t="s">
        <v>1258</v>
      </c>
      <c r="G154" s="238"/>
      <c r="H154" s="241">
        <v>357.547</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180</v>
      </c>
      <c r="AU154" s="247" t="s">
        <v>82</v>
      </c>
      <c r="AV154" s="13" t="s">
        <v>82</v>
      </c>
      <c r="AW154" s="13" t="s">
        <v>33</v>
      </c>
      <c r="AX154" s="13" t="s">
        <v>80</v>
      </c>
      <c r="AY154" s="247" t="s">
        <v>169</v>
      </c>
    </row>
    <row r="155" spans="1:65" s="2" customFormat="1" ht="21.75" customHeight="1">
      <c r="A155" s="40"/>
      <c r="B155" s="41"/>
      <c r="C155" s="220" t="s">
        <v>8</v>
      </c>
      <c r="D155" s="220" t="s">
        <v>171</v>
      </c>
      <c r="E155" s="221" t="s">
        <v>1281</v>
      </c>
      <c r="F155" s="222" t="s">
        <v>1282</v>
      </c>
      <c r="G155" s="223" t="s">
        <v>222</v>
      </c>
      <c r="H155" s="224">
        <v>71.509</v>
      </c>
      <c r="I155" s="225"/>
      <c r="J155" s="226">
        <f>ROUND(I155*H155,2)</f>
        <v>0</v>
      </c>
      <c r="K155" s="222" t="s">
        <v>175</v>
      </c>
      <c r="L155" s="46"/>
      <c r="M155" s="227" t="s">
        <v>19</v>
      </c>
      <c r="N155" s="228" t="s">
        <v>43</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176</v>
      </c>
      <c r="AT155" s="231" t="s">
        <v>171</v>
      </c>
      <c r="AU155" s="231" t="s">
        <v>82</v>
      </c>
      <c r="AY155" s="19" t="s">
        <v>169</v>
      </c>
      <c r="BE155" s="232">
        <f>IF(N155="základní",J155,0)</f>
        <v>0</v>
      </c>
      <c r="BF155" s="232">
        <f>IF(N155="snížená",J155,0)</f>
        <v>0</v>
      </c>
      <c r="BG155" s="232">
        <f>IF(N155="zákl. přenesená",J155,0)</f>
        <v>0</v>
      </c>
      <c r="BH155" s="232">
        <f>IF(N155="sníž. přenesená",J155,0)</f>
        <v>0</v>
      </c>
      <c r="BI155" s="232">
        <f>IF(N155="nulová",J155,0)</f>
        <v>0</v>
      </c>
      <c r="BJ155" s="19" t="s">
        <v>80</v>
      </c>
      <c r="BK155" s="232">
        <f>ROUND(I155*H155,2)</f>
        <v>0</v>
      </c>
      <c r="BL155" s="19" t="s">
        <v>176</v>
      </c>
      <c r="BM155" s="231" t="s">
        <v>1283</v>
      </c>
    </row>
    <row r="156" spans="1:47" s="2" customFormat="1" ht="12">
      <c r="A156" s="40"/>
      <c r="B156" s="41"/>
      <c r="C156" s="42"/>
      <c r="D156" s="233" t="s">
        <v>178</v>
      </c>
      <c r="E156" s="42"/>
      <c r="F156" s="234" t="s">
        <v>1257</v>
      </c>
      <c r="G156" s="42"/>
      <c r="H156" s="42"/>
      <c r="I156" s="138"/>
      <c r="J156" s="42"/>
      <c r="K156" s="42"/>
      <c r="L156" s="46"/>
      <c r="M156" s="235"/>
      <c r="N156" s="236"/>
      <c r="O156" s="86"/>
      <c r="P156" s="86"/>
      <c r="Q156" s="86"/>
      <c r="R156" s="86"/>
      <c r="S156" s="86"/>
      <c r="T156" s="87"/>
      <c r="U156" s="40"/>
      <c r="V156" s="40"/>
      <c r="W156" s="40"/>
      <c r="X156" s="40"/>
      <c r="Y156" s="40"/>
      <c r="Z156" s="40"/>
      <c r="AA156" s="40"/>
      <c r="AB156" s="40"/>
      <c r="AC156" s="40"/>
      <c r="AD156" s="40"/>
      <c r="AE156" s="40"/>
      <c r="AT156" s="19" t="s">
        <v>178</v>
      </c>
      <c r="AU156" s="19" t="s">
        <v>82</v>
      </c>
    </row>
    <row r="157" spans="1:51" s="13" customFormat="1" ht="12">
      <c r="A157" s="13"/>
      <c r="B157" s="237"/>
      <c r="C157" s="238"/>
      <c r="D157" s="233" t="s">
        <v>180</v>
      </c>
      <c r="E157" s="239" t="s">
        <v>19</v>
      </c>
      <c r="F157" s="240" t="s">
        <v>1284</v>
      </c>
      <c r="G157" s="238"/>
      <c r="H157" s="241">
        <v>71.509</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180</v>
      </c>
      <c r="AU157" s="247" t="s">
        <v>82</v>
      </c>
      <c r="AV157" s="13" t="s">
        <v>82</v>
      </c>
      <c r="AW157" s="13" t="s">
        <v>33</v>
      </c>
      <c r="AX157" s="13" t="s">
        <v>80</v>
      </c>
      <c r="AY157" s="247" t="s">
        <v>169</v>
      </c>
    </row>
    <row r="158" spans="1:65" s="2" customFormat="1" ht="21.75" customHeight="1">
      <c r="A158" s="40"/>
      <c r="B158" s="41"/>
      <c r="C158" s="220" t="s">
        <v>279</v>
      </c>
      <c r="D158" s="220" t="s">
        <v>171</v>
      </c>
      <c r="E158" s="221" t="s">
        <v>1285</v>
      </c>
      <c r="F158" s="222" t="s">
        <v>1286</v>
      </c>
      <c r="G158" s="223" t="s">
        <v>174</v>
      </c>
      <c r="H158" s="224">
        <v>1922.273</v>
      </c>
      <c r="I158" s="225"/>
      <c r="J158" s="226">
        <f>ROUND(I158*H158,2)</f>
        <v>0</v>
      </c>
      <c r="K158" s="222" t="s">
        <v>175</v>
      </c>
      <c r="L158" s="46"/>
      <c r="M158" s="227" t="s">
        <v>19</v>
      </c>
      <c r="N158" s="228" t="s">
        <v>43</v>
      </c>
      <c r="O158" s="86"/>
      <c r="P158" s="229">
        <f>O158*H158</f>
        <v>0</v>
      </c>
      <c r="Q158" s="229">
        <v>0.00085</v>
      </c>
      <c r="R158" s="229">
        <f>Q158*H158</f>
        <v>1.6339320499999999</v>
      </c>
      <c r="S158" s="229">
        <v>0</v>
      </c>
      <c r="T158" s="230">
        <f>S158*H158</f>
        <v>0</v>
      </c>
      <c r="U158" s="40"/>
      <c r="V158" s="40"/>
      <c r="W158" s="40"/>
      <c r="X158" s="40"/>
      <c r="Y158" s="40"/>
      <c r="Z158" s="40"/>
      <c r="AA158" s="40"/>
      <c r="AB158" s="40"/>
      <c r="AC158" s="40"/>
      <c r="AD158" s="40"/>
      <c r="AE158" s="40"/>
      <c r="AR158" s="231" t="s">
        <v>176</v>
      </c>
      <c r="AT158" s="231" t="s">
        <v>171</v>
      </c>
      <c r="AU158" s="231" t="s">
        <v>82</v>
      </c>
      <c r="AY158" s="19" t="s">
        <v>169</v>
      </c>
      <c r="BE158" s="232">
        <f>IF(N158="základní",J158,0)</f>
        <v>0</v>
      </c>
      <c r="BF158" s="232">
        <f>IF(N158="snížená",J158,0)</f>
        <v>0</v>
      </c>
      <c r="BG158" s="232">
        <f>IF(N158="zákl. přenesená",J158,0)</f>
        <v>0</v>
      </c>
      <c r="BH158" s="232">
        <f>IF(N158="sníž. přenesená",J158,0)</f>
        <v>0</v>
      </c>
      <c r="BI158" s="232">
        <f>IF(N158="nulová",J158,0)</f>
        <v>0</v>
      </c>
      <c r="BJ158" s="19" t="s">
        <v>80</v>
      </c>
      <c r="BK158" s="232">
        <f>ROUND(I158*H158,2)</f>
        <v>0</v>
      </c>
      <c r="BL158" s="19" t="s">
        <v>176</v>
      </c>
      <c r="BM158" s="231" t="s">
        <v>1287</v>
      </c>
    </row>
    <row r="159" spans="1:47" s="2" customFormat="1" ht="12">
      <c r="A159" s="40"/>
      <c r="B159" s="41"/>
      <c r="C159" s="42"/>
      <c r="D159" s="233" t="s">
        <v>178</v>
      </c>
      <c r="E159" s="42"/>
      <c r="F159" s="234" t="s">
        <v>1288</v>
      </c>
      <c r="G159" s="42"/>
      <c r="H159" s="42"/>
      <c r="I159" s="138"/>
      <c r="J159" s="42"/>
      <c r="K159" s="42"/>
      <c r="L159" s="46"/>
      <c r="M159" s="235"/>
      <c r="N159" s="236"/>
      <c r="O159" s="86"/>
      <c r="P159" s="86"/>
      <c r="Q159" s="86"/>
      <c r="R159" s="86"/>
      <c r="S159" s="86"/>
      <c r="T159" s="87"/>
      <c r="U159" s="40"/>
      <c r="V159" s="40"/>
      <c r="W159" s="40"/>
      <c r="X159" s="40"/>
      <c r="Y159" s="40"/>
      <c r="Z159" s="40"/>
      <c r="AA159" s="40"/>
      <c r="AB159" s="40"/>
      <c r="AC159" s="40"/>
      <c r="AD159" s="40"/>
      <c r="AE159" s="40"/>
      <c r="AT159" s="19" t="s">
        <v>178</v>
      </c>
      <c r="AU159" s="19" t="s">
        <v>82</v>
      </c>
    </row>
    <row r="160" spans="1:51" s="13" customFormat="1" ht="12">
      <c r="A160" s="13"/>
      <c r="B160" s="237"/>
      <c r="C160" s="238"/>
      <c r="D160" s="233" t="s">
        <v>180</v>
      </c>
      <c r="E160" s="239" t="s">
        <v>19</v>
      </c>
      <c r="F160" s="240" t="s">
        <v>1289</v>
      </c>
      <c r="G160" s="238"/>
      <c r="H160" s="241">
        <v>1765.626</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180</v>
      </c>
      <c r="AU160" s="247" t="s">
        <v>82</v>
      </c>
      <c r="AV160" s="13" t="s">
        <v>82</v>
      </c>
      <c r="AW160" s="13" t="s">
        <v>33</v>
      </c>
      <c r="AX160" s="13" t="s">
        <v>72</v>
      </c>
      <c r="AY160" s="247" t="s">
        <v>169</v>
      </c>
    </row>
    <row r="161" spans="1:51" s="13" customFormat="1" ht="12">
      <c r="A161" s="13"/>
      <c r="B161" s="237"/>
      <c r="C161" s="238"/>
      <c r="D161" s="233" t="s">
        <v>180</v>
      </c>
      <c r="E161" s="239" t="s">
        <v>19</v>
      </c>
      <c r="F161" s="240" t="s">
        <v>1290</v>
      </c>
      <c r="G161" s="238"/>
      <c r="H161" s="241">
        <v>118.347</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180</v>
      </c>
      <c r="AU161" s="247" t="s">
        <v>82</v>
      </c>
      <c r="AV161" s="13" t="s">
        <v>82</v>
      </c>
      <c r="AW161" s="13" t="s">
        <v>33</v>
      </c>
      <c r="AX161" s="13" t="s">
        <v>72</v>
      </c>
      <c r="AY161" s="247" t="s">
        <v>169</v>
      </c>
    </row>
    <row r="162" spans="1:51" s="13" customFormat="1" ht="12">
      <c r="A162" s="13"/>
      <c r="B162" s="237"/>
      <c r="C162" s="238"/>
      <c r="D162" s="233" t="s">
        <v>180</v>
      </c>
      <c r="E162" s="239" t="s">
        <v>19</v>
      </c>
      <c r="F162" s="240" t="s">
        <v>1291</v>
      </c>
      <c r="G162" s="238"/>
      <c r="H162" s="241">
        <v>38.3</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180</v>
      </c>
      <c r="AU162" s="247" t="s">
        <v>82</v>
      </c>
      <c r="AV162" s="13" t="s">
        <v>82</v>
      </c>
      <c r="AW162" s="13" t="s">
        <v>33</v>
      </c>
      <c r="AX162" s="13" t="s">
        <v>72</v>
      </c>
      <c r="AY162" s="247" t="s">
        <v>169</v>
      </c>
    </row>
    <row r="163" spans="1:51" s="15" customFormat="1" ht="12">
      <c r="A163" s="15"/>
      <c r="B163" s="258"/>
      <c r="C163" s="259"/>
      <c r="D163" s="233" t="s">
        <v>180</v>
      </c>
      <c r="E163" s="260" t="s">
        <v>19</v>
      </c>
      <c r="F163" s="261" t="s">
        <v>191</v>
      </c>
      <c r="G163" s="259"/>
      <c r="H163" s="262">
        <v>1922.273</v>
      </c>
      <c r="I163" s="263"/>
      <c r="J163" s="259"/>
      <c r="K163" s="259"/>
      <c r="L163" s="264"/>
      <c r="M163" s="265"/>
      <c r="N163" s="266"/>
      <c r="O163" s="266"/>
      <c r="P163" s="266"/>
      <c r="Q163" s="266"/>
      <c r="R163" s="266"/>
      <c r="S163" s="266"/>
      <c r="T163" s="267"/>
      <c r="U163" s="15"/>
      <c r="V163" s="15"/>
      <c r="W163" s="15"/>
      <c r="X163" s="15"/>
      <c r="Y163" s="15"/>
      <c r="Z163" s="15"/>
      <c r="AA163" s="15"/>
      <c r="AB163" s="15"/>
      <c r="AC163" s="15"/>
      <c r="AD163" s="15"/>
      <c r="AE163" s="15"/>
      <c r="AT163" s="268" t="s">
        <v>180</v>
      </c>
      <c r="AU163" s="268" t="s">
        <v>82</v>
      </c>
      <c r="AV163" s="15" t="s">
        <v>176</v>
      </c>
      <c r="AW163" s="15" t="s">
        <v>33</v>
      </c>
      <c r="AX163" s="15" t="s">
        <v>80</v>
      </c>
      <c r="AY163" s="268" t="s">
        <v>169</v>
      </c>
    </row>
    <row r="164" spans="1:65" s="2" customFormat="1" ht="21.75" customHeight="1">
      <c r="A164" s="40"/>
      <c r="B164" s="41"/>
      <c r="C164" s="220" t="s">
        <v>286</v>
      </c>
      <c r="D164" s="220" t="s">
        <v>171</v>
      </c>
      <c r="E164" s="221" t="s">
        <v>1292</v>
      </c>
      <c r="F164" s="222" t="s">
        <v>1293</v>
      </c>
      <c r="G164" s="223" t="s">
        <v>174</v>
      </c>
      <c r="H164" s="224">
        <v>1922.273</v>
      </c>
      <c r="I164" s="225"/>
      <c r="J164" s="226">
        <f>ROUND(I164*H164,2)</f>
        <v>0</v>
      </c>
      <c r="K164" s="222" t="s">
        <v>175</v>
      </c>
      <c r="L164" s="46"/>
      <c r="M164" s="227" t="s">
        <v>19</v>
      </c>
      <c r="N164" s="228" t="s">
        <v>43</v>
      </c>
      <c r="O164" s="86"/>
      <c r="P164" s="229">
        <f>O164*H164</f>
        <v>0</v>
      </c>
      <c r="Q164" s="229">
        <v>0</v>
      </c>
      <c r="R164" s="229">
        <f>Q164*H164</f>
        <v>0</v>
      </c>
      <c r="S164" s="229">
        <v>0</v>
      </c>
      <c r="T164" s="230">
        <f>S164*H164</f>
        <v>0</v>
      </c>
      <c r="U164" s="40"/>
      <c r="V164" s="40"/>
      <c r="W164" s="40"/>
      <c r="X164" s="40"/>
      <c r="Y164" s="40"/>
      <c r="Z164" s="40"/>
      <c r="AA164" s="40"/>
      <c r="AB164" s="40"/>
      <c r="AC164" s="40"/>
      <c r="AD164" s="40"/>
      <c r="AE164" s="40"/>
      <c r="AR164" s="231" t="s">
        <v>176</v>
      </c>
      <c r="AT164" s="231" t="s">
        <v>171</v>
      </c>
      <c r="AU164" s="231" t="s">
        <v>82</v>
      </c>
      <c r="AY164" s="19" t="s">
        <v>169</v>
      </c>
      <c r="BE164" s="232">
        <f>IF(N164="základní",J164,0)</f>
        <v>0</v>
      </c>
      <c r="BF164" s="232">
        <f>IF(N164="snížená",J164,0)</f>
        <v>0</v>
      </c>
      <c r="BG164" s="232">
        <f>IF(N164="zákl. přenesená",J164,0)</f>
        <v>0</v>
      </c>
      <c r="BH164" s="232">
        <f>IF(N164="sníž. přenesená",J164,0)</f>
        <v>0</v>
      </c>
      <c r="BI164" s="232">
        <f>IF(N164="nulová",J164,0)</f>
        <v>0</v>
      </c>
      <c r="BJ164" s="19" t="s">
        <v>80</v>
      </c>
      <c r="BK164" s="232">
        <f>ROUND(I164*H164,2)</f>
        <v>0</v>
      </c>
      <c r="BL164" s="19" t="s">
        <v>176</v>
      </c>
      <c r="BM164" s="231" t="s">
        <v>1294</v>
      </c>
    </row>
    <row r="165" spans="1:65" s="2" customFormat="1" ht="21.75" customHeight="1">
      <c r="A165" s="40"/>
      <c r="B165" s="41"/>
      <c r="C165" s="220" t="s">
        <v>293</v>
      </c>
      <c r="D165" s="220" t="s">
        <v>171</v>
      </c>
      <c r="E165" s="221" t="s">
        <v>1295</v>
      </c>
      <c r="F165" s="222" t="s">
        <v>1296</v>
      </c>
      <c r="G165" s="223" t="s">
        <v>222</v>
      </c>
      <c r="H165" s="224">
        <v>1191.823</v>
      </c>
      <c r="I165" s="225"/>
      <c r="J165" s="226">
        <f>ROUND(I165*H165,2)</f>
        <v>0</v>
      </c>
      <c r="K165" s="222" t="s">
        <v>175</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176</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1297</v>
      </c>
    </row>
    <row r="166" spans="1:47" s="2" customFormat="1" ht="12">
      <c r="A166" s="40"/>
      <c r="B166" s="41"/>
      <c r="C166" s="42"/>
      <c r="D166" s="233" t="s">
        <v>178</v>
      </c>
      <c r="E166" s="42"/>
      <c r="F166" s="234" t="s">
        <v>1298</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9" t="s">
        <v>178</v>
      </c>
      <c r="AU166" s="19" t="s">
        <v>82</v>
      </c>
    </row>
    <row r="167" spans="1:47" s="2" customFormat="1" ht="12">
      <c r="A167" s="40"/>
      <c r="B167" s="41"/>
      <c r="C167" s="42"/>
      <c r="D167" s="233" t="s">
        <v>1299</v>
      </c>
      <c r="E167" s="42"/>
      <c r="F167" s="234" t="s">
        <v>1300</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9" t="s">
        <v>1299</v>
      </c>
      <c r="AU167" s="19" t="s">
        <v>82</v>
      </c>
    </row>
    <row r="168" spans="1:51" s="13" customFormat="1" ht="12">
      <c r="A168" s="13"/>
      <c r="B168" s="237"/>
      <c r="C168" s="238"/>
      <c r="D168" s="233" t="s">
        <v>180</v>
      </c>
      <c r="E168" s="239" t="s">
        <v>19</v>
      </c>
      <c r="F168" s="240" t="s">
        <v>49</v>
      </c>
      <c r="G168" s="238"/>
      <c r="H168" s="241">
        <v>1191.823</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180</v>
      </c>
      <c r="AU168" s="247" t="s">
        <v>82</v>
      </c>
      <c r="AV168" s="13" t="s">
        <v>82</v>
      </c>
      <c r="AW168" s="13" t="s">
        <v>33</v>
      </c>
      <c r="AX168" s="13" t="s">
        <v>80</v>
      </c>
      <c r="AY168" s="247" t="s">
        <v>169</v>
      </c>
    </row>
    <row r="169" spans="1:65" s="2" customFormat="1" ht="21.75" customHeight="1">
      <c r="A169" s="40"/>
      <c r="B169" s="41"/>
      <c r="C169" s="220" t="s">
        <v>300</v>
      </c>
      <c r="D169" s="220" t="s">
        <v>171</v>
      </c>
      <c r="E169" s="221" t="s">
        <v>260</v>
      </c>
      <c r="F169" s="222" t="s">
        <v>261</v>
      </c>
      <c r="G169" s="223" t="s">
        <v>222</v>
      </c>
      <c r="H169" s="224">
        <v>293.699</v>
      </c>
      <c r="I169" s="225"/>
      <c r="J169" s="226">
        <f>ROUND(I169*H169,2)</f>
        <v>0</v>
      </c>
      <c r="K169" s="222" t="s">
        <v>175</v>
      </c>
      <c r="L169" s="46"/>
      <c r="M169" s="227" t="s">
        <v>19</v>
      </c>
      <c r="N169" s="228" t="s">
        <v>43</v>
      </c>
      <c r="O169" s="86"/>
      <c r="P169" s="229">
        <f>O169*H169</f>
        <v>0</v>
      </c>
      <c r="Q169" s="229">
        <v>0</v>
      </c>
      <c r="R169" s="229">
        <f>Q169*H169</f>
        <v>0</v>
      </c>
      <c r="S169" s="229">
        <v>0</v>
      </c>
      <c r="T169" s="230">
        <f>S169*H169</f>
        <v>0</v>
      </c>
      <c r="U169" s="40"/>
      <c r="V169" s="40"/>
      <c r="W169" s="40"/>
      <c r="X169" s="40"/>
      <c r="Y169" s="40"/>
      <c r="Z169" s="40"/>
      <c r="AA169" s="40"/>
      <c r="AB169" s="40"/>
      <c r="AC169" s="40"/>
      <c r="AD169" s="40"/>
      <c r="AE169" s="40"/>
      <c r="AR169" s="231" t="s">
        <v>176</v>
      </c>
      <c r="AT169" s="231" t="s">
        <v>171</v>
      </c>
      <c r="AU169" s="231" t="s">
        <v>82</v>
      </c>
      <c r="AY169" s="19" t="s">
        <v>169</v>
      </c>
      <c r="BE169" s="232">
        <f>IF(N169="základní",J169,0)</f>
        <v>0</v>
      </c>
      <c r="BF169" s="232">
        <f>IF(N169="snížená",J169,0)</f>
        <v>0</v>
      </c>
      <c r="BG169" s="232">
        <f>IF(N169="zákl. přenesená",J169,0)</f>
        <v>0</v>
      </c>
      <c r="BH169" s="232">
        <f>IF(N169="sníž. přenesená",J169,0)</f>
        <v>0</v>
      </c>
      <c r="BI169" s="232">
        <f>IF(N169="nulová",J169,0)</f>
        <v>0</v>
      </c>
      <c r="BJ169" s="19" t="s">
        <v>80</v>
      </c>
      <c r="BK169" s="232">
        <f>ROUND(I169*H169,2)</f>
        <v>0</v>
      </c>
      <c r="BL169" s="19" t="s">
        <v>176</v>
      </c>
      <c r="BM169" s="231" t="s">
        <v>1301</v>
      </c>
    </row>
    <row r="170" spans="1:47" s="2" customFormat="1" ht="12">
      <c r="A170" s="40"/>
      <c r="B170" s="41"/>
      <c r="C170" s="42"/>
      <c r="D170" s="233" t="s">
        <v>178</v>
      </c>
      <c r="E170" s="42"/>
      <c r="F170" s="234" t="s">
        <v>263</v>
      </c>
      <c r="G170" s="42"/>
      <c r="H170" s="42"/>
      <c r="I170" s="138"/>
      <c r="J170" s="42"/>
      <c r="K170" s="42"/>
      <c r="L170" s="46"/>
      <c r="M170" s="235"/>
      <c r="N170" s="236"/>
      <c r="O170" s="86"/>
      <c r="P170" s="86"/>
      <c r="Q170" s="86"/>
      <c r="R170" s="86"/>
      <c r="S170" s="86"/>
      <c r="T170" s="87"/>
      <c r="U170" s="40"/>
      <c r="V170" s="40"/>
      <c r="W170" s="40"/>
      <c r="X170" s="40"/>
      <c r="Y170" s="40"/>
      <c r="Z170" s="40"/>
      <c r="AA170" s="40"/>
      <c r="AB170" s="40"/>
      <c r="AC170" s="40"/>
      <c r="AD170" s="40"/>
      <c r="AE170" s="40"/>
      <c r="AT170" s="19" t="s">
        <v>178</v>
      </c>
      <c r="AU170" s="19" t="s">
        <v>82</v>
      </c>
    </row>
    <row r="171" spans="1:51" s="13" customFormat="1" ht="12">
      <c r="A171" s="13"/>
      <c r="B171" s="237"/>
      <c r="C171" s="238"/>
      <c r="D171" s="233" t="s">
        <v>180</v>
      </c>
      <c r="E171" s="239" t="s">
        <v>19</v>
      </c>
      <c r="F171" s="240" t="s">
        <v>1302</v>
      </c>
      <c r="G171" s="238"/>
      <c r="H171" s="241">
        <v>293.699</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180</v>
      </c>
      <c r="AU171" s="247" t="s">
        <v>82</v>
      </c>
      <c r="AV171" s="13" t="s">
        <v>82</v>
      </c>
      <c r="AW171" s="13" t="s">
        <v>33</v>
      </c>
      <c r="AX171" s="13" t="s">
        <v>72</v>
      </c>
      <c r="AY171" s="247" t="s">
        <v>169</v>
      </c>
    </row>
    <row r="172" spans="1:51" s="15" customFormat="1" ht="12">
      <c r="A172" s="15"/>
      <c r="B172" s="258"/>
      <c r="C172" s="259"/>
      <c r="D172" s="233" t="s">
        <v>180</v>
      </c>
      <c r="E172" s="260" t="s">
        <v>19</v>
      </c>
      <c r="F172" s="261" t="s">
        <v>191</v>
      </c>
      <c r="G172" s="259"/>
      <c r="H172" s="262">
        <v>293.699</v>
      </c>
      <c r="I172" s="263"/>
      <c r="J172" s="259"/>
      <c r="K172" s="259"/>
      <c r="L172" s="264"/>
      <c r="M172" s="265"/>
      <c r="N172" s="266"/>
      <c r="O172" s="266"/>
      <c r="P172" s="266"/>
      <c r="Q172" s="266"/>
      <c r="R172" s="266"/>
      <c r="S172" s="266"/>
      <c r="T172" s="267"/>
      <c r="U172" s="15"/>
      <c r="V172" s="15"/>
      <c r="W172" s="15"/>
      <c r="X172" s="15"/>
      <c r="Y172" s="15"/>
      <c r="Z172" s="15"/>
      <c r="AA172" s="15"/>
      <c r="AB172" s="15"/>
      <c r="AC172" s="15"/>
      <c r="AD172" s="15"/>
      <c r="AE172" s="15"/>
      <c r="AT172" s="268" t="s">
        <v>180</v>
      </c>
      <c r="AU172" s="268" t="s">
        <v>82</v>
      </c>
      <c r="AV172" s="15" t="s">
        <v>176</v>
      </c>
      <c r="AW172" s="15" t="s">
        <v>33</v>
      </c>
      <c r="AX172" s="15" t="s">
        <v>80</v>
      </c>
      <c r="AY172" s="268" t="s">
        <v>169</v>
      </c>
    </row>
    <row r="173" spans="1:65" s="2" customFormat="1" ht="21.75" customHeight="1">
      <c r="A173" s="40"/>
      <c r="B173" s="41"/>
      <c r="C173" s="220" t="s">
        <v>306</v>
      </c>
      <c r="D173" s="220" t="s">
        <v>171</v>
      </c>
      <c r="E173" s="221" t="s">
        <v>268</v>
      </c>
      <c r="F173" s="222" t="s">
        <v>269</v>
      </c>
      <c r="G173" s="223" t="s">
        <v>222</v>
      </c>
      <c r="H173" s="224">
        <v>1191.823</v>
      </c>
      <c r="I173" s="225"/>
      <c r="J173" s="226">
        <f>ROUND(I173*H173,2)</f>
        <v>0</v>
      </c>
      <c r="K173" s="222" t="s">
        <v>175</v>
      </c>
      <c r="L173" s="46"/>
      <c r="M173" s="227" t="s">
        <v>19</v>
      </c>
      <c r="N173" s="228" t="s">
        <v>43</v>
      </c>
      <c r="O173" s="86"/>
      <c r="P173" s="229">
        <f>O173*H173</f>
        <v>0</v>
      </c>
      <c r="Q173" s="229">
        <v>0</v>
      </c>
      <c r="R173" s="229">
        <f>Q173*H173</f>
        <v>0</v>
      </c>
      <c r="S173" s="229">
        <v>0</v>
      </c>
      <c r="T173" s="230">
        <f>S173*H173</f>
        <v>0</v>
      </c>
      <c r="U173" s="40"/>
      <c r="V173" s="40"/>
      <c r="W173" s="40"/>
      <c r="X173" s="40"/>
      <c r="Y173" s="40"/>
      <c r="Z173" s="40"/>
      <c r="AA173" s="40"/>
      <c r="AB173" s="40"/>
      <c r="AC173" s="40"/>
      <c r="AD173" s="40"/>
      <c r="AE173" s="40"/>
      <c r="AR173" s="231" t="s">
        <v>176</v>
      </c>
      <c r="AT173" s="231" t="s">
        <v>171</v>
      </c>
      <c r="AU173" s="231" t="s">
        <v>82</v>
      </c>
      <c r="AY173" s="19" t="s">
        <v>169</v>
      </c>
      <c r="BE173" s="232">
        <f>IF(N173="základní",J173,0)</f>
        <v>0</v>
      </c>
      <c r="BF173" s="232">
        <f>IF(N173="snížená",J173,0)</f>
        <v>0</v>
      </c>
      <c r="BG173" s="232">
        <f>IF(N173="zákl. přenesená",J173,0)</f>
        <v>0</v>
      </c>
      <c r="BH173" s="232">
        <f>IF(N173="sníž. přenesená",J173,0)</f>
        <v>0</v>
      </c>
      <c r="BI173" s="232">
        <f>IF(N173="nulová",J173,0)</f>
        <v>0</v>
      </c>
      <c r="BJ173" s="19" t="s">
        <v>80</v>
      </c>
      <c r="BK173" s="232">
        <f>ROUND(I173*H173,2)</f>
        <v>0</v>
      </c>
      <c r="BL173" s="19" t="s">
        <v>176</v>
      </c>
      <c r="BM173" s="231" t="s">
        <v>1303</v>
      </c>
    </row>
    <row r="174" spans="1:47" s="2" customFormat="1" ht="12">
      <c r="A174" s="40"/>
      <c r="B174" s="41"/>
      <c r="C174" s="42"/>
      <c r="D174" s="233" t="s">
        <v>178</v>
      </c>
      <c r="E174" s="42"/>
      <c r="F174" s="234" t="s">
        <v>263</v>
      </c>
      <c r="G174" s="42"/>
      <c r="H174" s="42"/>
      <c r="I174" s="138"/>
      <c r="J174" s="42"/>
      <c r="K174" s="42"/>
      <c r="L174" s="46"/>
      <c r="M174" s="235"/>
      <c r="N174" s="236"/>
      <c r="O174" s="86"/>
      <c r="P174" s="86"/>
      <c r="Q174" s="86"/>
      <c r="R174" s="86"/>
      <c r="S174" s="86"/>
      <c r="T174" s="87"/>
      <c r="U174" s="40"/>
      <c r="V174" s="40"/>
      <c r="W174" s="40"/>
      <c r="X174" s="40"/>
      <c r="Y174" s="40"/>
      <c r="Z174" s="40"/>
      <c r="AA174" s="40"/>
      <c r="AB174" s="40"/>
      <c r="AC174" s="40"/>
      <c r="AD174" s="40"/>
      <c r="AE174" s="40"/>
      <c r="AT174" s="19" t="s">
        <v>178</v>
      </c>
      <c r="AU174" s="19" t="s">
        <v>82</v>
      </c>
    </row>
    <row r="175" spans="1:51" s="13" customFormat="1" ht="12">
      <c r="A175" s="13"/>
      <c r="B175" s="237"/>
      <c r="C175" s="238"/>
      <c r="D175" s="233" t="s">
        <v>180</v>
      </c>
      <c r="E175" s="239" t="s">
        <v>19</v>
      </c>
      <c r="F175" s="240" t="s">
        <v>49</v>
      </c>
      <c r="G175" s="238"/>
      <c r="H175" s="241">
        <v>1191.823</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180</v>
      </c>
      <c r="AU175" s="247" t="s">
        <v>82</v>
      </c>
      <c r="AV175" s="13" t="s">
        <v>82</v>
      </c>
      <c r="AW175" s="13" t="s">
        <v>33</v>
      </c>
      <c r="AX175" s="13" t="s">
        <v>80</v>
      </c>
      <c r="AY175" s="247" t="s">
        <v>169</v>
      </c>
    </row>
    <row r="176" spans="1:65" s="2" customFormat="1" ht="33" customHeight="1">
      <c r="A176" s="40"/>
      <c r="B176" s="41"/>
      <c r="C176" s="220" t="s">
        <v>7</v>
      </c>
      <c r="D176" s="220" t="s">
        <v>171</v>
      </c>
      <c r="E176" s="221" t="s">
        <v>275</v>
      </c>
      <c r="F176" s="222" t="s">
        <v>276</v>
      </c>
      <c r="G176" s="223" t="s">
        <v>222</v>
      </c>
      <c r="H176" s="224">
        <v>3575.469</v>
      </c>
      <c r="I176" s="225"/>
      <c r="J176" s="226">
        <f>ROUND(I176*H176,2)</f>
        <v>0</v>
      </c>
      <c r="K176" s="222" t="s">
        <v>175</v>
      </c>
      <c r="L176" s="46"/>
      <c r="M176" s="227" t="s">
        <v>19</v>
      </c>
      <c r="N176" s="228" t="s">
        <v>43</v>
      </c>
      <c r="O176" s="86"/>
      <c r="P176" s="229">
        <f>O176*H176</f>
        <v>0</v>
      </c>
      <c r="Q176" s="229">
        <v>0</v>
      </c>
      <c r="R176" s="229">
        <f>Q176*H176</f>
        <v>0</v>
      </c>
      <c r="S176" s="229">
        <v>0</v>
      </c>
      <c r="T176" s="230">
        <f>S176*H176</f>
        <v>0</v>
      </c>
      <c r="U176" s="40"/>
      <c r="V176" s="40"/>
      <c r="W176" s="40"/>
      <c r="X176" s="40"/>
      <c r="Y176" s="40"/>
      <c r="Z176" s="40"/>
      <c r="AA176" s="40"/>
      <c r="AB176" s="40"/>
      <c r="AC176" s="40"/>
      <c r="AD176" s="40"/>
      <c r="AE176" s="40"/>
      <c r="AR176" s="231" t="s">
        <v>176</v>
      </c>
      <c r="AT176" s="231" t="s">
        <v>171</v>
      </c>
      <c r="AU176" s="231" t="s">
        <v>82</v>
      </c>
      <c r="AY176" s="19" t="s">
        <v>169</v>
      </c>
      <c r="BE176" s="232">
        <f>IF(N176="základní",J176,0)</f>
        <v>0</v>
      </c>
      <c r="BF176" s="232">
        <f>IF(N176="snížená",J176,0)</f>
        <v>0</v>
      </c>
      <c r="BG176" s="232">
        <f>IF(N176="zákl. přenesená",J176,0)</f>
        <v>0</v>
      </c>
      <c r="BH176" s="232">
        <f>IF(N176="sníž. přenesená",J176,0)</f>
        <v>0</v>
      </c>
      <c r="BI176" s="232">
        <f>IF(N176="nulová",J176,0)</f>
        <v>0</v>
      </c>
      <c r="BJ176" s="19" t="s">
        <v>80</v>
      </c>
      <c r="BK176" s="232">
        <f>ROUND(I176*H176,2)</f>
        <v>0</v>
      </c>
      <c r="BL176" s="19" t="s">
        <v>176</v>
      </c>
      <c r="BM176" s="231" t="s">
        <v>1304</v>
      </c>
    </row>
    <row r="177" spans="1:47" s="2" customFormat="1" ht="12">
      <c r="A177" s="40"/>
      <c r="B177" s="41"/>
      <c r="C177" s="42"/>
      <c r="D177" s="233" t="s">
        <v>178</v>
      </c>
      <c r="E177" s="42"/>
      <c r="F177" s="234" t="s">
        <v>263</v>
      </c>
      <c r="G177" s="42"/>
      <c r="H177" s="42"/>
      <c r="I177" s="138"/>
      <c r="J177" s="42"/>
      <c r="K177" s="42"/>
      <c r="L177" s="46"/>
      <c r="M177" s="235"/>
      <c r="N177" s="236"/>
      <c r="O177" s="86"/>
      <c r="P177" s="86"/>
      <c r="Q177" s="86"/>
      <c r="R177" s="86"/>
      <c r="S177" s="86"/>
      <c r="T177" s="87"/>
      <c r="U177" s="40"/>
      <c r="V177" s="40"/>
      <c r="W177" s="40"/>
      <c r="X177" s="40"/>
      <c r="Y177" s="40"/>
      <c r="Z177" s="40"/>
      <c r="AA177" s="40"/>
      <c r="AB177" s="40"/>
      <c r="AC177" s="40"/>
      <c r="AD177" s="40"/>
      <c r="AE177" s="40"/>
      <c r="AT177" s="19" t="s">
        <v>178</v>
      </c>
      <c r="AU177" s="19" t="s">
        <v>82</v>
      </c>
    </row>
    <row r="178" spans="1:51" s="13" customFormat="1" ht="12">
      <c r="A178" s="13"/>
      <c r="B178" s="237"/>
      <c r="C178" s="238"/>
      <c r="D178" s="233" t="s">
        <v>180</v>
      </c>
      <c r="E178" s="239" t="s">
        <v>19</v>
      </c>
      <c r="F178" s="240" t="s">
        <v>49</v>
      </c>
      <c r="G178" s="238"/>
      <c r="H178" s="241">
        <v>1191.823</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180</v>
      </c>
      <c r="AU178" s="247" t="s">
        <v>82</v>
      </c>
      <c r="AV178" s="13" t="s">
        <v>82</v>
      </c>
      <c r="AW178" s="13" t="s">
        <v>33</v>
      </c>
      <c r="AX178" s="13" t="s">
        <v>80</v>
      </c>
      <c r="AY178" s="247" t="s">
        <v>169</v>
      </c>
    </row>
    <row r="179" spans="1:51" s="13" customFormat="1" ht="12">
      <c r="A179" s="13"/>
      <c r="B179" s="237"/>
      <c r="C179" s="238"/>
      <c r="D179" s="233" t="s">
        <v>180</v>
      </c>
      <c r="E179" s="238"/>
      <c r="F179" s="240" t="s">
        <v>1305</v>
      </c>
      <c r="G179" s="238"/>
      <c r="H179" s="241">
        <v>3575.469</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180</v>
      </c>
      <c r="AU179" s="247" t="s">
        <v>82</v>
      </c>
      <c r="AV179" s="13" t="s">
        <v>82</v>
      </c>
      <c r="AW179" s="13" t="s">
        <v>4</v>
      </c>
      <c r="AX179" s="13" t="s">
        <v>80</v>
      </c>
      <c r="AY179" s="247" t="s">
        <v>169</v>
      </c>
    </row>
    <row r="180" spans="1:65" s="2" customFormat="1" ht="21.75" customHeight="1">
      <c r="A180" s="40"/>
      <c r="B180" s="41"/>
      <c r="C180" s="220" t="s">
        <v>318</v>
      </c>
      <c r="D180" s="220" t="s">
        <v>171</v>
      </c>
      <c r="E180" s="221" t="s">
        <v>1306</v>
      </c>
      <c r="F180" s="222" t="s">
        <v>1307</v>
      </c>
      <c r="G180" s="223" t="s">
        <v>222</v>
      </c>
      <c r="H180" s="224">
        <v>293.699</v>
      </c>
      <c r="I180" s="225"/>
      <c r="J180" s="226">
        <f>ROUND(I180*H180,2)</f>
        <v>0</v>
      </c>
      <c r="K180" s="222" t="s">
        <v>175</v>
      </c>
      <c r="L180" s="46"/>
      <c r="M180" s="227" t="s">
        <v>19</v>
      </c>
      <c r="N180" s="228" t="s">
        <v>43</v>
      </c>
      <c r="O180" s="86"/>
      <c r="P180" s="229">
        <f>O180*H180</f>
        <v>0</v>
      </c>
      <c r="Q180" s="229">
        <v>0</v>
      </c>
      <c r="R180" s="229">
        <f>Q180*H180</f>
        <v>0</v>
      </c>
      <c r="S180" s="229">
        <v>0</v>
      </c>
      <c r="T180" s="230">
        <f>S180*H180</f>
        <v>0</v>
      </c>
      <c r="U180" s="40"/>
      <c r="V180" s="40"/>
      <c r="W180" s="40"/>
      <c r="X180" s="40"/>
      <c r="Y180" s="40"/>
      <c r="Z180" s="40"/>
      <c r="AA180" s="40"/>
      <c r="AB180" s="40"/>
      <c r="AC180" s="40"/>
      <c r="AD180" s="40"/>
      <c r="AE180" s="40"/>
      <c r="AR180" s="231" t="s">
        <v>176</v>
      </c>
      <c r="AT180" s="231" t="s">
        <v>171</v>
      </c>
      <c r="AU180" s="231" t="s">
        <v>82</v>
      </c>
      <c r="AY180" s="19" t="s">
        <v>169</v>
      </c>
      <c r="BE180" s="232">
        <f>IF(N180="základní",J180,0)</f>
        <v>0</v>
      </c>
      <c r="BF180" s="232">
        <f>IF(N180="snížená",J180,0)</f>
        <v>0</v>
      </c>
      <c r="BG180" s="232">
        <f>IF(N180="zákl. přenesená",J180,0)</f>
        <v>0</v>
      </c>
      <c r="BH180" s="232">
        <f>IF(N180="sníž. přenesená",J180,0)</f>
        <v>0</v>
      </c>
      <c r="BI180" s="232">
        <f>IF(N180="nulová",J180,0)</f>
        <v>0</v>
      </c>
      <c r="BJ180" s="19" t="s">
        <v>80</v>
      </c>
      <c r="BK180" s="232">
        <f>ROUND(I180*H180,2)</f>
        <v>0</v>
      </c>
      <c r="BL180" s="19" t="s">
        <v>176</v>
      </c>
      <c r="BM180" s="231" t="s">
        <v>1308</v>
      </c>
    </row>
    <row r="181" spans="1:47" s="2" customFormat="1" ht="12">
      <c r="A181" s="40"/>
      <c r="B181" s="41"/>
      <c r="C181" s="42"/>
      <c r="D181" s="233" t="s">
        <v>178</v>
      </c>
      <c r="E181" s="42"/>
      <c r="F181" s="234" t="s">
        <v>283</v>
      </c>
      <c r="G181" s="42"/>
      <c r="H181" s="42"/>
      <c r="I181" s="138"/>
      <c r="J181" s="42"/>
      <c r="K181" s="42"/>
      <c r="L181" s="46"/>
      <c r="M181" s="235"/>
      <c r="N181" s="236"/>
      <c r="O181" s="86"/>
      <c r="P181" s="86"/>
      <c r="Q181" s="86"/>
      <c r="R181" s="86"/>
      <c r="S181" s="86"/>
      <c r="T181" s="87"/>
      <c r="U181" s="40"/>
      <c r="V181" s="40"/>
      <c r="W181" s="40"/>
      <c r="X181" s="40"/>
      <c r="Y181" s="40"/>
      <c r="Z181" s="40"/>
      <c r="AA181" s="40"/>
      <c r="AB181" s="40"/>
      <c r="AC181" s="40"/>
      <c r="AD181" s="40"/>
      <c r="AE181" s="40"/>
      <c r="AT181" s="19" t="s">
        <v>178</v>
      </c>
      <c r="AU181" s="19" t="s">
        <v>82</v>
      </c>
    </row>
    <row r="182" spans="1:51" s="13" customFormat="1" ht="12">
      <c r="A182" s="13"/>
      <c r="B182" s="237"/>
      <c r="C182" s="238"/>
      <c r="D182" s="233" t="s">
        <v>180</v>
      </c>
      <c r="E182" s="239" t="s">
        <v>19</v>
      </c>
      <c r="F182" s="240" t="s">
        <v>1309</v>
      </c>
      <c r="G182" s="238"/>
      <c r="H182" s="241">
        <v>293.699</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180</v>
      </c>
      <c r="AU182" s="247" t="s">
        <v>82</v>
      </c>
      <c r="AV182" s="13" t="s">
        <v>82</v>
      </c>
      <c r="AW182" s="13" t="s">
        <v>33</v>
      </c>
      <c r="AX182" s="13" t="s">
        <v>72</v>
      </c>
      <c r="AY182" s="247" t="s">
        <v>169</v>
      </c>
    </row>
    <row r="183" spans="1:51" s="15" customFormat="1" ht="12">
      <c r="A183" s="15"/>
      <c r="B183" s="258"/>
      <c r="C183" s="259"/>
      <c r="D183" s="233" t="s">
        <v>180</v>
      </c>
      <c r="E183" s="260" t="s">
        <v>19</v>
      </c>
      <c r="F183" s="261" t="s">
        <v>191</v>
      </c>
      <c r="G183" s="259"/>
      <c r="H183" s="262">
        <v>293.699</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180</v>
      </c>
      <c r="AU183" s="268" t="s">
        <v>82</v>
      </c>
      <c r="AV183" s="15" t="s">
        <v>176</v>
      </c>
      <c r="AW183" s="15" t="s">
        <v>33</v>
      </c>
      <c r="AX183" s="15" t="s">
        <v>80</v>
      </c>
      <c r="AY183" s="268" t="s">
        <v>169</v>
      </c>
    </row>
    <row r="184" spans="1:65" s="2" customFormat="1" ht="21.75" customHeight="1">
      <c r="A184" s="40"/>
      <c r="B184" s="41"/>
      <c r="C184" s="220" t="s">
        <v>325</v>
      </c>
      <c r="D184" s="220" t="s">
        <v>171</v>
      </c>
      <c r="E184" s="221" t="s">
        <v>287</v>
      </c>
      <c r="F184" s="222" t="s">
        <v>288</v>
      </c>
      <c r="G184" s="223" t="s">
        <v>222</v>
      </c>
      <c r="H184" s="224">
        <v>249.825</v>
      </c>
      <c r="I184" s="225"/>
      <c r="J184" s="226">
        <f>ROUND(I184*H184,2)</f>
        <v>0</v>
      </c>
      <c r="K184" s="222" t="s">
        <v>175</v>
      </c>
      <c r="L184" s="46"/>
      <c r="M184" s="227" t="s">
        <v>19</v>
      </c>
      <c r="N184" s="228" t="s">
        <v>43</v>
      </c>
      <c r="O184" s="86"/>
      <c r="P184" s="229">
        <f>O184*H184</f>
        <v>0</v>
      </c>
      <c r="Q184" s="229">
        <v>0</v>
      </c>
      <c r="R184" s="229">
        <f>Q184*H184</f>
        <v>0</v>
      </c>
      <c r="S184" s="229">
        <v>0</v>
      </c>
      <c r="T184" s="230">
        <f>S184*H184</f>
        <v>0</v>
      </c>
      <c r="U184" s="40"/>
      <c r="V184" s="40"/>
      <c r="W184" s="40"/>
      <c r="X184" s="40"/>
      <c r="Y184" s="40"/>
      <c r="Z184" s="40"/>
      <c r="AA184" s="40"/>
      <c r="AB184" s="40"/>
      <c r="AC184" s="40"/>
      <c r="AD184" s="40"/>
      <c r="AE184" s="40"/>
      <c r="AR184" s="231" t="s">
        <v>176</v>
      </c>
      <c r="AT184" s="231" t="s">
        <v>171</v>
      </c>
      <c r="AU184" s="231" t="s">
        <v>82</v>
      </c>
      <c r="AY184" s="19" t="s">
        <v>169</v>
      </c>
      <c r="BE184" s="232">
        <f>IF(N184="základní",J184,0)</f>
        <v>0</v>
      </c>
      <c r="BF184" s="232">
        <f>IF(N184="snížená",J184,0)</f>
        <v>0</v>
      </c>
      <c r="BG184" s="232">
        <f>IF(N184="zákl. přenesená",J184,0)</f>
        <v>0</v>
      </c>
      <c r="BH184" s="232">
        <f>IF(N184="sníž. přenesená",J184,0)</f>
        <v>0</v>
      </c>
      <c r="BI184" s="232">
        <f>IF(N184="nulová",J184,0)</f>
        <v>0</v>
      </c>
      <c r="BJ184" s="19" t="s">
        <v>80</v>
      </c>
      <c r="BK184" s="232">
        <f>ROUND(I184*H184,2)</f>
        <v>0</v>
      </c>
      <c r="BL184" s="19" t="s">
        <v>176</v>
      </c>
      <c r="BM184" s="231" t="s">
        <v>1310</v>
      </c>
    </row>
    <row r="185" spans="1:47" s="2" customFormat="1" ht="12">
      <c r="A185" s="40"/>
      <c r="B185" s="41"/>
      <c r="C185" s="42"/>
      <c r="D185" s="233" t="s">
        <v>178</v>
      </c>
      <c r="E185" s="42"/>
      <c r="F185" s="234" t="s">
        <v>290</v>
      </c>
      <c r="G185" s="42"/>
      <c r="H185" s="42"/>
      <c r="I185" s="138"/>
      <c r="J185" s="42"/>
      <c r="K185" s="42"/>
      <c r="L185" s="46"/>
      <c r="M185" s="235"/>
      <c r="N185" s="236"/>
      <c r="O185" s="86"/>
      <c r="P185" s="86"/>
      <c r="Q185" s="86"/>
      <c r="R185" s="86"/>
      <c r="S185" s="86"/>
      <c r="T185" s="87"/>
      <c r="U185" s="40"/>
      <c r="V185" s="40"/>
      <c r="W185" s="40"/>
      <c r="X185" s="40"/>
      <c r="Y185" s="40"/>
      <c r="Z185" s="40"/>
      <c r="AA185" s="40"/>
      <c r="AB185" s="40"/>
      <c r="AC185" s="40"/>
      <c r="AD185" s="40"/>
      <c r="AE185" s="40"/>
      <c r="AT185" s="19" t="s">
        <v>178</v>
      </c>
      <c r="AU185" s="19" t="s">
        <v>82</v>
      </c>
    </row>
    <row r="186" spans="1:51" s="13" customFormat="1" ht="12">
      <c r="A186" s="13"/>
      <c r="B186" s="237"/>
      <c r="C186" s="238"/>
      <c r="D186" s="233" t="s">
        <v>180</v>
      </c>
      <c r="E186" s="239" t="s">
        <v>19</v>
      </c>
      <c r="F186" s="240" t="s">
        <v>1311</v>
      </c>
      <c r="G186" s="238"/>
      <c r="H186" s="241">
        <v>6.725</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180</v>
      </c>
      <c r="AU186" s="247" t="s">
        <v>82</v>
      </c>
      <c r="AV186" s="13" t="s">
        <v>82</v>
      </c>
      <c r="AW186" s="13" t="s">
        <v>33</v>
      </c>
      <c r="AX186" s="13" t="s">
        <v>72</v>
      </c>
      <c r="AY186" s="247" t="s">
        <v>169</v>
      </c>
    </row>
    <row r="187" spans="1:51" s="13" customFormat="1" ht="12">
      <c r="A187" s="13"/>
      <c r="B187" s="237"/>
      <c r="C187" s="238"/>
      <c r="D187" s="233" t="s">
        <v>180</v>
      </c>
      <c r="E187" s="239" t="s">
        <v>19</v>
      </c>
      <c r="F187" s="240" t="s">
        <v>1312</v>
      </c>
      <c r="G187" s="238"/>
      <c r="H187" s="241">
        <v>243.1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33</v>
      </c>
      <c r="AX187" s="13" t="s">
        <v>72</v>
      </c>
      <c r="AY187" s="247" t="s">
        <v>169</v>
      </c>
    </row>
    <row r="188" spans="1:51" s="15" customFormat="1" ht="12">
      <c r="A188" s="15"/>
      <c r="B188" s="258"/>
      <c r="C188" s="259"/>
      <c r="D188" s="233" t="s">
        <v>180</v>
      </c>
      <c r="E188" s="260" t="s">
        <v>19</v>
      </c>
      <c r="F188" s="261" t="s">
        <v>191</v>
      </c>
      <c r="G188" s="259"/>
      <c r="H188" s="262">
        <v>249.825</v>
      </c>
      <c r="I188" s="263"/>
      <c r="J188" s="259"/>
      <c r="K188" s="259"/>
      <c r="L188" s="264"/>
      <c r="M188" s="265"/>
      <c r="N188" s="266"/>
      <c r="O188" s="266"/>
      <c r="P188" s="266"/>
      <c r="Q188" s="266"/>
      <c r="R188" s="266"/>
      <c r="S188" s="266"/>
      <c r="T188" s="267"/>
      <c r="U188" s="15"/>
      <c r="V188" s="15"/>
      <c r="W188" s="15"/>
      <c r="X188" s="15"/>
      <c r="Y188" s="15"/>
      <c r="Z188" s="15"/>
      <c r="AA188" s="15"/>
      <c r="AB188" s="15"/>
      <c r="AC188" s="15"/>
      <c r="AD188" s="15"/>
      <c r="AE188" s="15"/>
      <c r="AT188" s="268" t="s">
        <v>180</v>
      </c>
      <c r="AU188" s="268" t="s">
        <v>82</v>
      </c>
      <c r="AV188" s="15" t="s">
        <v>176</v>
      </c>
      <c r="AW188" s="15" t="s">
        <v>33</v>
      </c>
      <c r="AX188" s="15" t="s">
        <v>80</v>
      </c>
      <c r="AY188" s="268" t="s">
        <v>169</v>
      </c>
    </row>
    <row r="189" spans="1:65" s="2" customFormat="1" ht="16.5" customHeight="1">
      <c r="A189" s="40"/>
      <c r="B189" s="41"/>
      <c r="C189" s="269" t="s">
        <v>330</v>
      </c>
      <c r="D189" s="269" t="s">
        <v>294</v>
      </c>
      <c r="E189" s="270" t="s">
        <v>295</v>
      </c>
      <c r="F189" s="271" t="s">
        <v>296</v>
      </c>
      <c r="G189" s="272" t="s">
        <v>297</v>
      </c>
      <c r="H189" s="273">
        <v>12.105</v>
      </c>
      <c r="I189" s="274"/>
      <c r="J189" s="275">
        <f>ROUND(I189*H189,2)</f>
        <v>0</v>
      </c>
      <c r="K189" s="271" t="s">
        <v>19</v>
      </c>
      <c r="L189" s="276"/>
      <c r="M189" s="277" t="s">
        <v>19</v>
      </c>
      <c r="N189" s="278" t="s">
        <v>43</v>
      </c>
      <c r="O189" s="86"/>
      <c r="P189" s="229">
        <f>O189*H189</f>
        <v>0</v>
      </c>
      <c r="Q189" s="229">
        <v>1</v>
      </c>
      <c r="R189" s="229">
        <f>Q189*H189</f>
        <v>12.105</v>
      </c>
      <c r="S189" s="229">
        <v>0</v>
      </c>
      <c r="T189" s="230">
        <f>S189*H189</f>
        <v>0</v>
      </c>
      <c r="U189" s="40"/>
      <c r="V189" s="40"/>
      <c r="W189" s="40"/>
      <c r="X189" s="40"/>
      <c r="Y189" s="40"/>
      <c r="Z189" s="40"/>
      <c r="AA189" s="40"/>
      <c r="AB189" s="40"/>
      <c r="AC189" s="40"/>
      <c r="AD189" s="40"/>
      <c r="AE189" s="40"/>
      <c r="AR189" s="231" t="s">
        <v>227</v>
      </c>
      <c r="AT189" s="231" t="s">
        <v>294</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176</v>
      </c>
      <c r="BM189" s="231" t="s">
        <v>1313</v>
      </c>
    </row>
    <row r="190" spans="1:51" s="13" customFormat="1" ht="12">
      <c r="A190" s="13"/>
      <c r="B190" s="237"/>
      <c r="C190" s="238"/>
      <c r="D190" s="233" t="s">
        <v>180</v>
      </c>
      <c r="E190" s="239" t="s">
        <v>19</v>
      </c>
      <c r="F190" s="240" t="s">
        <v>1311</v>
      </c>
      <c r="G190" s="238"/>
      <c r="H190" s="241">
        <v>6.725</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180</v>
      </c>
      <c r="AU190" s="247" t="s">
        <v>82</v>
      </c>
      <c r="AV190" s="13" t="s">
        <v>82</v>
      </c>
      <c r="AW190" s="13" t="s">
        <v>33</v>
      </c>
      <c r="AX190" s="13" t="s">
        <v>80</v>
      </c>
      <c r="AY190" s="247" t="s">
        <v>169</v>
      </c>
    </row>
    <row r="191" spans="1:51" s="13" customFormat="1" ht="12">
      <c r="A191" s="13"/>
      <c r="B191" s="237"/>
      <c r="C191" s="238"/>
      <c r="D191" s="233" t="s">
        <v>180</v>
      </c>
      <c r="E191" s="238"/>
      <c r="F191" s="240" t="s">
        <v>1314</v>
      </c>
      <c r="G191" s="238"/>
      <c r="H191" s="241">
        <v>12.105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4</v>
      </c>
      <c r="AX191" s="13" t="s">
        <v>80</v>
      </c>
      <c r="AY191" s="247" t="s">
        <v>169</v>
      </c>
    </row>
    <row r="192" spans="1:65" s="2" customFormat="1" ht="16.5" customHeight="1">
      <c r="A192" s="40"/>
      <c r="B192" s="41"/>
      <c r="C192" s="269" t="s">
        <v>336</v>
      </c>
      <c r="D192" s="269" t="s">
        <v>294</v>
      </c>
      <c r="E192" s="270" t="s">
        <v>1315</v>
      </c>
      <c r="F192" s="271" t="s">
        <v>1316</v>
      </c>
      <c r="G192" s="272" t="s">
        <v>297</v>
      </c>
      <c r="H192" s="273">
        <v>437.58</v>
      </c>
      <c r="I192" s="274"/>
      <c r="J192" s="275">
        <f>ROUND(I192*H192,2)</f>
        <v>0</v>
      </c>
      <c r="K192" s="271" t="s">
        <v>175</v>
      </c>
      <c r="L192" s="276"/>
      <c r="M192" s="277" t="s">
        <v>19</v>
      </c>
      <c r="N192" s="278" t="s">
        <v>43</v>
      </c>
      <c r="O192" s="86"/>
      <c r="P192" s="229">
        <f>O192*H192</f>
        <v>0</v>
      </c>
      <c r="Q192" s="229">
        <v>1</v>
      </c>
      <c r="R192" s="229">
        <f>Q192*H192</f>
        <v>437.58</v>
      </c>
      <c r="S192" s="229">
        <v>0</v>
      </c>
      <c r="T192" s="230">
        <f>S192*H192</f>
        <v>0</v>
      </c>
      <c r="U192" s="40"/>
      <c r="V192" s="40"/>
      <c r="W192" s="40"/>
      <c r="X192" s="40"/>
      <c r="Y192" s="40"/>
      <c r="Z192" s="40"/>
      <c r="AA192" s="40"/>
      <c r="AB192" s="40"/>
      <c r="AC192" s="40"/>
      <c r="AD192" s="40"/>
      <c r="AE192" s="40"/>
      <c r="AR192" s="231" t="s">
        <v>227</v>
      </c>
      <c r="AT192" s="231" t="s">
        <v>294</v>
      </c>
      <c r="AU192" s="231" t="s">
        <v>82</v>
      </c>
      <c r="AY192" s="19" t="s">
        <v>169</v>
      </c>
      <c r="BE192" s="232">
        <f>IF(N192="základní",J192,0)</f>
        <v>0</v>
      </c>
      <c r="BF192" s="232">
        <f>IF(N192="snížená",J192,0)</f>
        <v>0</v>
      </c>
      <c r="BG192" s="232">
        <f>IF(N192="zákl. přenesená",J192,0)</f>
        <v>0</v>
      </c>
      <c r="BH192" s="232">
        <f>IF(N192="sníž. přenesená",J192,0)</f>
        <v>0</v>
      </c>
      <c r="BI192" s="232">
        <f>IF(N192="nulová",J192,0)</f>
        <v>0</v>
      </c>
      <c r="BJ192" s="19" t="s">
        <v>80</v>
      </c>
      <c r="BK192" s="232">
        <f>ROUND(I192*H192,2)</f>
        <v>0</v>
      </c>
      <c r="BL192" s="19" t="s">
        <v>176</v>
      </c>
      <c r="BM192" s="231" t="s">
        <v>1317</v>
      </c>
    </row>
    <row r="193" spans="1:51" s="13" customFormat="1" ht="12">
      <c r="A193" s="13"/>
      <c r="B193" s="237"/>
      <c r="C193" s="238"/>
      <c r="D193" s="233" t="s">
        <v>180</v>
      </c>
      <c r="E193" s="239" t="s">
        <v>19</v>
      </c>
      <c r="F193" s="240" t="s">
        <v>1312</v>
      </c>
      <c r="G193" s="238"/>
      <c r="H193" s="241">
        <v>243.1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180</v>
      </c>
      <c r="AU193" s="247" t="s">
        <v>82</v>
      </c>
      <c r="AV193" s="13" t="s">
        <v>82</v>
      </c>
      <c r="AW193" s="13" t="s">
        <v>33</v>
      </c>
      <c r="AX193" s="13" t="s">
        <v>80</v>
      </c>
      <c r="AY193" s="247" t="s">
        <v>169</v>
      </c>
    </row>
    <row r="194" spans="1:51" s="13" customFormat="1" ht="12">
      <c r="A194" s="13"/>
      <c r="B194" s="237"/>
      <c r="C194" s="238"/>
      <c r="D194" s="233" t="s">
        <v>180</v>
      </c>
      <c r="E194" s="238"/>
      <c r="F194" s="240" t="s">
        <v>1318</v>
      </c>
      <c r="G194" s="238"/>
      <c r="H194" s="241">
        <v>437.58</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180</v>
      </c>
      <c r="AU194" s="247" t="s">
        <v>82</v>
      </c>
      <c r="AV194" s="13" t="s">
        <v>82</v>
      </c>
      <c r="AW194" s="13" t="s">
        <v>4</v>
      </c>
      <c r="AX194" s="13" t="s">
        <v>80</v>
      </c>
      <c r="AY194" s="247" t="s">
        <v>169</v>
      </c>
    </row>
    <row r="195" spans="1:65" s="2" customFormat="1" ht="16.5" customHeight="1">
      <c r="A195" s="40"/>
      <c r="B195" s="41"/>
      <c r="C195" s="220" t="s">
        <v>343</v>
      </c>
      <c r="D195" s="220" t="s">
        <v>171</v>
      </c>
      <c r="E195" s="221" t="s">
        <v>301</v>
      </c>
      <c r="F195" s="222" t="s">
        <v>302</v>
      </c>
      <c r="G195" s="223" t="s">
        <v>222</v>
      </c>
      <c r="H195" s="224">
        <v>293.699</v>
      </c>
      <c r="I195" s="225"/>
      <c r="J195" s="226">
        <f>ROUND(I195*H195,2)</f>
        <v>0</v>
      </c>
      <c r="K195" s="222" t="s">
        <v>19</v>
      </c>
      <c r="L195" s="46"/>
      <c r="M195" s="227" t="s">
        <v>19</v>
      </c>
      <c r="N195" s="228" t="s">
        <v>43</v>
      </c>
      <c r="O195" s="86"/>
      <c r="P195" s="229">
        <f>O195*H195</f>
        <v>0</v>
      </c>
      <c r="Q195" s="229">
        <v>0</v>
      </c>
      <c r="R195" s="229">
        <f>Q195*H195</f>
        <v>0</v>
      </c>
      <c r="S195" s="229">
        <v>0</v>
      </c>
      <c r="T195" s="230">
        <f>S195*H195</f>
        <v>0</v>
      </c>
      <c r="U195" s="40"/>
      <c r="V195" s="40"/>
      <c r="W195" s="40"/>
      <c r="X195" s="40"/>
      <c r="Y195" s="40"/>
      <c r="Z195" s="40"/>
      <c r="AA195" s="40"/>
      <c r="AB195" s="40"/>
      <c r="AC195" s="40"/>
      <c r="AD195" s="40"/>
      <c r="AE195" s="40"/>
      <c r="AR195" s="231" t="s">
        <v>176</v>
      </c>
      <c r="AT195" s="231" t="s">
        <v>171</v>
      </c>
      <c r="AU195" s="231" t="s">
        <v>82</v>
      </c>
      <c r="AY195" s="19" t="s">
        <v>169</v>
      </c>
      <c r="BE195" s="232">
        <f>IF(N195="základní",J195,0)</f>
        <v>0</v>
      </c>
      <c r="BF195" s="232">
        <f>IF(N195="snížená",J195,0)</f>
        <v>0</v>
      </c>
      <c r="BG195" s="232">
        <f>IF(N195="zákl. přenesená",J195,0)</f>
        <v>0</v>
      </c>
      <c r="BH195" s="232">
        <f>IF(N195="sníž. přenesená",J195,0)</f>
        <v>0</v>
      </c>
      <c r="BI195" s="232">
        <f>IF(N195="nulová",J195,0)</f>
        <v>0</v>
      </c>
      <c r="BJ195" s="19" t="s">
        <v>80</v>
      </c>
      <c r="BK195" s="232">
        <f>ROUND(I195*H195,2)</f>
        <v>0</v>
      </c>
      <c r="BL195" s="19" t="s">
        <v>176</v>
      </c>
      <c r="BM195" s="231" t="s">
        <v>1319</v>
      </c>
    </row>
    <row r="196" spans="1:47" s="2" customFormat="1" ht="12">
      <c r="A196" s="40"/>
      <c r="B196" s="41"/>
      <c r="C196" s="42"/>
      <c r="D196" s="233" t="s">
        <v>178</v>
      </c>
      <c r="E196" s="42"/>
      <c r="F196" s="234" t="s">
        <v>304</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9" t="s">
        <v>178</v>
      </c>
      <c r="AU196" s="19" t="s">
        <v>82</v>
      </c>
    </row>
    <row r="197" spans="1:51" s="13" customFormat="1" ht="12">
      <c r="A197" s="13"/>
      <c r="B197" s="237"/>
      <c r="C197" s="238"/>
      <c r="D197" s="233" t="s">
        <v>180</v>
      </c>
      <c r="E197" s="239" t="s">
        <v>19</v>
      </c>
      <c r="F197" s="240" t="s">
        <v>1309</v>
      </c>
      <c r="G197" s="238"/>
      <c r="H197" s="241">
        <v>293.699</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180</v>
      </c>
      <c r="AU197" s="247" t="s">
        <v>82</v>
      </c>
      <c r="AV197" s="13" t="s">
        <v>82</v>
      </c>
      <c r="AW197" s="13" t="s">
        <v>33</v>
      </c>
      <c r="AX197" s="13" t="s">
        <v>72</v>
      </c>
      <c r="AY197" s="247" t="s">
        <v>169</v>
      </c>
    </row>
    <row r="198" spans="1:51" s="15" customFormat="1" ht="12">
      <c r="A198" s="15"/>
      <c r="B198" s="258"/>
      <c r="C198" s="259"/>
      <c r="D198" s="233" t="s">
        <v>180</v>
      </c>
      <c r="E198" s="260" t="s">
        <v>19</v>
      </c>
      <c r="F198" s="261" t="s">
        <v>191</v>
      </c>
      <c r="G198" s="259"/>
      <c r="H198" s="262">
        <v>293.699</v>
      </c>
      <c r="I198" s="263"/>
      <c r="J198" s="259"/>
      <c r="K198" s="259"/>
      <c r="L198" s="264"/>
      <c r="M198" s="265"/>
      <c r="N198" s="266"/>
      <c r="O198" s="266"/>
      <c r="P198" s="266"/>
      <c r="Q198" s="266"/>
      <c r="R198" s="266"/>
      <c r="S198" s="266"/>
      <c r="T198" s="267"/>
      <c r="U198" s="15"/>
      <c r="V198" s="15"/>
      <c r="W198" s="15"/>
      <c r="X198" s="15"/>
      <c r="Y198" s="15"/>
      <c r="Z198" s="15"/>
      <c r="AA198" s="15"/>
      <c r="AB198" s="15"/>
      <c r="AC198" s="15"/>
      <c r="AD198" s="15"/>
      <c r="AE198" s="15"/>
      <c r="AT198" s="268" t="s">
        <v>180</v>
      </c>
      <c r="AU198" s="268" t="s">
        <v>82</v>
      </c>
      <c r="AV198" s="15" t="s">
        <v>176</v>
      </c>
      <c r="AW198" s="15" t="s">
        <v>33</v>
      </c>
      <c r="AX198" s="15" t="s">
        <v>80</v>
      </c>
      <c r="AY198" s="268" t="s">
        <v>169</v>
      </c>
    </row>
    <row r="199" spans="1:65" s="2" customFormat="1" ht="21.75" customHeight="1">
      <c r="A199" s="40"/>
      <c r="B199" s="41"/>
      <c r="C199" s="220" t="s">
        <v>348</v>
      </c>
      <c r="D199" s="220" t="s">
        <v>171</v>
      </c>
      <c r="E199" s="221" t="s">
        <v>307</v>
      </c>
      <c r="F199" s="222" t="s">
        <v>308</v>
      </c>
      <c r="G199" s="223" t="s">
        <v>297</v>
      </c>
      <c r="H199" s="224">
        <v>2145.281</v>
      </c>
      <c r="I199" s="225"/>
      <c r="J199" s="226">
        <f>ROUND(I199*H199,2)</f>
        <v>0</v>
      </c>
      <c r="K199" s="222" t="s">
        <v>19</v>
      </c>
      <c r="L199" s="46"/>
      <c r="M199" s="227" t="s">
        <v>19</v>
      </c>
      <c r="N199" s="228" t="s">
        <v>43</v>
      </c>
      <c r="O199" s="86"/>
      <c r="P199" s="229">
        <f>O199*H199</f>
        <v>0</v>
      </c>
      <c r="Q199" s="229">
        <v>0</v>
      </c>
      <c r="R199" s="229">
        <f>Q199*H199</f>
        <v>0</v>
      </c>
      <c r="S199" s="229">
        <v>0</v>
      </c>
      <c r="T199" s="230">
        <f>S199*H199</f>
        <v>0</v>
      </c>
      <c r="U199" s="40"/>
      <c r="V199" s="40"/>
      <c r="W199" s="40"/>
      <c r="X199" s="40"/>
      <c r="Y199" s="40"/>
      <c r="Z199" s="40"/>
      <c r="AA199" s="40"/>
      <c r="AB199" s="40"/>
      <c r="AC199" s="40"/>
      <c r="AD199" s="40"/>
      <c r="AE199" s="40"/>
      <c r="AR199" s="231" t="s">
        <v>176</v>
      </c>
      <c r="AT199" s="231" t="s">
        <v>171</v>
      </c>
      <c r="AU199" s="231" t="s">
        <v>82</v>
      </c>
      <c r="AY199" s="19" t="s">
        <v>169</v>
      </c>
      <c r="BE199" s="232">
        <f>IF(N199="základní",J199,0)</f>
        <v>0</v>
      </c>
      <c r="BF199" s="232">
        <f>IF(N199="snížená",J199,0)</f>
        <v>0</v>
      </c>
      <c r="BG199" s="232">
        <f>IF(N199="zákl. přenesená",J199,0)</f>
        <v>0</v>
      </c>
      <c r="BH199" s="232">
        <f>IF(N199="sníž. přenesená",J199,0)</f>
        <v>0</v>
      </c>
      <c r="BI199" s="232">
        <f>IF(N199="nulová",J199,0)</f>
        <v>0</v>
      </c>
      <c r="BJ199" s="19" t="s">
        <v>80</v>
      </c>
      <c r="BK199" s="232">
        <f>ROUND(I199*H199,2)</f>
        <v>0</v>
      </c>
      <c r="BL199" s="19" t="s">
        <v>176</v>
      </c>
      <c r="BM199" s="231" t="s">
        <v>1320</v>
      </c>
    </row>
    <row r="200" spans="1:47" s="2" customFormat="1" ht="12">
      <c r="A200" s="40"/>
      <c r="B200" s="41"/>
      <c r="C200" s="42"/>
      <c r="D200" s="233" t="s">
        <v>178</v>
      </c>
      <c r="E200" s="42"/>
      <c r="F200" s="234" t="s">
        <v>310</v>
      </c>
      <c r="G200" s="42"/>
      <c r="H200" s="42"/>
      <c r="I200" s="138"/>
      <c r="J200" s="42"/>
      <c r="K200" s="42"/>
      <c r="L200" s="46"/>
      <c r="M200" s="235"/>
      <c r="N200" s="236"/>
      <c r="O200" s="86"/>
      <c r="P200" s="86"/>
      <c r="Q200" s="86"/>
      <c r="R200" s="86"/>
      <c r="S200" s="86"/>
      <c r="T200" s="87"/>
      <c r="U200" s="40"/>
      <c r="V200" s="40"/>
      <c r="W200" s="40"/>
      <c r="X200" s="40"/>
      <c r="Y200" s="40"/>
      <c r="Z200" s="40"/>
      <c r="AA200" s="40"/>
      <c r="AB200" s="40"/>
      <c r="AC200" s="40"/>
      <c r="AD200" s="40"/>
      <c r="AE200" s="40"/>
      <c r="AT200" s="19" t="s">
        <v>178</v>
      </c>
      <c r="AU200" s="19" t="s">
        <v>82</v>
      </c>
    </row>
    <row r="201" spans="1:51" s="13" customFormat="1" ht="12">
      <c r="A201" s="13"/>
      <c r="B201" s="237"/>
      <c r="C201" s="238"/>
      <c r="D201" s="233" t="s">
        <v>180</v>
      </c>
      <c r="E201" s="239" t="s">
        <v>19</v>
      </c>
      <c r="F201" s="240" t="s">
        <v>49</v>
      </c>
      <c r="G201" s="238"/>
      <c r="H201" s="241">
        <v>1191.823</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180</v>
      </c>
      <c r="AU201" s="247" t="s">
        <v>82</v>
      </c>
      <c r="AV201" s="13" t="s">
        <v>82</v>
      </c>
      <c r="AW201" s="13" t="s">
        <v>33</v>
      </c>
      <c r="AX201" s="13" t="s">
        <v>80</v>
      </c>
      <c r="AY201" s="247" t="s">
        <v>169</v>
      </c>
    </row>
    <row r="202" spans="1:51" s="13" customFormat="1" ht="12">
      <c r="A202" s="13"/>
      <c r="B202" s="237"/>
      <c r="C202" s="238"/>
      <c r="D202" s="233" t="s">
        <v>180</v>
      </c>
      <c r="E202" s="238"/>
      <c r="F202" s="240" t="s">
        <v>1321</v>
      </c>
      <c r="G202" s="238"/>
      <c r="H202" s="241">
        <v>2145.281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180</v>
      </c>
      <c r="AU202" s="247" t="s">
        <v>82</v>
      </c>
      <c r="AV202" s="13" t="s">
        <v>82</v>
      </c>
      <c r="AW202" s="13" t="s">
        <v>4</v>
      </c>
      <c r="AX202" s="13" t="s">
        <v>80</v>
      </c>
      <c r="AY202" s="247" t="s">
        <v>169</v>
      </c>
    </row>
    <row r="203" spans="1:65" s="2" customFormat="1" ht="21.75" customHeight="1">
      <c r="A203" s="40"/>
      <c r="B203" s="41"/>
      <c r="C203" s="220" t="s">
        <v>353</v>
      </c>
      <c r="D203" s="220" t="s">
        <v>171</v>
      </c>
      <c r="E203" s="221" t="s">
        <v>312</v>
      </c>
      <c r="F203" s="222" t="s">
        <v>313</v>
      </c>
      <c r="G203" s="223" t="s">
        <v>222</v>
      </c>
      <c r="H203" s="224">
        <v>867.862</v>
      </c>
      <c r="I203" s="225"/>
      <c r="J203" s="226">
        <f>ROUND(I203*H203,2)</f>
        <v>0</v>
      </c>
      <c r="K203" s="222" t="s">
        <v>19</v>
      </c>
      <c r="L203" s="46"/>
      <c r="M203" s="227" t="s">
        <v>19</v>
      </c>
      <c r="N203" s="228" t="s">
        <v>43</v>
      </c>
      <c r="O203" s="86"/>
      <c r="P203" s="229">
        <f>O203*H203</f>
        <v>0</v>
      </c>
      <c r="Q203" s="229">
        <v>0</v>
      </c>
      <c r="R203" s="229">
        <f>Q203*H203</f>
        <v>0</v>
      </c>
      <c r="S203" s="229">
        <v>0</v>
      </c>
      <c r="T203" s="230">
        <f>S203*H203</f>
        <v>0</v>
      </c>
      <c r="U203" s="40"/>
      <c r="V203" s="40"/>
      <c r="W203" s="40"/>
      <c r="X203" s="40"/>
      <c r="Y203" s="40"/>
      <c r="Z203" s="40"/>
      <c r="AA203" s="40"/>
      <c r="AB203" s="40"/>
      <c r="AC203" s="40"/>
      <c r="AD203" s="40"/>
      <c r="AE203" s="40"/>
      <c r="AR203" s="231" t="s">
        <v>176</v>
      </c>
      <c r="AT203" s="231" t="s">
        <v>171</v>
      </c>
      <c r="AU203" s="231" t="s">
        <v>82</v>
      </c>
      <c r="AY203" s="19" t="s">
        <v>169</v>
      </c>
      <c r="BE203" s="232">
        <f>IF(N203="základní",J203,0)</f>
        <v>0</v>
      </c>
      <c r="BF203" s="232">
        <f>IF(N203="snížená",J203,0)</f>
        <v>0</v>
      </c>
      <c r="BG203" s="232">
        <f>IF(N203="zákl. přenesená",J203,0)</f>
        <v>0</v>
      </c>
      <c r="BH203" s="232">
        <f>IF(N203="sníž. přenesená",J203,0)</f>
        <v>0</v>
      </c>
      <c r="BI203" s="232">
        <f>IF(N203="nulová",J203,0)</f>
        <v>0</v>
      </c>
      <c r="BJ203" s="19" t="s">
        <v>80</v>
      </c>
      <c r="BK203" s="232">
        <f>ROUND(I203*H203,2)</f>
        <v>0</v>
      </c>
      <c r="BL203" s="19" t="s">
        <v>176</v>
      </c>
      <c r="BM203" s="231" t="s">
        <v>1322</v>
      </c>
    </row>
    <row r="204" spans="1:47" s="2" customFormat="1" ht="12">
      <c r="A204" s="40"/>
      <c r="B204" s="41"/>
      <c r="C204" s="42"/>
      <c r="D204" s="233" t="s">
        <v>178</v>
      </c>
      <c r="E204" s="42"/>
      <c r="F204" s="234" t="s">
        <v>315</v>
      </c>
      <c r="G204" s="42"/>
      <c r="H204" s="42"/>
      <c r="I204" s="138"/>
      <c r="J204" s="42"/>
      <c r="K204" s="42"/>
      <c r="L204" s="46"/>
      <c r="M204" s="235"/>
      <c r="N204" s="236"/>
      <c r="O204" s="86"/>
      <c r="P204" s="86"/>
      <c r="Q204" s="86"/>
      <c r="R204" s="86"/>
      <c r="S204" s="86"/>
      <c r="T204" s="87"/>
      <c r="U204" s="40"/>
      <c r="V204" s="40"/>
      <c r="W204" s="40"/>
      <c r="X204" s="40"/>
      <c r="Y204" s="40"/>
      <c r="Z204" s="40"/>
      <c r="AA204" s="40"/>
      <c r="AB204" s="40"/>
      <c r="AC204" s="40"/>
      <c r="AD204" s="40"/>
      <c r="AE204" s="40"/>
      <c r="AT204" s="19" t="s">
        <v>178</v>
      </c>
      <c r="AU204" s="19" t="s">
        <v>82</v>
      </c>
    </row>
    <row r="205" spans="1:51" s="13" customFormat="1" ht="12">
      <c r="A205" s="13"/>
      <c r="B205" s="237"/>
      <c r="C205" s="238"/>
      <c r="D205" s="233" t="s">
        <v>180</v>
      </c>
      <c r="E205" s="239" t="s">
        <v>1203</v>
      </c>
      <c r="F205" s="240" t="s">
        <v>1323</v>
      </c>
      <c r="G205" s="238"/>
      <c r="H205" s="241">
        <v>867.862</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180</v>
      </c>
      <c r="AU205" s="247" t="s">
        <v>82</v>
      </c>
      <c r="AV205" s="13" t="s">
        <v>82</v>
      </c>
      <c r="AW205" s="13" t="s">
        <v>33</v>
      </c>
      <c r="AX205" s="13" t="s">
        <v>72</v>
      </c>
      <c r="AY205" s="247" t="s">
        <v>169</v>
      </c>
    </row>
    <row r="206" spans="1:51" s="15" customFormat="1" ht="12">
      <c r="A206" s="15"/>
      <c r="B206" s="258"/>
      <c r="C206" s="259"/>
      <c r="D206" s="233" t="s">
        <v>180</v>
      </c>
      <c r="E206" s="260" t="s">
        <v>19</v>
      </c>
      <c r="F206" s="261" t="s">
        <v>191</v>
      </c>
      <c r="G206" s="259"/>
      <c r="H206" s="262">
        <v>867.862</v>
      </c>
      <c r="I206" s="263"/>
      <c r="J206" s="259"/>
      <c r="K206" s="259"/>
      <c r="L206" s="264"/>
      <c r="M206" s="265"/>
      <c r="N206" s="266"/>
      <c r="O206" s="266"/>
      <c r="P206" s="266"/>
      <c r="Q206" s="266"/>
      <c r="R206" s="266"/>
      <c r="S206" s="266"/>
      <c r="T206" s="267"/>
      <c r="U206" s="15"/>
      <c r="V206" s="15"/>
      <c r="W206" s="15"/>
      <c r="X206" s="15"/>
      <c r="Y206" s="15"/>
      <c r="Z206" s="15"/>
      <c r="AA206" s="15"/>
      <c r="AB206" s="15"/>
      <c r="AC206" s="15"/>
      <c r="AD206" s="15"/>
      <c r="AE206" s="15"/>
      <c r="AT206" s="268" t="s">
        <v>180</v>
      </c>
      <c r="AU206" s="268" t="s">
        <v>82</v>
      </c>
      <c r="AV206" s="15" t="s">
        <v>176</v>
      </c>
      <c r="AW206" s="15" t="s">
        <v>33</v>
      </c>
      <c r="AX206" s="15" t="s">
        <v>80</v>
      </c>
      <c r="AY206" s="268" t="s">
        <v>169</v>
      </c>
    </row>
    <row r="207" spans="1:65" s="2" customFormat="1" ht="16.5" customHeight="1">
      <c r="A207" s="40"/>
      <c r="B207" s="41"/>
      <c r="C207" s="269" t="s">
        <v>358</v>
      </c>
      <c r="D207" s="269" t="s">
        <v>294</v>
      </c>
      <c r="E207" s="270" t="s">
        <v>1324</v>
      </c>
      <c r="F207" s="271" t="s">
        <v>1325</v>
      </c>
      <c r="G207" s="272" t="s">
        <v>297</v>
      </c>
      <c r="H207" s="273">
        <v>1562.152</v>
      </c>
      <c r="I207" s="274"/>
      <c r="J207" s="275">
        <f>ROUND(I207*H207,2)</f>
        <v>0</v>
      </c>
      <c r="K207" s="271" t="s">
        <v>19</v>
      </c>
      <c r="L207" s="276"/>
      <c r="M207" s="277" t="s">
        <v>19</v>
      </c>
      <c r="N207" s="278" t="s">
        <v>43</v>
      </c>
      <c r="O207" s="86"/>
      <c r="P207" s="229">
        <f>O207*H207</f>
        <v>0</v>
      </c>
      <c r="Q207" s="229">
        <v>0</v>
      </c>
      <c r="R207" s="229">
        <f>Q207*H207</f>
        <v>0</v>
      </c>
      <c r="S207" s="229">
        <v>0</v>
      </c>
      <c r="T207" s="230">
        <f>S207*H207</f>
        <v>0</v>
      </c>
      <c r="U207" s="40"/>
      <c r="V207" s="40"/>
      <c r="W207" s="40"/>
      <c r="X207" s="40"/>
      <c r="Y207" s="40"/>
      <c r="Z207" s="40"/>
      <c r="AA207" s="40"/>
      <c r="AB207" s="40"/>
      <c r="AC207" s="40"/>
      <c r="AD207" s="40"/>
      <c r="AE207" s="40"/>
      <c r="AR207" s="231" t="s">
        <v>227</v>
      </c>
      <c r="AT207" s="231" t="s">
        <v>294</v>
      </c>
      <c r="AU207" s="231" t="s">
        <v>82</v>
      </c>
      <c r="AY207" s="19" t="s">
        <v>169</v>
      </c>
      <c r="BE207" s="232">
        <f>IF(N207="základní",J207,0)</f>
        <v>0</v>
      </c>
      <c r="BF207" s="232">
        <f>IF(N207="snížená",J207,0)</f>
        <v>0</v>
      </c>
      <c r="BG207" s="232">
        <f>IF(N207="zákl. přenesená",J207,0)</f>
        <v>0</v>
      </c>
      <c r="BH207" s="232">
        <f>IF(N207="sníž. přenesená",J207,0)</f>
        <v>0</v>
      </c>
      <c r="BI207" s="232">
        <f>IF(N207="nulová",J207,0)</f>
        <v>0</v>
      </c>
      <c r="BJ207" s="19" t="s">
        <v>80</v>
      </c>
      <c r="BK207" s="232">
        <f>ROUND(I207*H207,2)</f>
        <v>0</v>
      </c>
      <c r="BL207" s="19" t="s">
        <v>176</v>
      </c>
      <c r="BM207" s="231" t="s">
        <v>1326</v>
      </c>
    </row>
    <row r="208" spans="1:51" s="13" customFormat="1" ht="12">
      <c r="A208" s="13"/>
      <c r="B208" s="237"/>
      <c r="C208" s="238"/>
      <c r="D208" s="233" t="s">
        <v>180</v>
      </c>
      <c r="E208" s="239" t="s">
        <v>19</v>
      </c>
      <c r="F208" s="240" t="s">
        <v>1327</v>
      </c>
      <c r="G208" s="238"/>
      <c r="H208" s="241">
        <v>867.862</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180</v>
      </c>
      <c r="AU208" s="247" t="s">
        <v>82</v>
      </c>
      <c r="AV208" s="13" t="s">
        <v>82</v>
      </c>
      <c r="AW208" s="13" t="s">
        <v>33</v>
      </c>
      <c r="AX208" s="13" t="s">
        <v>72</v>
      </c>
      <c r="AY208" s="247" t="s">
        <v>169</v>
      </c>
    </row>
    <row r="209" spans="1:51" s="15" customFormat="1" ht="12">
      <c r="A209" s="15"/>
      <c r="B209" s="258"/>
      <c r="C209" s="259"/>
      <c r="D209" s="233" t="s">
        <v>180</v>
      </c>
      <c r="E209" s="260" t="s">
        <v>19</v>
      </c>
      <c r="F209" s="261" t="s">
        <v>191</v>
      </c>
      <c r="G209" s="259"/>
      <c r="H209" s="262">
        <v>867.862</v>
      </c>
      <c r="I209" s="263"/>
      <c r="J209" s="259"/>
      <c r="K209" s="259"/>
      <c r="L209" s="264"/>
      <c r="M209" s="265"/>
      <c r="N209" s="266"/>
      <c r="O209" s="266"/>
      <c r="P209" s="266"/>
      <c r="Q209" s="266"/>
      <c r="R209" s="266"/>
      <c r="S209" s="266"/>
      <c r="T209" s="267"/>
      <c r="U209" s="15"/>
      <c r="V209" s="15"/>
      <c r="W209" s="15"/>
      <c r="X209" s="15"/>
      <c r="Y209" s="15"/>
      <c r="Z209" s="15"/>
      <c r="AA209" s="15"/>
      <c r="AB209" s="15"/>
      <c r="AC209" s="15"/>
      <c r="AD209" s="15"/>
      <c r="AE209" s="15"/>
      <c r="AT209" s="268" t="s">
        <v>180</v>
      </c>
      <c r="AU209" s="268" t="s">
        <v>82</v>
      </c>
      <c r="AV209" s="15" t="s">
        <v>176</v>
      </c>
      <c r="AW209" s="15" t="s">
        <v>33</v>
      </c>
      <c r="AX209" s="15" t="s">
        <v>80</v>
      </c>
      <c r="AY209" s="268" t="s">
        <v>169</v>
      </c>
    </row>
    <row r="210" spans="1:51" s="13" customFormat="1" ht="12">
      <c r="A210" s="13"/>
      <c r="B210" s="237"/>
      <c r="C210" s="238"/>
      <c r="D210" s="233" t="s">
        <v>180</v>
      </c>
      <c r="E210" s="238"/>
      <c r="F210" s="240" t="s">
        <v>1328</v>
      </c>
      <c r="G210" s="238"/>
      <c r="H210" s="241">
        <v>1562.152</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180</v>
      </c>
      <c r="AU210" s="247" t="s">
        <v>82</v>
      </c>
      <c r="AV210" s="13" t="s">
        <v>82</v>
      </c>
      <c r="AW210" s="13" t="s">
        <v>4</v>
      </c>
      <c r="AX210" s="13" t="s">
        <v>80</v>
      </c>
      <c r="AY210" s="247" t="s">
        <v>169</v>
      </c>
    </row>
    <row r="211" spans="1:65" s="2" customFormat="1" ht="21.75" customHeight="1">
      <c r="A211" s="40"/>
      <c r="B211" s="41"/>
      <c r="C211" s="220" t="s">
        <v>365</v>
      </c>
      <c r="D211" s="220" t="s">
        <v>171</v>
      </c>
      <c r="E211" s="221" t="s">
        <v>1329</v>
      </c>
      <c r="F211" s="222" t="s">
        <v>1330</v>
      </c>
      <c r="G211" s="223" t="s">
        <v>222</v>
      </c>
      <c r="H211" s="224">
        <v>191.638</v>
      </c>
      <c r="I211" s="225"/>
      <c r="J211" s="226">
        <f>ROUND(I211*H211,2)</f>
        <v>0</v>
      </c>
      <c r="K211" s="222" t="s">
        <v>175</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1331</v>
      </c>
    </row>
    <row r="212" spans="1:47" s="2" customFormat="1" ht="12">
      <c r="A212" s="40"/>
      <c r="B212" s="41"/>
      <c r="C212" s="42"/>
      <c r="D212" s="233" t="s">
        <v>178</v>
      </c>
      <c r="E212" s="42"/>
      <c r="F212" s="234" t="s">
        <v>1332</v>
      </c>
      <c r="G212" s="42"/>
      <c r="H212" s="42"/>
      <c r="I212" s="138"/>
      <c r="J212" s="42"/>
      <c r="K212" s="42"/>
      <c r="L212" s="46"/>
      <c r="M212" s="235"/>
      <c r="N212" s="236"/>
      <c r="O212" s="86"/>
      <c r="P212" s="86"/>
      <c r="Q212" s="86"/>
      <c r="R212" s="86"/>
      <c r="S212" s="86"/>
      <c r="T212" s="87"/>
      <c r="U212" s="40"/>
      <c r="V212" s="40"/>
      <c r="W212" s="40"/>
      <c r="X212" s="40"/>
      <c r="Y212" s="40"/>
      <c r="Z212" s="40"/>
      <c r="AA212" s="40"/>
      <c r="AB212" s="40"/>
      <c r="AC212" s="40"/>
      <c r="AD212" s="40"/>
      <c r="AE212" s="40"/>
      <c r="AT212" s="19" t="s">
        <v>178</v>
      </c>
      <c r="AU212" s="19" t="s">
        <v>82</v>
      </c>
    </row>
    <row r="213" spans="1:51" s="13" customFormat="1" ht="12">
      <c r="A213" s="13"/>
      <c r="B213" s="237"/>
      <c r="C213" s="238"/>
      <c r="D213" s="233" t="s">
        <v>180</v>
      </c>
      <c r="E213" s="239" t="s">
        <v>19</v>
      </c>
      <c r="F213" s="240" t="s">
        <v>1333</v>
      </c>
      <c r="G213" s="238"/>
      <c r="H213" s="241">
        <v>190.705</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180</v>
      </c>
      <c r="AU213" s="247" t="s">
        <v>82</v>
      </c>
      <c r="AV213" s="13" t="s">
        <v>82</v>
      </c>
      <c r="AW213" s="13" t="s">
        <v>33</v>
      </c>
      <c r="AX213" s="13" t="s">
        <v>72</v>
      </c>
      <c r="AY213" s="247" t="s">
        <v>169</v>
      </c>
    </row>
    <row r="214" spans="1:51" s="13" customFormat="1" ht="12">
      <c r="A214" s="13"/>
      <c r="B214" s="237"/>
      <c r="C214" s="238"/>
      <c r="D214" s="233" t="s">
        <v>180</v>
      </c>
      <c r="E214" s="239" t="s">
        <v>19</v>
      </c>
      <c r="F214" s="240" t="s">
        <v>1334</v>
      </c>
      <c r="G214" s="238"/>
      <c r="H214" s="241">
        <v>25.565</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180</v>
      </c>
      <c r="AU214" s="247" t="s">
        <v>82</v>
      </c>
      <c r="AV214" s="13" t="s">
        <v>82</v>
      </c>
      <c r="AW214" s="13" t="s">
        <v>33</v>
      </c>
      <c r="AX214" s="13" t="s">
        <v>72</v>
      </c>
      <c r="AY214" s="247" t="s">
        <v>169</v>
      </c>
    </row>
    <row r="215" spans="1:51" s="13" customFormat="1" ht="12">
      <c r="A215" s="13"/>
      <c r="B215" s="237"/>
      <c r="C215" s="238"/>
      <c r="D215" s="233" t="s">
        <v>180</v>
      </c>
      <c r="E215" s="239" t="s">
        <v>19</v>
      </c>
      <c r="F215" s="240" t="s">
        <v>1335</v>
      </c>
      <c r="G215" s="238"/>
      <c r="H215" s="241">
        <v>4.51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180</v>
      </c>
      <c r="AU215" s="247" t="s">
        <v>82</v>
      </c>
      <c r="AV215" s="13" t="s">
        <v>82</v>
      </c>
      <c r="AW215" s="13" t="s">
        <v>33</v>
      </c>
      <c r="AX215" s="13" t="s">
        <v>72</v>
      </c>
      <c r="AY215" s="247" t="s">
        <v>169</v>
      </c>
    </row>
    <row r="216" spans="1:51" s="13" customFormat="1" ht="12">
      <c r="A216" s="13"/>
      <c r="B216" s="237"/>
      <c r="C216" s="238"/>
      <c r="D216" s="233" t="s">
        <v>180</v>
      </c>
      <c r="E216" s="239" t="s">
        <v>19</v>
      </c>
      <c r="F216" s="240" t="s">
        <v>1336</v>
      </c>
      <c r="G216" s="238"/>
      <c r="H216" s="241">
        <v>1.12</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180</v>
      </c>
      <c r="AU216" s="247" t="s">
        <v>82</v>
      </c>
      <c r="AV216" s="13" t="s">
        <v>82</v>
      </c>
      <c r="AW216" s="13" t="s">
        <v>33</v>
      </c>
      <c r="AX216" s="13" t="s">
        <v>72</v>
      </c>
      <c r="AY216" s="247" t="s">
        <v>169</v>
      </c>
    </row>
    <row r="217" spans="1:51" s="16" customFormat="1" ht="12">
      <c r="A217" s="16"/>
      <c r="B217" s="284"/>
      <c r="C217" s="285"/>
      <c r="D217" s="233" t="s">
        <v>180</v>
      </c>
      <c r="E217" s="286" t="s">
        <v>1198</v>
      </c>
      <c r="F217" s="287" t="s">
        <v>1280</v>
      </c>
      <c r="G217" s="285"/>
      <c r="H217" s="288">
        <v>221.9</v>
      </c>
      <c r="I217" s="289"/>
      <c r="J217" s="285"/>
      <c r="K217" s="285"/>
      <c r="L217" s="290"/>
      <c r="M217" s="291"/>
      <c r="N217" s="292"/>
      <c r="O217" s="292"/>
      <c r="P217" s="292"/>
      <c r="Q217" s="292"/>
      <c r="R217" s="292"/>
      <c r="S217" s="292"/>
      <c r="T217" s="293"/>
      <c r="U217" s="16"/>
      <c r="V217" s="16"/>
      <c r="W217" s="16"/>
      <c r="X217" s="16"/>
      <c r="Y217" s="16"/>
      <c r="Z217" s="16"/>
      <c r="AA217" s="16"/>
      <c r="AB217" s="16"/>
      <c r="AC217" s="16"/>
      <c r="AD217" s="16"/>
      <c r="AE217" s="16"/>
      <c r="AT217" s="294" t="s">
        <v>180</v>
      </c>
      <c r="AU217" s="294" t="s">
        <v>82</v>
      </c>
      <c r="AV217" s="16" t="s">
        <v>192</v>
      </c>
      <c r="AW217" s="16" t="s">
        <v>33</v>
      </c>
      <c r="AX217" s="16" t="s">
        <v>72</v>
      </c>
      <c r="AY217" s="294" t="s">
        <v>169</v>
      </c>
    </row>
    <row r="218" spans="1:51" s="14" customFormat="1" ht="12">
      <c r="A218" s="14"/>
      <c r="B218" s="248"/>
      <c r="C218" s="249"/>
      <c r="D218" s="233" t="s">
        <v>180</v>
      </c>
      <c r="E218" s="250" t="s">
        <v>19</v>
      </c>
      <c r="F218" s="251" t="s">
        <v>1337</v>
      </c>
      <c r="G218" s="249"/>
      <c r="H218" s="250" t="s">
        <v>19</v>
      </c>
      <c r="I218" s="252"/>
      <c r="J218" s="249"/>
      <c r="K218" s="249"/>
      <c r="L218" s="253"/>
      <c r="M218" s="254"/>
      <c r="N218" s="255"/>
      <c r="O218" s="255"/>
      <c r="P218" s="255"/>
      <c r="Q218" s="255"/>
      <c r="R218" s="255"/>
      <c r="S218" s="255"/>
      <c r="T218" s="256"/>
      <c r="U218" s="14"/>
      <c r="V218" s="14"/>
      <c r="W218" s="14"/>
      <c r="X218" s="14"/>
      <c r="Y218" s="14"/>
      <c r="Z218" s="14"/>
      <c r="AA218" s="14"/>
      <c r="AB218" s="14"/>
      <c r="AC218" s="14"/>
      <c r="AD218" s="14"/>
      <c r="AE218" s="14"/>
      <c r="AT218" s="257" t="s">
        <v>180</v>
      </c>
      <c r="AU218" s="257" t="s">
        <v>82</v>
      </c>
      <c r="AV218" s="14" t="s">
        <v>80</v>
      </c>
      <c r="AW218" s="14" t="s">
        <v>33</v>
      </c>
      <c r="AX218" s="14" t="s">
        <v>72</v>
      </c>
      <c r="AY218" s="257" t="s">
        <v>169</v>
      </c>
    </row>
    <row r="219" spans="1:51" s="13" customFormat="1" ht="12">
      <c r="A219" s="13"/>
      <c r="B219" s="237"/>
      <c r="C219" s="238"/>
      <c r="D219" s="233" t="s">
        <v>180</v>
      </c>
      <c r="E219" s="239" t="s">
        <v>19</v>
      </c>
      <c r="F219" s="240" t="s">
        <v>1338</v>
      </c>
      <c r="G219" s="238"/>
      <c r="H219" s="241">
        <v>-30.262</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180</v>
      </c>
      <c r="AU219" s="247" t="s">
        <v>82</v>
      </c>
      <c r="AV219" s="13" t="s">
        <v>82</v>
      </c>
      <c r="AW219" s="13" t="s">
        <v>33</v>
      </c>
      <c r="AX219" s="13" t="s">
        <v>72</v>
      </c>
      <c r="AY219" s="247" t="s">
        <v>169</v>
      </c>
    </row>
    <row r="220" spans="1:51" s="15" customFormat="1" ht="12">
      <c r="A220" s="15"/>
      <c r="B220" s="258"/>
      <c r="C220" s="259"/>
      <c r="D220" s="233" t="s">
        <v>180</v>
      </c>
      <c r="E220" s="260" t="s">
        <v>1195</v>
      </c>
      <c r="F220" s="261" t="s">
        <v>191</v>
      </c>
      <c r="G220" s="259"/>
      <c r="H220" s="262">
        <v>191.638</v>
      </c>
      <c r="I220" s="263"/>
      <c r="J220" s="259"/>
      <c r="K220" s="259"/>
      <c r="L220" s="264"/>
      <c r="M220" s="265"/>
      <c r="N220" s="266"/>
      <c r="O220" s="266"/>
      <c r="P220" s="266"/>
      <c r="Q220" s="266"/>
      <c r="R220" s="266"/>
      <c r="S220" s="266"/>
      <c r="T220" s="267"/>
      <c r="U220" s="15"/>
      <c r="V220" s="15"/>
      <c r="W220" s="15"/>
      <c r="X220" s="15"/>
      <c r="Y220" s="15"/>
      <c r="Z220" s="15"/>
      <c r="AA220" s="15"/>
      <c r="AB220" s="15"/>
      <c r="AC220" s="15"/>
      <c r="AD220" s="15"/>
      <c r="AE220" s="15"/>
      <c r="AT220" s="268" t="s">
        <v>180</v>
      </c>
      <c r="AU220" s="268" t="s">
        <v>82</v>
      </c>
      <c r="AV220" s="15" t="s">
        <v>176</v>
      </c>
      <c r="AW220" s="15" t="s">
        <v>33</v>
      </c>
      <c r="AX220" s="15" t="s">
        <v>80</v>
      </c>
      <c r="AY220" s="268" t="s">
        <v>169</v>
      </c>
    </row>
    <row r="221" spans="1:65" s="2" customFormat="1" ht="16.5" customHeight="1">
      <c r="A221" s="40"/>
      <c r="B221" s="41"/>
      <c r="C221" s="269" t="s">
        <v>370</v>
      </c>
      <c r="D221" s="269" t="s">
        <v>294</v>
      </c>
      <c r="E221" s="270" t="s">
        <v>1339</v>
      </c>
      <c r="F221" s="271" t="s">
        <v>1340</v>
      </c>
      <c r="G221" s="272" t="s">
        <v>297</v>
      </c>
      <c r="H221" s="273">
        <v>344.948</v>
      </c>
      <c r="I221" s="274"/>
      <c r="J221" s="275">
        <f>ROUND(I221*H221,2)</f>
        <v>0</v>
      </c>
      <c r="K221" s="271" t="s">
        <v>175</v>
      </c>
      <c r="L221" s="276"/>
      <c r="M221" s="277" t="s">
        <v>19</v>
      </c>
      <c r="N221" s="278" t="s">
        <v>43</v>
      </c>
      <c r="O221" s="86"/>
      <c r="P221" s="229">
        <f>O221*H221</f>
        <v>0</v>
      </c>
      <c r="Q221" s="229">
        <v>0</v>
      </c>
      <c r="R221" s="229">
        <f>Q221*H221</f>
        <v>0</v>
      </c>
      <c r="S221" s="229">
        <v>0</v>
      </c>
      <c r="T221" s="230">
        <f>S221*H221</f>
        <v>0</v>
      </c>
      <c r="U221" s="40"/>
      <c r="V221" s="40"/>
      <c r="W221" s="40"/>
      <c r="X221" s="40"/>
      <c r="Y221" s="40"/>
      <c r="Z221" s="40"/>
      <c r="AA221" s="40"/>
      <c r="AB221" s="40"/>
      <c r="AC221" s="40"/>
      <c r="AD221" s="40"/>
      <c r="AE221" s="40"/>
      <c r="AR221" s="231" t="s">
        <v>227</v>
      </c>
      <c r="AT221" s="231" t="s">
        <v>294</v>
      </c>
      <c r="AU221" s="231" t="s">
        <v>82</v>
      </c>
      <c r="AY221" s="19" t="s">
        <v>169</v>
      </c>
      <c r="BE221" s="232">
        <f>IF(N221="základní",J221,0)</f>
        <v>0</v>
      </c>
      <c r="BF221" s="232">
        <f>IF(N221="snížená",J221,0)</f>
        <v>0</v>
      </c>
      <c r="BG221" s="232">
        <f>IF(N221="zákl. přenesená",J221,0)</f>
        <v>0</v>
      </c>
      <c r="BH221" s="232">
        <f>IF(N221="sníž. přenesená",J221,0)</f>
        <v>0</v>
      </c>
      <c r="BI221" s="232">
        <f>IF(N221="nulová",J221,0)</f>
        <v>0</v>
      </c>
      <c r="BJ221" s="19" t="s">
        <v>80</v>
      </c>
      <c r="BK221" s="232">
        <f>ROUND(I221*H221,2)</f>
        <v>0</v>
      </c>
      <c r="BL221" s="19" t="s">
        <v>176</v>
      </c>
      <c r="BM221" s="231" t="s">
        <v>1341</v>
      </c>
    </row>
    <row r="222" spans="1:51" s="13" customFormat="1" ht="12">
      <c r="A222" s="13"/>
      <c r="B222" s="237"/>
      <c r="C222" s="238"/>
      <c r="D222" s="233" t="s">
        <v>180</v>
      </c>
      <c r="E222" s="239" t="s">
        <v>19</v>
      </c>
      <c r="F222" s="240" t="s">
        <v>1342</v>
      </c>
      <c r="G222" s="238"/>
      <c r="H222" s="241">
        <v>344.948</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180</v>
      </c>
      <c r="AU222" s="247" t="s">
        <v>82</v>
      </c>
      <c r="AV222" s="13" t="s">
        <v>82</v>
      </c>
      <c r="AW222" s="13" t="s">
        <v>33</v>
      </c>
      <c r="AX222" s="13" t="s">
        <v>80</v>
      </c>
      <c r="AY222" s="247" t="s">
        <v>169</v>
      </c>
    </row>
    <row r="223" spans="1:63" s="12" customFormat="1" ht="22.8" customHeight="1">
      <c r="A223" s="12"/>
      <c r="B223" s="204"/>
      <c r="C223" s="205"/>
      <c r="D223" s="206" t="s">
        <v>71</v>
      </c>
      <c r="E223" s="218" t="s">
        <v>192</v>
      </c>
      <c r="F223" s="218" t="s">
        <v>829</v>
      </c>
      <c r="G223" s="205"/>
      <c r="H223" s="205"/>
      <c r="I223" s="208"/>
      <c r="J223" s="219">
        <f>BK223</f>
        <v>0</v>
      </c>
      <c r="K223" s="205"/>
      <c r="L223" s="210"/>
      <c r="M223" s="211"/>
      <c r="N223" s="212"/>
      <c r="O223" s="212"/>
      <c r="P223" s="213">
        <f>SUM(P224:P225)</f>
        <v>0</v>
      </c>
      <c r="Q223" s="212"/>
      <c r="R223" s="213">
        <f>SUM(R224:R225)</f>
        <v>0</v>
      </c>
      <c r="S223" s="212"/>
      <c r="T223" s="214">
        <f>SUM(T224:T225)</f>
        <v>0</v>
      </c>
      <c r="U223" s="12"/>
      <c r="V223" s="12"/>
      <c r="W223" s="12"/>
      <c r="X223" s="12"/>
      <c r="Y223" s="12"/>
      <c r="Z223" s="12"/>
      <c r="AA223" s="12"/>
      <c r="AB223" s="12"/>
      <c r="AC223" s="12"/>
      <c r="AD223" s="12"/>
      <c r="AE223" s="12"/>
      <c r="AR223" s="215" t="s">
        <v>80</v>
      </c>
      <c r="AT223" s="216" t="s">
        <v>71</v>
      </c>
      <c r="AU223" s="216" t="s">
        <v>80</v>
      </c>
      <c r="AY223" s="215" t="s">
        <v>169</v>
      </c>
      <c r="BK223" s="217">
        <f>SUM(BK224:BK225)</f>
        <v>0</v>
      </c>
    </row>
    <row r="224" spans="1:65" s="2" customFormat="1" ht="16.5" customHeight="1">
      <c r="A224" s="40"/>
      <c r="B224" s="41"/>
      <c r="C224" s="220" t="s">
        <v>377</v>
      </c>
      <c r="D224" s="220" t="s">
        <v>171</v>
      </c>
      <c r="E224" s="221" t="s">
        <v>1343</v>
      </c>
      <c r="F224" s="222" t="s">
        <v>1344</v>
      </c>
      <c r="G224" s="223" t="s">
        <v>339</v>
      </c>
      <c r="H224" s="224">
        <v>324</v>
      </c>
      <c r="I224" s="225"/>
      <c r="J224" s="226">
        <f>ROUND(I224*H224,2)</f>
        <v>0</v>
      </c>
      <c r="K224" s="222" t="s">
        <v>175</v>
      </c>
      <c r="L224" s="46"/>
      <c r="M224" s="227" t="s">
        <v>19</v>
      </c>
      <c r="N224" s="228" t="s">
        <v>43</v>
      </c>
      <c r="O224" s="86"/>
      <c r="P224" s="229">
        <f>O224*H224</f>
        <v>0</v>
      </c>
      <c r="Q224" s="229">
        <v>0</v>
      </c>
      <c r="R224" s="229">
        <f>Q224*H224</f>
        <v>0</v>
      </c>
      <c r="S224" s="229">
        <v>0</v>
      </c>
      <c r="T224" s="230">
        <f>S224*H224</f>
        <v>0</v>
      </c>
      <c r="U224" s="40"/>
      <c r="V224" s="40"/>
      <c r="W224" s="40"/>
      <c r="X224" s="40"/>
      <c r="Y224" s="40"/>
      <c r="Z224" s="40"/>
      <c r="AA224" s="40"/>
      <c r="AB224" s="40"/>
      <c r="AC224" s="40"/>
      <c r="AD224" s="40"/>
      <c r="AE224" s="40"/>
      <c r="AR224" s="231" t="s">
        <v>176</v>
      </c>
      <c r="AT224" s="231" t="s">
        <v>171</v>
      </c>
      <c r="AU224" s="231" t="s">
        <v>82</v>
      </c>
      <c r="AY224" s="19" t="s">
        <v>169</v>
      </c>
      <c r="BE224" s="232">
        <f>IF(N224="základní",J224,0)</f>
        <v>0</v>
      </c>
      <c r="BF224" s="232">
        <f>IF(N224="snížená",J224,0)</f>
        <v>0</v>
      </c>
      <c r="BG224" s="232">
        <f>IF(N224="zákl. přenesená",J224,0)</f>
        <v>0</v>
      </c>
      <c r="BH224" s="232">
        <f>IF(N224="sníž. přenesená",J224,0)</f>
        <v>0</v>
      </c>
      <c r="BI224" s="232">
        <f>IF(N224="nulová",J224,0)</f>
        <v>0</v>
      </c>
      <c r="BJ224" s="19" t="s">
        <v>80</v>
      </c>
      <c r="BK224" s="232">
        <f>ROUND(I224*H224,2)</f>
        <v>0</v>
      </c>
      <c r="BL224" s="19" t="s">
        <v>176</v>
      </c>
      <c r="BM224" s="231" t="s">
        <v>1345</v>
      </c>
    </row>
    <row r="225" spans="1:47" s="2" customFormat="1" ht="12">
      <c r="A225" s="40"/>
      <c r="B225" s="41"/>
      <c r="C225" s="42"/>
      <c r="D225" s="233" t="s">
        <v>178</v>
      </c>
      <c r="E225" s="42"/>
      <c r="F225" s="234" t="s">
        <v>1346</v>
      </c>
      <c r="G225" s="42"/>
      <c r="H225" s="42"/>
      <c r="I225" s="138"/>
      <c r="J225" s="42"/>
      <c r="K225" s="42"/>
      <c r="L225" s="46"/>
      <c r="M225" s="235"/>
      <c r="N225" s="236"/>
      <c r="O225" s="86"/>
      <c r="P225" s="86"/>
      <c r="Q225" s="86"/>
      <c r="R225" s="86"/>
      <c r="S225" s="86"/>
      <c r="T225" s="87"/>
      <c r="U225" s="40"/>
      <c r="V225" s="40"/>
      <c r="W225" s="40"/>
      <c r="X225" s="40"/>
      <c r="Y225" s="40"/>
      <c r="Z225" s="40"/>
      <c r="AA225" s="40"/>
      <c r="AB225" s="40"/>
      <c r="AC225" s="40"/>
      <c r="AD225" s="40"/>
      <c r="AE225" s="40"/>
      <c r="AT225" s="19" t="s">
        <v>178</v>
      </c>
      <c r="AU225" s="19" t="s">
        <v>82</v>
      </c>
    </row>
    <row r="226" spans="1:63" s="12" customFormat="1" ht="22.8" customHeight="1">
      <c r="A226" s="12"/>
      <c r="B226" s="204"/>
      <c r="C226" s="205"/>
      <c r="D226" s="206" t="s">
        <v>71</v>
      </c>
      <c r="E226" s="218" t="s">
        <v>176</v>
      </c>
      <c r="F226" s="218" t="s">
        <v>708</v>
      </c>
      <c r="G226" s="205"/>
      <c r="H226" s="205"/>
      <c r="I226" s="208"/>
      <c r="J226" s="219">
        <f>BK226</f>
        <v>0</v>
      </c>
      <c r="K226" s="205"/>
      <c r="L226" s="210"/>
      <c r="M226" s="211"/>
      <c r="N226" s="212"/>
      <c r="O226" s="212"/>
      <c r="P226" s="213">
        <f>SUM(P227:P246)</f>
        <v>0</v>
      </c>
      <c r="Q226" s="212"/>
      <c r="R226" s="213">
        <f>SUM(R227:R246)</f>
        <v>1.1683328000000002</v>
      </c>
      <c r="S226" s="212"/>
      <c r="T226" s="214">
        <f>SUM(T227:T246)</f>
        <v>0</v>
      </c>
      <c r="U226" s="12"/>
      <c r="V226" s="12"/>
      <c r="W226" s="12"/>
      <c r="X226" s="12"/>
      <c r="Y226" s="12"/>
      <c r="Z226" s="12"/>
      <c r="AA226" s="12"/>
      <c r="AB226" s="12"/>
      <c r="AC226" s="12"/>
      <c r="AD226" s="12"/>
      <c r="AE226" s="12"/>
      <c r="AR226" s="215" t="s">
        <v>80</v>
      </c>
      <c r="AT226" s="216" t="s">
        <v>71</v>
      </c>
      <c r="AU226" s="216" t="s">
        <v>80</v>
      </c>
      <c r="AY226" s="215" t="s">
        <v>169</v>
      </c>
      <c r="BK226" s="217">
        <f>SUM(BK227:BK246)</f>
        <v>0</v>
      </c>
    </row>
    <row r="227" spans="1:65" s="2" customFormat="1" ht="16.5" customHeight="1">
      <c r="A227" s="40"/>
      <c r="B227" s="41"/>
      <c r="C227" s="220" t="s">
        <v>382</v>
      </c>
      <c r="D227" s="220" t="s">
        <v>171</v>
      </c>
      <c r="E227" s="221" t="s">
        <v>1347</v>
      </c>
      <c r="F227" s="222" t="s">
        <v>1348</v>
      </c>
      <c r="G227" s="223" t="s">
        <v>222</v>
      </c>
      <c r="H227" s="224">
        <v>102.061</v>
      </c>
      <c r="I227" s="225"/>
      <c r="J227" s="226">
        <f>ROUND(I227*H227,2)</f>
        <v>0</v>
      </c>
      <c r="K227" s="222" t="s">
        <v>19</v>
      </c>
      <c r="L227" s="46"/>
      <c r="M227" s="227" t="s">
        <v>19</v>
      </c>
      <c r="N227" s="228" t="s">
        <v>43</v>
      </c>
      <c r="O227" s="86"/>
      <c r="P227" s="229">
        <f>O227*H227</f>
        <v>0</v>
      </c>
      <c r="Q227" s="229">
        <v>0</v>
      </c>
      <c r="R227" s="229">
        <f>Q227*H227</f>
        <v>0</v>
      </c>
      <c r="S227" s="229">
        <v>0</v>
      </c>
      <c r="T227" s="230">
        <f>S227*H227</f>
        <v>0</v>
      </c>
      <c r="U227" s="40"/>
      <c r="V227" s="40"/>
      <c r="W227" s="40"/>
      <c r="X227" s="40"/>
      <c r="Y227" s="40"/>
      <c r="Z227" s="40"/>
      <c r="AA227" s="40"/>
      <c r="AB227" s="40"/>
      <c r="AC227" s="40"/>
      <c r="AD227" s="40"/>
      <c r="AE227" s="40"/>
      <c r="AR227" s="231" t="s">
        <v>176</v>
      </c>
      <c r="AT227" s="231" t="s">
        <v>171</v>
      </c>
      <c r="AU227" s="231" t="s">
        <v>82</v>
      </c>
      <c r="AY227" s="19" t="s">
        <v>169</v>
      </c>
      <c r="BE227" s="232">
        <f>IF(N227="základní",J227,0)</f>
        <v>0</v>
      </c>
      <c r="BF227" s="232">
        <f>IF(N227="snížená",J227,0)</f>
        <v>0</v>
      </c>
      <c r="BG227" s="232">
        <f>IF(N227="zákl. přenesená",J227,0)</f>
        <v>0</v>
      </c>
      <c r="BH227" s="232">
        <f>IF(N227="sníž. přenesená",J227,0)</f>
        <v>0</v>
      </c>
      <c r="BI227" s="232">
        <f>IF(N227="nulová",J227,0)</f>
        <v>0</v>
      </c>
      <c r="BJ227" s="19" t="s">
        <v>80</v>
      </c>
      <c r="BK227" s="232">
        <f>ROUND(I227*H227,2)</f>
        <v>0</v>
      </c>
      <c r="BL227" s="19" t="s">
        <v>176</v>
      </c>
      <c r="BM227" s="231" t="s">
        <v>1349</v>
      </c>
    </row>
    <row r="228" spans="1:47" s="2" customFormat="1" ht="12">
      <c r="A228" s="40"/>
      <c r="B228" s="41"/>
      <c r="C228" s="42"/>
      <c r="D228" s="233" t="s">
        <v>178</v>
      </c>
      <c r="E228" s="42"/>
      <c r="F228" s="234" t="s">
        <v>1350</v>
      </c>
      <c r="G228" s="42"/>
      <c r="H228" s="42"/>
      <c r="I228" s="138"/>
      <c r="J228" s="42"/>
      <c r="K228" s="42"/>
      <c r="L228" s="46"/>
      <c r="M228" s="235"/>
      <c r="N228" s="236"/>
      <c r="O228" s="86"/>
      <c r="P228" s="86"/>
      <c r="Q228" s="86"/>
      <c r="R228" s="86"/>
      <c r="S228" s="86"/>
      <c r="T228" s="87"/>
      <c r="U228" s="40"/>
      <c r="V228" s="40"/>
      <c r="W228" s="40"/>
      <c r="X228" s="40"/>
      <c r="Y228" s="40"/>
      <c r="Z228" s="40"/>
      <c r="AA228" s="40"/>
      <c r="AB228" s="40"/>
      <c r="AC228" s="40"/>
      <c r="AD228" s="40"/>
      <c r="AE228" s="40"/>
      <c r="AT228" s="19" t="s">
        <v>178</v>
      </c>
      <c r="AU228" s="19" t="s">
        <v>82</v>
      </c>
    </row>
    <row r="229" spans="1:51" s="13" customFormat="1" ht="12">
      <c r="A229" s="13"/>
      <c r="B229" s="237"/>
      <c r="C229" s="238"/>
      <c r="D229" s="233" t="s">
        <v>180</v>
      </c>
      <c r="E229" s="239" t="s">
        <v>19</v>
      </c>
      <c r="F229" s="240" t="s">
        <v>1351</v>
      </c>
      <c r="G229" s="238"/>
      <c r="H229" s="241">
        <v>89.996</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180</v>
      </c>
      <c r="AU229" s="247" t="s">
        <v>82</v>
      </c>
      <c r="AV229" s="13" t="s">
        <v>82</v>
      </c>
      <c r="AW229" s="13" t="s">
        <v>33</v>
      </c>
      <c r="AX229" s="13" t="s">
        <v>72</v>
      </c>
      <c r="AY229" s="247" t="s">
        <v>169</v>
      </c>
    </row>
    <row r="230" spans="1:51" s="13" customFormat="1" ht="12">
      <c r="A230" s="13"/>
      <c r="B230" s="237"/>
      <c r="C230" s="238"/>
      <c r="D230" s="233" t="s">
        <v>180</v>
      </c>
      <c r="E230" s="239" t="s">
        <v>19</v>
      </c>
      <c r="F230" s="240" t="s">
        <v>1352</v>
      </c>
      <c r="G230" s="238"/>
      <c r="H230" s="241">
        <v>12.065</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180</v>
      </c>
      <c r="AU230" s="247" t="s">
        <v>82</v>
      </c>
      <c r="AV230" s="13" t="s">
        <v>82</v>
      </c>
      <c r="AW230" s="13" t="s">
        <v>33</v>
      </c>
      <c r="AX230" s="13" t="s">
        <v>72</v>
      </c>
      <c r="AY230" s="247" t="s">
        <v>169</v>
      </c>
    </row>
    <row r="231" spans="1:51" s="15" customFormat="1" ht="12">
      <c r="A231" s="15"/>
      <c r="B231" s="258"/>
      <c r="C231" s="259"/>
      <c r="D231" s="233" t="s">
        <v>180</v>
      </c>
      <c r="E231" s="260" t="s">
        <v>1192</v>
      </c>
      <c r="F231" s="261" t="s">
        <v>191</v>
      </c>
      <c r="G231" s="259"/>
      <c r="H231" s="262">
        <v>102.061</v>
      </c>
      <c r="I231" s="263"/>
      <c r="J231" s="259"/>
      <c r="K231" s="259"/>
      <c r="L231" s="264"/>
      <c r="M231" s="265"/>
      <c r="N231" s="266"/>
      <c r="O231" s="266"/>
      <c r="P231" s="266"/>
      <c r="Q231" s="266"/>
      <c r="R231" s="266"/>
      <c r="S231" s="266"/>
      <c r="T231" s="267"/>
      <c r="U231" s="15"/>
      <c r="V231" s="15"/>
      <c r="W231" s="15"/>
      <c r="X231" s="15"/>
      <c r="Y231" s="15"/>
      <c r="Z231" s="15"/>
      <c r="AA231" s="15"/>
      <c r="AB231" s="15"/>
      <c r="AC231" s="15"/>
      <c r="AD231" s="15"/>
      <c r="AE231" s="15"/>
      <c r="AT231" s="268" t="s">
        <v>180</v>
      </c>
      <c r="AU231" s="268" t="s">
        <v>82</v>
      </c>
      <c r="AV231" s="15" t="s">
        <v>176</v>
      </c>
      <c r="AW231" s="15" t="s">
        <v>33</v>
      </c>
      <c r="AX231" s="15" t="s">
        <v>80</v>
      </c>
      <c r="AY231" s="268" t="s">
        <v>169</v>
      </c>
    </row>
    <row r="232" spans="1:65" s="2" customFormat="1" ht="16.5" customHeight="1">
      <c r="A232" s="40"/>
      <c r="B232" s="41"/>
      <c r="C232" s="220" t="s">
        <v>387</v>
      </c>
      <c r="D232" s="220" t="s">
        <v>171</v>
      </c>
      <c r="E232" s="221" t="s">
        <v>1353</v>
      </c>
      <c r="F232" s="222" t="s">
        <v>1354</v>
      </c>
      <c r="G232" s="223" t="s">
        <v>361</v>
      </c>
      <c r="H232" s="224">
        <v>13</v>
      </c>
      <c r="I232" s="225"/>
      <c r="J232" s="226">
        <f>ROUND(I232*H232,2)</f>
        <v>0</v>
      </c>
      <c r="K232" s="222" t="s">
        <v>175</v>
      </c>
      <c r="L232" s="46"/>
      <c r="M232" s="227" t="s">
        <v>19</v>
      </c>
      <c r="N232" s="228" t="s">
        <v>43</v>
      </c>
      <c r="O232" s="86"/>
      <c r="P232" s="229">
        <f>O232*H232</f>
        <v>0</v>
      </c>
      <c r="Q232" s="229">
        <v>0.0066</v>
      </c>
      <c r="R232" s="229">
        <f>Q232*H232</f>
        <v>0.0858</v>
      </c>
      <c r="S232" s="229">
        <v>0</v>
      </c>
      <c r="T232" s="230">
        <f>S232*H232</f>
        <v>0</v>
      </c>
      <c r="U232" s="40"/>
      <c r="V232" s="40"/>
      <c r="W232" s="40"/>
      <c r="X232" s="40"/>
      <c r="Y232" s="40"/>
      <c r="Z232" s="40"/>
      <c r="AA232" s="40"/>
      <c r="AB232" s="40"/>
      <c r="AC232" s="40"/>
      <c r="AD232" s="40"/>
      <c r="AE232" s="40"/>
      <c r="AR232" s="231" t="s">
        <v>176</v>
      </c>
      <c r="AT232" s="231" t="s">
        <v>171</v>
      </c>
      <c r="AU232" s="231" t="s">
        <v>82</v>
      </c>
      <c r="AY232" s="19" t="s">
        <v>169</v>
      </c>
      <c r="BE232" s="232">
        <f>IF(N232="základní",J232,0)</f>
        <v>0</v>
      </c>
      <c r="BF232" s="232">
        <f>IF(N232="snížená",J232,0)</f>
        <v>0</v>
      </c>
      <c r="BG232" s="232">
        <f>IF(N232="zákl. přenesená",J232,0)</f>
        <v>0</v>
      </c>
      <c r="BH232" s="232">
        <f>IF(N232="sníž. přenesená",J232,0)</f>
        <v>0</v>
      </c>
      <c r="BI232" s="232">
        <f>IF(N232="nulová",J232,0)</f>
        <v>0</v>
      </c>
      <c r="BJ232" s="19" t="s">
        <v>80</v>
      </c>
      <c r="BK232" s="232">
        <f>ROUND(I232*H232,2)</f>
        <v>0</v>
      </c>
      <c r="BL232" s="19" t="s">
        <v>176</v>
      </c>
      <c r="BM232" s="231" t="s">
        <v>1355</v>
      </c>
    </row>
    <row r="233" spans="1:47" s="2" customFormat="1" ht="12">
      <c r="A233" s="40"/>
      <c r="B233" s="41"/>
      <c r="C233" s="42"/>
      <c r="D233" s="233" t="s">
        <v>178</v>
      </c>
      <c r="E233" s="42"/>
      <c r="F233" s="234" t="s">
        <v>1356</v>
      </c>
      <c r="G233" s="42"/>
      <c r="H233" s="42"/>
      <c r="I233" s="138"/>
      <c r="J233" s="42"/>
      <c r="K233" s="42"/>
      <c r="L233" s="46"/>
      <c r="M233" s="235"/>
      <c r="N233" s="236"/>
      <c r="O233" s="86"/>
      <c r="P233" s="86"/>
      <c r="Q233" s="86"/>
      <c r="R233" s="86"/>
      <c r="S233" s="86"/>
      <c r="T233" s="87"/>
      <c r="U233" s="40"/>
      <c r="V233" s="40"/>
      <c r="W233" s="40"/>
      <c r="X233" s="40"/>
      <c r="Y233" s="40"/>
      <c r="Z233" s="40"/>
      <c r="AA233" s="40"/>
      <c r="AB233" s="40"/>
      <c r="AC233" s="40"/>
      <c r="AD233" s="40"/>
      <c r="AE233" s="40"/>
      <c r="AT233" s="19" t="s">
        <v>178</v>
      </c>
      <c r="AU233" s="19" t="s">
        <v>82</v>
      </c>
    </row>
    <row r="234" spans="1:51" s="13" customFormat="1" ht="12">
      <c r="A234" s="13"/>
      <c r="B234" s="237"/>
      <c r="C234" s="238"/>
      <c r="D234" s="233" t="s">
        <v>180</v>
      </c>
      <c r="E234" s="239" t="s">
        <v>19</v>
      </c>
      <c r="F234" s="240" t="s">
        <v>1357</v>
      </c>
      <c r="G234" s="238"/>
      <c r="H234" s="241">
        <v>13</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180</v>
      </c>
      <c r="AU234" s="247" t="s">
        <v>82</v>
      </c>
      <c r="AV234" s="13" t="s">
        <v>82</v>
      </c>
      <c r="AW234" s="13" t="s">
        <v>33</v>
      </c>
      <c r="AX234" s="13" t="s">
        <v>80</v>
      </c>
      <c r="AY234" s="247" t="s">
        <v>169</v>
      </c>
    </row>
    <row r="235" spans="1:65" s="2" customFormat="1" ht="16.5" customHeight="1">
      <c r="A235" s="40"/>
      <c r="B235" s="41"/>
      <c r="C235" s="269" t="s">
        <v>395</v>
      </c>
      <c r="D235" s="269" t="s">
        <v>294</v>
      </c>
      <c r="E235" s="270" t="s">
        <v>1358</v>
      </c>
      <c r="F235" s="271" t="s">
        <v>1359</v>
      </c>
      <c r="G235" s="272" t="s">
        <v>361</v>
      </c>
      <c r="H235" s="273">
        <v>2</v>
      </c>
      <c r="I235" s="274"/>
      <c r="J235" s="275">
        <f>ROUND(I235*H235,2)</f>
        <v>0</v>
      </c>
      <c r="K235" s="271" t="s">
        <v>175</v>
      </c>
      <c r="L235" s="276"/>
      <c r="M235" s="277" t="s">
        <v>19</v>
      </c>
      <c r="N235" s="278" t="s">
        <v>43</v>
      </c>
      <c r="O235" s="86"/>
      <c r="P235" s="229">
        <f>O235*H235</f>
        <v>0</v>
      </c>
      <c r="Q235" s="229">
        <v>0.028</v>
      </c>
      <c r="R235" s="229">
        <f>Q235*H235</f>
        <v>0.056</v>
      </c>
      <c r="S235" s="229">
        <v>0</v>
      </c>
      <c r="T235" s="230">
        <f>S235*H235</f>
        <v>0</v>
      </c>
      <c r="U235" s="40"/>
      <c r="V235" s="40"/>
      <c r="W235" s="40"/>
      <c r="X235" s="40"/>
      <c r="Y235" s="40"/>
      <c r="Z235" s="40"/>
      <c r="AA235" s="40"/>
      <c r="AB235" s="40"/>
      <c r="AC235" s="40"/>
      <c r="AD235" s="40"/>
      <c r="AE235" s="40"/>
      <c r="AR235" s="231" t="s">
        <v>227</v>
      </c>
      <c r="AT235" s="231" t="s">
        <v>294</v>
      </c>
      <c r="AU235" s="231" t="s">
        <v>82</v>
      </c>
      <c r="AY235" s="19" t="s">
        <v>169</v>
      </c>
      <c r="BE235" s="232">
        <f>IF(N235="základní",J235,0)</f>
        <v>0</v>
      </c>
      <c r="BF235" s="232">
        <f>IF(N235="snížená",J235,0)</f>
        <v>0</v>
      </c>
      <c r="BG235" s="232">
        <f>IF(N235="zákl. přenesená",J235,0)</f>
        <v>0</v>
      </c>
      <c r="BH235" s="232">
        <f>IF(N235="sníž. přenesená",J235,0)</f>
        <v>0</v>
      </c>
      <c r="BI235" s="232">
        <f>IF(N235="nulová",J235,0)</f>
        <v>0</v>
      </c>
      <c r="BJ235" s="19" t="s">
        <v>80</v>
      </c>
      <c r="BK235" s="232">
        <f>ROUND(I235*H235,2)</f>
        <v>0</v>
      </c>
      <c r="BL235" s="19" t="s">
        <v>176</v>
      </c>
      <c r="BM235" s="231" t="s">
        <v>1360</v>
      </c>
    </row>
    <row r="236" spans="1:65" s="2" customFormat="1" ht="16.5" customHeight="1">
      <c r="A236" s="40"/>
      <c r="B236" s="41"/>
      <c r="C236" s="269" t="s">
        <v>400</v>
      </c>
      <c r="D236" s="269" t="s">
        <v>294</v>
      </c>
      <c r="E236" s="270" t="s">
        <v>1361</v>
      </c>
      <c r="F236" s="271" t="s">
        <v>1362</v>
      </c>
      <c r="G236" s="272" t="s">
        <v>361</v>
      </c>
      <c r="H236" s="273">
        <v>2</v>
      </c>
      <c r="I236" s="274"/>
      <c r="J236" s="275">
        <f>ROUND(I236*H236,2)</f>
        <v>0</v>
      </c>
      <c r="K236" s="271" t="s">
        <v>175</v>
      </c>
      <c r="L236" s="276"/>
      <c r="M236" s="277" t="s">
        <v>19</v>
      </c>
      <c r="N236" s="278" t="s">
        <v>43</v>
      </c>
      <c r="O236" s="86"/>
      <c r="P236" s="229">
        <f>O236*H236</f>
        <v>0</v>
      </c>
      <c r="Q236" s="229">
        <v>0.04</v>
      </c>
      <c r="R236" s="229">
        <f>Q236*H236</f>
        <v>0.08</v>
      </c>
      <c r="S236" s="229">
        <v>0</v>
      </c>
      <c r="T236" s="230">
        <f>S236*H236</f>
        <v>0</v>
      </c>
      <c r="U236" s="40"/>
      <c r="V236" s="40"/>
      <c r="W236" s="40"/>
      <c r="X236" s="40"/>
      <c r="Y236" s="40"/>
      <c r="Z236" s="40"/>
      <c r="AA236" s="40"/>
      <c r="AB236" s="40"/>
      <c r="AC236" s="40"/>
      <c r="AD236" s="40"/>
      <c r="AE236" s="40"/>
      <c r="AR236" s="231" t="s">
        <v>227</v>
      </c>
      <c r="AT236" s="231" t="s">
        <v>294</v>
      </c>
      <c r="AU236" s="231" t="s">
        <v>82</v>
      </c>
      <c r="AY236" s="19" t="s">
        <v>169</v>
      </c>
      <c r="BE236" s="232">
        <f>IF(N236="základní",J236,0)</f>
        <v>0</v>
      </c>
      <c r="BF236" s="232">
        <f>IF(N236="snížená",J236,0)</f>
        <v>0</v>
      </c>
      <c r="BG236" s="232">
        <f>IF(N236="zákl. přenesená",J236,0)</f>
        <v>0</v>
      </c>
      <c r="BH236" s="232">
        <f>IF(N236="sníž. přenesená",J236,0)</f>
        <v>0</v>
      </c>
      <c r="BI236" s="232">
        <f>IF(N236="nulová",J236,0)</f>
        <v>0</v>
      </c>
      <c r="BJ236" s="19" t="s">
        <v>80</v>
      </c>
      <c r="BK236" s="232">
        <f>ROUND(I236*H236,2)</f>
        <v>0</v>
      </c>
      <c r="BL236" s="19" t="s">
        <v>176</v>
      </c>
      <c r="BM236" s="231" t="s">
        <v>1363</v>
      </c>
    </row>
    <row r="237" spans="1:65" s="2" customFormat="1" ht="16.5" customHeight="1">
      <c r="A237" s="40"/>
      <c r="B237" s="41"/>
      <c r="C237" s="269" t="s">
        <v>406</v>
      </c>
      <c r="D237" s="269" t="s">
        <v>294</v>
      </c>
      <c r="E237" s="270" t="s">
        <v>1364</v>
      </c>
      <c r="F237" s="271" t="s">
        <v>1365</v>
      </c>
      <c r="G237" s="272" t="s">
        <v>361</v>
      </c>
      <c r="H237" s="273">
        <v>1</v>
      </c>
      <c r="I237" s="274"/>
      <c r="J237" s="275">
        <f>ROUND(I237*H237,2)</f>
        <v>0</v>
      </c>
      <c r="K237" s="271" t="s">
        <v>175</v>
      </c>
      <c r="L237" s="276"/>
      <c r="M237" s="277" t="s">
        <v>19</v>
      </c>
      <c r="N237" s="278" t="s">
        <v>43</v>
      </c>
      <c r="O237" s="86"/>
      <c r="P237" s="229">
        <f>O237*H237</f>
        <v>0</v>
      </c>
      <c r="Q237" s="229">
        <v>0.051</v>
      </c>
      <c r="R237" s="229">
        <f>Q237*H237</f>
        <v>0.051</v>
      </c>
      <c r="S237" s="229">
        <v>0</v>
      </c>
      <c r="T237" s="230">
        <f>S237*H237</f>
        <v>0</v>
      </c>
      <c r="U237" s="40"/>
      <c r="V237" s="40"/>
      <c r="W237" s="40"/>
      <c r="X237" s="40"/>
      <c r="Y237" s="40"/>
      <c r="Z237" s="40"/>
      <c r="AA237" s="40"/>
      <c r="AB237" s="40"/>
      <c r="AC237" s="40"/>
      <c r="AD237" s="40"/>
      <c r="AE237" s="40"/>
      <c r="AR237" s="231" t="s">
        <v>227</v>
      </c>
      <c r="AT237" s="231" t="s">
        <v>294</v>
      </c>
      <c r="AU237" s="231" t="s">
        <v>82</v>
      </c>
      <c r="AY237" s="19" t="s">
        <v>169</v>
      </c>
      <c r="BE237" s="232">
        <f>IF(N237="základní",J237,0)</f>
        <v>0</v>
      </c>
      <c r="BF237" s="232">
        <f>IF(N237="snížená",J237,0)</f>
        <v>0</v>
      </c>
      <c r="BG237" s="232">
        <f>IF(N237="zákl. přenesená",J237,0)</f>
        <v>0</v>
      </c>
      <c r="BH237" s="232">
        <f>IF(N237="sníž. přenesená",J237,0)</f>
        <v>0</v>
      </c>
      <c r="BI237" s="232">
        <f>IF(N237="nulová",J237,0)</f>
        <v>0</v>
      </c>
      <c r="BJ237" s="19" t="s">
        <v>80</v>
      </c>
      <c r="BK237" s="232">
        <f>ROUND(I237*H237,2)</f>
        <v>0</v>
      </c>
      <c r="BL237" s="19" t="s">
        <v>176</v>
      </c>
      <c r="BM237" s="231" t="s">
        <v>1366</v>
      </c>
    </row>
    <row r="238" spans="1:65" s="2" customFormat="1" ht="16.5" customHeight="1">
      <c r="A238" s="40"/>
      <c r="B238" s="41"/>
      <c r="C238" s="269" t="s">
        <v>412</v>
      </c>
      <c r="D238" s="269" t="s">
        <v>294</v>
      </c>
      <c r="E238" s="270" t="s">
        <v>1367</v>
      </c>
      <c r="F238" s="271" t="s">
        <v>1368</v>
      </c>
      <c r="G238" s="272" t="s">
        <v>361</v>
      </c>
      <c r="H238" s="273">
        <v>8</v>
      </c>
      <c r="I238" s="274"/>
      <c r="J238" s="275">
        <f>ROUND(I238*H238,2)</f>
        <v>0</v>
      </c>
      <c r="K238" s="271" t="s">
        <v>175</v>
      </c>
      <c r="L238" s="276"/>
      <c r="M238" s="277" t="s">
        <v>19</v>
      </c>
      <c r="N238" s="278" t="s">
        <v>43</v>
      </c>
      <c r="O238" s="86"/>
      <c r="P238" s="229">
        <f>O238*H238</f>
        <v>0</v>
      </c>
      <c r="Q238" s="229">
        <v>0.068</v>
      </c>
      <c r="R238" s="229">
        <f>Q238*H238</f>
        <v>0.544</v>
      </c>
      <c r="S238" s="229">
        <v>0</v>
      </c>
      <c r="T238" s="230">
        <f>S238*H238</f>
        <v>0</v>
      </c>
      <c r="U238" s="40"/>
      <c r="V238" s="40"/>
      <c r="W238" s="40"/>
      <c r="X238" s="40"/>
      <c r="Y238" s="40"/>
      <c r="Z238" s="40"/>
      <c r="AA238" s="40"/>
      <c r="AB238" s="40"/>
      <c r="AC238" s="40"/>
      <c r="AD238" s="40"/>
      <c r="AE238" s="40"/>
      <c r="AR238" s="231" t="s">
        <v>227</v>
      </c>
      <c r="AT238" s="231" t="s">
        <v>294</v>
      </c>
      <c r="AU238" s="231" t="s">
        <v>82</v>
      </c>
      <c r="AY238" s="19" t="s">
        <v>169</v>
      </c>
      <c r="BE238" s="232">
        <f>IF(N238="základní",J238,0)</f>
        <v>0</v>
      </c>
      <c r="BF238" s="232">
        <f>IF(N238="snížená",J238,0)</f>
        <v>0</v>
      </c>
      <c r="BG238" s="232">
        <f>IF(N238="zákl. přenesená",J238,0)</f>
        <v>0</v>
      </c>
      <c r="BH238" s="232">
        <f>IF(N238="sníž. přenesená",J238,0)</f>
        <v>0</v>
      </c>
      <c r="BI238" s="232">
        <f>IF(N238="nulová",J238,0)</f>
        <v>0</v>
      </c>
      <c r="BJ238" s="19" t="s">
        <v>80</v>
      </c>
      <c r="BK238" s="232">
        <f>ROUND(I238*H238,2)</f>
        <v>0</v>
      </c>
      <c r="BL238" s="19" t="s">
        <v>176</v>
      </c>
      <c r="BM238" s="231" t="s">
        <v>1369</v>
      </c>
    </row>
    <row r="239" spans="1:65" s="2" customFormat="1" ht="16.5" customHeight="1">
      <c r="A239" s="40"/>
      <c r="B239" s="41"/>
      <c r="C239" s="220" t="s">
        <v>418</v>
      </c>
      <c r="D239" s="220" t="s">
        <v>171</v>
      </c>
      <c r="E239" s="221" t="s">
        <v>1370</v>
      </c>
      <c r="F239" s="222" t="s">
        <v>1371</v>
      </c>
      <c r="G239" s="223" t="s">
        <v>361</v>
      </c>
      <c r="H239" s="224">
        <v>3</v>
      </c>
      <c r="I239" s="225"/>
      <c r="J239" s="226">
        <f>ROUND(I239*H239,2)</f>
        <v>0</v>
      </c>
      <c r="K239" s="222" t="s">
        <v>175</v>
      </c>
      <c r="L239" s="46"/>
      <c r="M239" s="227" t="s">
        <v>19</v>
      </c>
      <c r="N239" s="228" t="s">
        <v>43</v>
      </c>
      <c r="O239" s="86"/>
      <c r="P239" s="229">
        <f>O239*H239</f>
        <v>0</v>
      </c>
      <c r="Q239" s="229">
        <v>0.0066</v>
      </c>
      <c r="R239" s="229">
        <f>Q239*H239</f>
        <v>0.019799999999999998</v>
      </c>
      <c r="S239" s="229">
        <v>0</v>
      </c>
      <c r="T239" s="230">
        <f>S239*H239</f>
        <v>0</v>
      </c>
      <c r="U239" s="40"/>
      <c r="V239" s="40"/>
      <c r="W239" s="40"/>
      <c r="X239" s="40"/>
      <c r="Y239" s="40"/>
      <c r="Z239" s="40"/>
      <c r="AA239" s="40"/>
      <c r="AB239" s="40"/>
      <c r="AC239" s="40"/>
      <c r="AD239" s="40"/>
      <c r="AE239" s="40"/>
      <c r="AR239" s="231" t="s">
        <v>176</v>
      </c>
      <c r="AT239" s="231" t="s">
        <v>171</v>
      </c>
      <c r="AU239" s="231" t="s">
        <v>82</v>
      </c>
      <c r="AY239" s="19" t="s">
        <v>169</v>
      </c>
      <c r="BE239" s="232">
        <f>IF(N239="základní",J239,0)</f>
        <v>0</v>
      </c>
      <c r="BF239" s="232">
        <f>IF(N239="snížená",J239,0)</f>
        <v>0</v>
      </c>
      <c r="BG239" s="232">
        <f>IF(N239="zákl. přenesená",J239,0)</f>
        <v>0</v>
      </c>
      <c r="BH239" s="232">
        <f>IF(N239="sníž. přenesená",J239,0)</f>
        <v>0</v>
      </c>
      <c r="BI239" s="232">
        <f>IF(N239="nulová",J239,0)</f>
        <v>0</v>
      </c>
      <c r="BJ239" s="19" t="s">
        <v>80</v>
      </c>
      <c r="BK239" s="232">
        <f>ROUND(I239*H239,2)</f>
        <v>0</v>
      </c>
      <c r="BL239" s="19" t="s">
        <v>176</v>
      </c>
      <c r="BM239" s="231" t="s">
        <v>1372</v>
      </c>
    </row>
    <row r="240" spans="1:47" s="2" customFormat="1" ht="12">
      <c r="A240" s="40"/>
      <c r="B240" s="41"/>
      <c r="C240" s="42"/>
      <c r="D240" s="233" t="s">
        <v>178</v>
      </c>
      <c r="E240" s="42"/>
      <c r="F240" s="234" t="s">
        <v>1356</v>
      </c>
      <c r="G240" s="42"/>
      <c r="H240" s="42"/>
      <c r="I240" s="138"/>
      <c r="J240" s="42"/>
      <c r="K240" s="42"/>
      <c r="L240" s="46"/>
      <c r="M240" s="235"/>
      <c r="N240" s="236"/>
      <c r="O240" s="86"/>
      <c r="P240" s="86"/>
      <c r="Q240" s="86"/>
      <c r="R240" s="86"/>
      <c r="S240" s="86"/>
      <c r="T240" s="87"/>
      <c r="U240" s="40"/>
      <c r="V240" s="40"/>
      <c r="W240" s="40"/>
      <c r="X240" s="40"/>
      <c r="Y240" s="40"/>
      <c r="Z240" s="40"/>
      <c r="AA240" s="40"/>
      <c r="AB240" s="40"/>
      <c r="AC240" s="40"/>
      <c r="AD240" s="40"/>
      <c r="AE240" s="40"/>
      <c r="AT240" s="19" t="s">
        <v>178</v>
      </c>
      <c r="AU240" s="19" t="s">
        <v>82</v>
      </c>
    </row>
    <row r="241" spans="1:65" s="2" customFormat="1" ht="16.5" customHeight="1">
      <c r="A241" s="40"/>
      <c r="B241" s="41"/>
      <c r="C241" s="269" t="s">
        <v>424</v>
      </c>
      <c r="D241" s="269" t="s">
        <v>294</v>
      </c>
      <c r="E241" s="270" t="s">
        <v>1373</v>
      </c>
      <c r="F241" s="271" t="s">
        <v>1374</v>
      </c>
      <c r="G241" s="272" t="s">
        <v>361</v>
      </c>
      <c r="H241" s="273">
        <v>3</v>
      </c>
      <c r="I241" s="274"/>
      <c r="J241" s="275">
        <f>ROUND(I241*H241,2)</f>
        <v>0</v>
      </c>
      <c r="K241" s="271" t="s">
        <v>175</v>
      </c>
      <c r="L241" s="276"/>
      <c r="M241" s="277" t="s">
        <v>19</v>
      </c>
      <c r="N241" s="278" t="s">
        <v>43</v>
      </c>
      <c r="O241" s="86"/>
      <c r="P241" s="229">
        <f>O241*H241</f>
        <v>0</v>
      </c>
      <c r="Q241" s="229">
        <v>0.081</v>
      </c>
      <c r="R241" s="229">
        <f>Q241*H241</f>
        <v>0.243</v>
      </c>
      <c r="S241" s="229">
        <v>0</v>
      </c>
      <c r="T241" s="230">
        <f>S241*H241</f>
        <v>0</v>
      </c>
      <c r="U241" s="40"/>
      <c r="V241" s="40"/>
      <c r="W241" s="40"/>
      <c r="X241" s="40"/>
      <c r="Y241" s="40"/>
      <c r="Z241" s="40"/>
      <c r="AA241" s="40"/>
      <c r="AB241" s="40"/>
      <c r="AC241" s="40"/>
      <c r="AD241" s="40"/>
      <c r="AE241" s="40"/>
      <c r="AR241" s="231" t="s">
        <v>227</v>
      </c>
      <c r="AT241" s="231" t="s">
        <v>294</v>
      </c>
      <c r="AU241" s="231" t="s">
        <v>82</v>
      </c>
      <c r="AY241" s="19" t="s">
        <v>169</v>
      </c>
      <c r="BE241" s="232">
        <f>IF(N241="základní",J241,0)</f>
        <v>0</v>
      </c>
      <c r="BF241" s="232">
        <f>IF(N241="snížená",J241,0)</f>
        <v>0</v>
      </c>
      <c r="BG241" s="232">
        <f>IF(N241="zákl. přenesená",J241,0)</f>
        <v>0</v>
      </c>
      <c r="BH241" s="232">
        <f>IF(N241="sníž. přenesená",J241,0)</f>
        <v>0</v>
      </c>
      <c r="BI241" s="232">
        <f>IF(N241="nulová",J241,0)</f>
        <v>0</v>
      </c>
      <c r="BJ241" s="19" t="s">
        <v>80</v>
      </c>
      <c r="BK241" s="232">
        <f>ROUND(I241*H241,2)</f>
        <v>0</v>
      </c>
      <c r="BL241" s="19" t="s">
        <v>176</v>
      </c>
      <c r="BM241" s="231" t="s">
        <v>1375</v>
      </c>
    </row>
    <row r="242" spans="1:65" s="2" customFormat="1" ht="21.75" customHeight="1">
      <c r="A242" s="40"/>
      <c r="B242" s="41"/>
      <c r="C242" s="220" t="s">
        <v>431</v>
      </c>
      <c r="D242" s="220" t="s">
        <v>171</v>
      </c>
      <c r="E242" s="221" t="s">
        <v>1376</v>
      </c>
      <c r="F242" s="222" t="s">
        <v>1377</v>
      </c>
      <c r="G242" s="223" t="s">
        <v>222</v>
      </c>
      <c r="H242" s="224">
        <v>6.318</v>
      </c>
      <c r="I242" s="225"/>
      <c r="J242" s="226">
        <f>ROUND(I242*H242,2)</f>
        <v>0</v>
      </c>
      <c r="K242" s="222" t="s">
        <v>175</v>
      </c>
      <c r="L242" s="46"/>
      <c r="M242" s="227" t="s">
        <v>19</v>
      </c>
      <c r="N242" s="228" t="s">
        <v>43</v>
      </c>
      <c r="O242" s="86"/>
      <c r="P242" s="229">
        <f>O242*H242</f>
        <v>0</v>
      </c>
      <c r="Q242" s="229">
        <v>0</v>
      </c>
      <c r="R242" s="229">
        <f>Q242*H242</f>
        <v>0</v>
      </c>
      <c r="S242" s="229">
        <v>0</v>
      </c>
      <c r="T242" s="230">
        <f>S242*H242</f>
        <v>0</v>
      </c>
      <c r="U242" s="40"/>
      <c r="V242" s="40"/>
      <c r="W242" s="40"/>
      <c r="X242" s="40"/>
      <c r="Y242" s="40"/>
      <c r="Z242" s="40"/>
      <c r="AA242" s="40"/>
      <c r="AB242" s="40"/>
      <c r="AC242" s="40"/>
      <c r="AD242" s="40"/>
      <c r="AE242" s="40"/>
      <c r="AR242" s="231" t="s">
        <v>176</v>
      </c>
      <c r="AT242" s="231" t="s">
        <v>171</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1378</v>
      </c>
    </row>
    <row r="243" spans="1:47" s="2" customFormat="1" ht="12">
      <c r="A243" s="40"/>
      <c r="B243" s="41"/>
      <c r="C243" s="42"/>
      <c r="D243" s="233" t="s">
        <v>178</v>
      </c>
      <c r="E243" s="42"/>
      <c r="F243" s="234" t="s">
        <v>1379</v>
      </c>
      <c r="G243" s="42"/>
      <c r="H243" s="42"/>
      <c r="I243" s="138"/>
      <c r="J243" s="42"/>
      <c r="K243" s="42"/>
      <c r="L243" s="46"/>
      <c r="M243" s="235"/>
      <c r="N243" s="236"/>
      <c r="O243" s="86"/>
      <c r="P243" s="86"/>
      <c r="Q243" s="86"/>
      <c r="R243" s="86"/>
      <c r="S243" s="86"/>
      <c r="T243" s="87"/>
      <c r="U243" s="40"/>
      <c r="V243" s="40"/>
      <c r="W243" s="40"/>
      <c r="X243" s="40"/>
      <c r="Y243" s="40"/>
      <c r="Z243" s="40"/>
      <c r="AA243" s="40"/>
      <c r="AB243" s="40"/>
      <c r="AC243" s="40"/>
      <c r="AD243" s="40"/>
      <c r="AE243" s="40"/>
      <c r="AT243" s="19" t="s">
        <v>178</v>
      </c>
      <c r="AU243" s="19" t="s">
        <v>82</v>
      </c>
    </row>
    <row r="244" spans="1:51" s="13" customFormat="1" ht="12">
      <c r="A244" s="13"/>
      <c r="B244" s="237"/>
      <c r="C244" s="238"/>
      <c r="D244" s="233" t="s">
        <v>180</v>
      </c>
      <c r="E244" s="239" t="s">
        <v>19</v>
      </c>
      <c r="F244" s="240" t="s">
        <v>1380</v>
      </c>
      <c r="G244" s="238"/>
      <c r="H244" s="241">
        <v>6.318</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180</v>
      </c>
      <c r="AU244" s="247" t="s">
        <v>82</v>
      </c>
      <c r="AV244" s="13" t="s">
        <v>82</v>
      </c>
      <c r="AW244" s="13" t="s">
        <v>33</v>
      </c>
      <c r="AX244" s="13" t="s">
        <v>80</v>
      </c>
      <c r="AY244" s="247" t="s">
        <v>169</v>
      </c>
    </row>
    <row r="245" spans="1:65" s="2" customFormat="1" ht="21.75" customHeight="1">
      <c r="A245" s="40"/>
      <c r="B245" s="41"/>
      <c r="C245" s="220" t="s">
        <v>435</v>
      </c>
      <c r="D245" s="220" t="s">
        <v>171</v>
      </c>
      <c r="E245" s="221" t="s">
        <v>1381</v>
      </c>
      <c r="F245" s="222" t="s">
        <v>1382</v>
      </c>
      <c r="G245" s="223" t="s">
        <v>174</v>
      </c>
      <c r="H245" s="224">
        <v>14.04</v>
      </c>
      <c r="I245" s="225"/>
      <c r="J245" s="226">
        <f>ROUND(I245*H245,2)</f>
        <v>0</v>
      </c>
      <c r="K245" s="222" t="s">
        <v>175</v>
      </c>
      <c r="L245" s="46"/>
      <c r="M245" s="227" t="s">
        <v>19</v>
      </c>
      <c r="N245" s="228" t="s">
        <v>43</v>
      </c>
      <c r="O245" s="86"/>
      <c r="P245" s="229">
        <f>O245*H245</f>
        <v>0</v>
      </c>
      <c r="Q245" s="229">
        <v>0.00632</v>
      </c>
      <c r="R245" s="229">
        <f>Q245*H245</f>
        <v>0.0887328</v>
      </c>
      <c r="S245" s="229">
        <v>0</v>
      </c>
      <c r="T245" s="230">
        <f>S245*H245</f>
        <v>0</v>
      </c>
      <c r="U245" s="40"/>
      <c r="V245" s="40"/>
      <c r="W245" s="40"/>
      <c r="X245" s="40"/>
      <c r="Y245" s="40"/>
      <c r="Z245" s="40"/>
      <c r="AA245" s="40"/>
      <c r="AB245" s="40"/>
      <c r="AC245" s="40"/>
      <c r="AD245" s="40"/>
      <c r="AE245" s="40"/>
      <c r="AR245" s="231" t="s">
        <v>176</v>
      </c>
      <c r="AT245" s="231" t="s">
        <v>171</v>
      </c>
      <c r="AU245" s="231" t="s">
        <v>82</v>
      </c>
      <c r="AY245" s="19" t="s">
        <v>169</v>
      </c>
      <c r="BE245" s="232">
        <f>IF(N245="základní",J245,0)</f>
        <v>0</v>
      </c>
      <c r="BF245" s="232">
        <f>IF(N245="snížená",J245,0)</f>
        <v>0</v>
      </c>
      <c r="BG245" s="232">
        <f>IF(N245="zákl. přenesená",J245,0)</f>
        <v>0</v>
      </c>
      <c r="BH245" s="232">
        <f>IF(N245="sníž. přenesená",J245,0)</f>
        <v>0</v>
      </c>
      <c r="BI245" s="232">
        <f>IF(N245="nulová",J245,0)</f>
        <v>0</v>
      </c>
      <c r="BJ245" s="19" t="s">
        <v>80</v>
      </c>
      <c r="BK245" s="232">
        <f>ROUND(I245*H245,2)</f>
        <v>0</v>
      </c>
      <c r="BL245" s="19" t="s">
        <v>176</v>
      </c>
      <c r="BM245" s="231" t="s">
        <v>1383</v>
      </c>
    </row>
    <row r="246" spans="1:51" s="13" customFormat="1" ht="12">
      <c r="A246" s="13"/>
      <c r="B246" s="237"/>
      <c r="C246" s="238"/>
      <c r="D246" s="233" t="s">
        <v>180</v>
      </c>
      <c r="E246" s="239" t="s">
        <v>19</v>
      </c>
      <c r="F246" s="240" t="s">
        <v>1384</v>
      </c>
      <c r="G246" s="238"/>
      <c r="H246" s="241">
        <v>14.04</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180</v>
      </c>
      <c r="AU246" s="247" t="s">
        <v>82</v>
      </c>
      <c r="AV246" s="13" t="s">
        <v>82</v>
      </c>
      <c r="AW246" s="13" t="s">
        <v>33</v>
      </c>
      <c r="AX246" s="13" t="s">
        <v>80</v>
      </c>
      <c r="AY246" s="247" t="s">
        <v>169</v>
      </c>
    </row>
    <row r="247" spans="1:63" s="12" customFormat="1" ht="22.8" customHeight="1">
      <c r="A247" s="12"/>
      <c r="B247" s="204"/>
      <c r="C247" s="205"/>
      <c r="D247" s="206" t="s">
        <v>71</v>
      </c>
      <c r="E247" s="218" t="s">
        <v>206</v>
      </c>
      <c r="F247" s="218" t="s">
        <v>364</v>
      </c>
      <c r="G247" s="205"/>
      <c r="H247" s="205"/>
      <c r="I247" s="208"/>
      <c r="J247" s="219">
        <f>BK247</f>
        <v>0</v>
      </c>
      <c r="K247" s="205"/>
      <c r="L247" s="210"/>
      <c r="M247" s="211"/>
      <c r="N247" s="212"/>
      <c r="O247" s="212"/>
      <c r="P247" s="213">
        <f>SUM(P248:P279)</f>
        <v>0</v>
      </c>
      <c r="Q247" s="212"/>
      <c r="R247" s="213">
        <f>SUM(R248:R279)</f>
        <v>0.6259775</v>
      </c>
      <c r="S247" s="212"/>
      <c r="T247" s="214">
        <f>SUM(T248:T279)</f>
        <v>0</v>
      </c>
      <c r="U247" s="12"/>
      <c r="V247" s="12"/>
      <c r="W247" s="12"/>
      <c r="X247" s="12"/>
      <c r="Y247" s="12"/>
      <c r="Z247" s="12"/>
      <c r="AA247" s="12"/>
      <c r="AB247" s="12"/>
      <c r="AC247" s="12"/>
      <c r="AD247" s="12"/>
      <c r="AE247" s="12"/>
      <c r="AR247" s="215" t="s">
        <v>80</v>
      </c>
      <c r="AT247" s="216" t="s">
        <v>71</v>
      </c>
      <c r="AU247" s="216" t="s">
        <v>80</v>
      </c>
      <c r="AY247" s="215" t="s">
        <v>169</v>
      </c>
      <c r="BK247" s="217">
        <f>SUM(BK248:BK279)</f>
        <v>0</v>
      </c>
    </row>
    <row r="248" spans="1:65" s="2" customFormat="1" ht="21.75" customHeight="1">
      <c r="A248" s="40"/>
      <c r="B248" s="41"/>
      <c r="C248" s="220" t="s">
        <v>440</v>
      </c>
      <c r="D248" s="220" t="s">
        <v>171</v>
      </c>
      <c r="E248" s="221" t="s">
        <v>1385</v>
      </c>
      <c r="F248" s="222" t="s">
        <v>1386</v>
      </c>
      <c r="G248" s="223" t="s">
        <v>174</v>
      </c>
      <c r="H248" s="224">
        <v>3.31</v>
      </c>
      <c r="I248" s="225"/>
      <c r="J248" s="226">
        <f>ROUND(I248*H248,2)</f>
        <v>0</v>
      </c>
      <c r="K248" s="222" t="s">
        <v>175</v>
      </c>
      <c r="L248" s="46"/>
      <c r="M248" s="227" t="s">
        <v>19</v>
      </c>
      <c r="N248" s="228" t="s">
        <v>43</v>
      </c>
      <c r="O248" s="86"/>
      <c r="P248" s="229">
        <f>O248*H248</f>
        <v>0</v>
      </c>
      <c r="Q248" s="229">
        <v>0</v>
      </c>
      <c r="R248" s="229">
        <f>Q248*H248</f>
        <v>0</v>
      </c>
      <c r="S248" s="229">
        <v>0</v>
      </c>
      <c r="T248" s="230">
        <f>S248*H248</f>
        <v>0</v>
      </c>
      <c r="U248" s="40"/>
      <c r="V248" s="40"/>
      <c r="W248" s="40"/>
      <c r="X248" s="40"/>
      <c r="Y248" s="40"/>
      <c r="Z248" s="40"/>
      <c r="AA248" s="40"/>
      <c r="AB248" s="40"/>
      <c r="AC248" s="40"/>
      <c r="AD248" s="40"/>
      <c r="AE248" s="40"/>
      <c r="AR248" s="231" t="s">
        <v>176</v>
      </c>
      <c r="AT248" s="231" t="s">
        <v>171</v>
      </c>
      <c r="AU248" s="231" t="s">
        <v>82</v>
      </c>
      <c r="AY248" s="19" t="s">
        <v>169</v>
      </c>
      <c r="BE248" s="232">
        <f>IF(N248="základní",J248,0)</f>
        <v>0</v>
      </c>
      <c r="BF248" s="232">
        <f>IF(N248="snížená",J248,0)</f>
        <v>0</v>
      </c>
      <c r="BG248" s="232">
        <f>IF(N248="zákl. přenesená",J248,0)</f>
        <v>0</v>
      </c>
      <c r="BH248" s="232">
        <f>IF(N248="sníž. přenesená",J248,0)</f>
        <v>0</v>
      </c>
      <c r="BI248" s="232">
        <f>IF(N248="nulová",J248,0)</f>
        <v>0</v>
      </c>
      <c r="BJ248" s="19" t="s">
        <v>80</v>
      </c>
      <c r="BK248" s="232">
        <f>ROUND(I248*H248,2)</f>
        <v>0</v>
      </c>
      <c r="BL248" s="19" t="s">
        <v>176</v>
      </c>
      <c r="BM248" s="231" t="s">
        <v>1387</v>
      </c>
    </row>
    <row r="249" spans="1:51" s="13" customFormat="1" ht="12">
      <c r="A249" s="13"/>
      <c r="B249" s="237"/>
      <c r="C249" s="238"/>
      <c r="D249" s="233" t="s">
        <v>180</v>
      </c>
      <c r="E249" s="239" t="s">
        <v>19</v>
      </c>
      <c r="F249" s="240" t="s">
        <v>1388</v>
      </c>
      <c r="G249" s="238"/>
      <c r="H249" s="241">
        <v>3.31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180</v>
      </c>
      <c r="AU249" s="247" t="s">
        <v>82</v>
      </c>
      <c r="AV249" s="13" t="s">
        <v>82</v>
      </c>
      <c r="AW249" s="13" t="s">
        <v>33</v>
      </c>
      <c r="AX249" s="13" t="s">
        <v>80</v>
      </c>
      <c r="AY249" s="247" t="s">
        <v>169</v>
      </c>
    </row>
    <row r="250" spans="1:65" s="2" customFormat="1" ht="16.5" customHeight="1">
      <c r="A250" s="40"/>
      <c r="B250" s="41"/>
      <c r="C250" s="220" t="s">
        <v>444</v>
      </c>
      <c r="D250" s="220" t="s">
        <v>171</v>
      </c>
      <c r="E250" s="221" t="s">
        <v>378</v>
      </c>
      <c r="F250" s="222" t="s">
        <v>379</v>
      </c>
      <c r="G250" s="223" t="s">
        <v>174</v>
      </c>
      <c r="H250" s="224">
        <v>13.45</v>
      </c>
      <c r="I250" s="225"/>
      <c r="J250" s="226">
        <f>ROUND(I250*H250,2)</f>
        <v>0</v>
      </c>
      <c r="K250" s="222" t="s">
        <v>175</v>
      </c>
      <c r="L250" s="46"/>
      <c r="M250" s="227" t="s">
        <v>19</v>
      </c>
      <c r="N250" s="228" t="s">
        <v>43</v>
      </c>
      <c r="O250" s="86"/>
      <c r="P250" s="229">
        <f>O250*H250</f>
        <v>0</v>
      </c>
      <c r="Q250" s="229">
        <v>0</v>
      </c>
      <c r="R250" s="229">
        <f>Q250*H250</f>
        <v>0</v>
      </c>
      <c r="S250" s="229">
        <v>0</v>
      </c>
      <c r="T250" s="230">
        <f>S250*H250</f>
        <v>0</v>
      </c>
      <c r="U250" s="40"/>
      <c r="V250" s="40"/>
      <c r="W250" s="40"/>
      <c r="X250" s="40"/>
      <c r="Y250" s="40"/>
      <c r="Z250" s="40"/>
      <c r="AA250" s="40"/>
      <c r="AB250" s="40"/>
      <c r="AC250" s="40"/>
      <c r="AD250" s="40"/>
      <c r="AE250" s="40"/>
      <c r="AR250" s="231" t="s">
        <v>176</v>
      </c>
      <c r="AT250" s="231" t="s">
        <v>171</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1389</v>
      </c>
    </row>
    <row r="251" spans="1:51" s="13" customFormat="1" ht="12">
      <c r="A251" s="13"/>
      <c r="B251" s="237"/>
      <c r="C251" s="238"/>
      <c r="D251" s="233" t="s">
        <v>180</v>
      </c>
      <c r="E251" s="239" t="s">
        <v>19</v>
      </c>
      <c r="F251" s="240" t="s">
        <v>1390</v>
      </c>
      <c r="G251" s="238"/>
      <c r="H251" s="241">
        <v>13.45</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180</v>
      </c>
      <c r="AU251" s="247" t="s">
        <v>82</v>
      </c>
      <c r="AV251" s="13" t="s">
        <v>82</v>
      </c>
      <c r="AW251" s="13" t="s">
        <v>33</v>
      </c>
      <c r="AX251" s="13" t="s">
        <v>80</v>
      </c>
      <c r="AY251" s="247" t="s">
        <v>169</v>
      </c>
    </row>
    <row r="252" spans="1:65" s="2" customFormat="1" ht="16.5" customHeight="1">
      <c r="A252" s="40"/>
      <c r="B252" s="41"/>
      <c r="C252" s="220" t="s">
        <v>450</v>
      </c>
      <c r="D252" s="220" t="s">
        <v>171</v>
      </c>
      <c r="E252" s="221" t="s">
        <v>1391</v>
      </c>
      <c r="F252" s="222" t="s">
        <v>1392</v>
      </c>
      <c r="G252" s="223" t="s">
        <v>174</v>
      </c>
      <c r="H252" s="224">
        <v>972.4</v>
      </c>
      <c r="I252" s="225"/>
      <c r="J252" s="226">
        <f>ROUND(I252*H252,2)</f>
        <v>0</v>
      </c>
      <c r="K252" s="222" t="s">
        <v>175</v>
      </c>
      <c r="L252" s="46"/>
      <c r="M252" s="227" t="s">
        <v>19</v>
      </c>
      <c r="N252" s="228" t="s">
        <v>43</v>
      </c>
      <c r="O252" s="86"/>
      <c r="P252" s="229">
        <f>O252*H252</f>
        <v>0</v>
      </c>
      <c r="Q252" s="229">
        <v>0</v>
      </c>
      <c r="R252" s="229">
        <f>Q252*H252</f>
        <v>0</v>
      </c>
      <c r="S252" s="229">
        <v>0</v>
      </c>
      <c r="T252" s="230">
        <f>S252*H252</f>
        <v>0</v>
      </c>
      <c r="U252" s="40"/>
      <c r="V252" s="40"/>
      <c r="W252" s="40"/>
      <c r="X252" s="40"/>
      <c r="Y252" s="40"/>
      <c r="Z252" s="40"/>
      <c r="AA252" s="40"/>
      <c r="AB252" s="40"/>
      <c r="AC252" s="40"/>
      <c r="AD252" s="40"/>
      <c r="AE252" s="40"/>
      <c r="AR252" s="231" t="s">
        <v>176</v>
      </c>
      <c r="AT252" s="231" t="s">
        <v>171</v>
      </c>
      <c r="AU252" s="231" t="s">
        <v>82</v>
      </c>
      <c r="AY252" s="19" t="s">
        <v>169</v>
      </c>
      <c r="BE252" s="232">
        <f>IF(N252="základní",J252,0)</f>
        <v>0</v>
      </c>
      <c r="BF252" s="232">
        <f>IF(N252="snížená",J252,0)</f>
        <v>0</v>
      </c>
      <c r="BG252" s="232">
        <f>IF(N252="zákl. přenesená",J252,0)</f>
        <v>0</v>
      </c>
      <c r="BH252" s="232">
        <f>IF(N252="sníž. přenesená",J252,0)</f>
        <v>0</v>
      </c>
      <c r="BI252" s="232">
        <f>IF(N252="nulová",J252,0)</f>
        <v>0</v>
      </c>
      <c r="BJ252" s="19" t="s">
        <v>80</v>
      </c>
      <c r="BK252" s="232">
        <f>ROUND(I252*H252,2)</f>
        <v>0</v>
      </c>
      <c r="BL252" s="19" t="s">
        <v>176</v>
      </c>
      <c r="BM252" s="231" t="s">
        <v>1393</v>
      </c>
    </row>
    <row r="253" spans="1:51" s="14" customFormat="1" ht="12">
      <c r="A253" s="14"/>
      <c r="B253" s="248"/>
      <c r="C253" s="249"/>
      <c r="D253" s="233" t="s">
        <v>180</v>
      </c>
      <c r="E253" s="250" t="s">
        <v>19</v>
      </c>
      <c r="F253" s="251" t="s">
        <v>1394</v>
      </c>
      <c r="G253" s="249"/>
      <c r="H253" s="250" t="s">
        <v>19</v>
      </c>
      <c r="I253" s="252"/>
      <c r="J253" s="249"/>
      <c r="K253" s="249"/>
      <c r="L253" s="253"/>
      <c r="M253" s="254"/>
      <c r="N253" s="255"/>
      <c r="O253" s="255"/>
      <c r="P253" s="255"/>
      <c r="Q253" s="255"/>
      <c r="R253" s="255"/>
      <c r="S253" s="255"/>
      <c r="T253" s="256"/>
      <c r="U253" s="14"/>
      <c r="V253" s="14"/>
      <c r="W253" s="14"/>
      <c r="X253" s="14"/>
      <c r="Y253" s="14"/>
      <c r="Z253" s="14"/>
      <c r="AA253" s="14"/>
      <c r="AB253" s="14"/>
      <c r="AC253" s="14"/>
      <c r="AD253" s="14"/>
      <c r="AE253" s="14"/>
      <c r="AT253" s="257" t="s">
        <v>180</v>
      </c>
      <c r="AU253" s="257" t="s">
        <v>82</v>
      </c>
      <c r="AV253" s="14" t="s">
        <v>80</v>
      </c>
      <c r="AW253" s="14" t="s">
        <v>33</v>
      </c>
      <c r="AX253" s="14" t="s">
        <v>72</v>
      </c>
      <c r="AY253" s="257" t="s">
        <v>169</v>
      </c>
    </row>
    <row r="254" spans="1:51" s="13" customFormat="1" ht="12">
      <c r="A254" s="13"/>
      <c r="B254" s="237"/>
      <c r="C254" s="238"/>
      <c r="D254" s="233" t="s">
        <v>180</v>
      </c>
      <c r="E254" s="239" t="s">
        <v>19</v>
      </c>
      <c r="F254" s="240" t="s">
        <v>1395</v>
      </c>
      <c r="G254" s="238"/>
      <c r="H254" s="241">
        <v>972.4</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180</v>
      </c>
      <c r="AU254" s="247" t="s">
        <v>82</v>
      </c>
      <c r="AV254" s="13" t="s">
        <v>82</v>
      </c>
      <c r="AW254" s="13" t="s">
        <v>33</v>
      </c>
      <c r="AX254" s="13" t="s">
        <v>72</v>
      </c>
      <c r="AY254" s="247" t="s">
        <v>169</v>
      </c>
    </row>
    <row r="255" spans="1:51" s="15" customFormat="1" ht="12">
      <c r="A255" s="15"/>
      <c r="B255" s="258"/>
      <c r="C255" s="259"/>
      <c r="D255" s="233" t="s">
        <v>180</v>
      </c>
      <c r="E255" s="260" t="s">
        <v>19</v>
      </c>
      <c r="F255" s="261" t="s">
        <v>191</v>
      </c>
      <c r="G255" s="259"/>
      <c r="H255" s="262">
        <v>972.4</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180</v>
      </c>
      <c r="AU255" s="268" t="s">
        <v>82</v>
      </c>
      <c r="AV255" s="15" t="s">
        <v>176</v>
      </c>
      <c r="AW255" s="15" t="s">
        <v>33</v>
      </c>
      <c r="AX255" s="15" t="s">
        <v>80</v>
      </c>
      <c r="AY255" s="268" t="s">
        <v>169</v>
      </c>
    </row>
    <row r="256" spans="1:65" s="2" customFormat="1" ht="16.5" customHeight="1">
      <c r="A256" s="40"/>
      <c r="B256" s="41"/>
      <c r="C256" s="220" t="s">
        <v>455</v>
      </c>
      <c r="D256" s="220" t="s">
        <v>171</v>
      </c>
      <c r="E256" s="221" t="s">
        <v>1396</v>
      </c>
      <c r="F256" s="222" t="s">
        <v>1397</v>
      </c>
      <c r="G256" s="223" t="s">
        <v>174</v>
      </c>
      <c r="H256" s="224">
        <v>486.2</v>
      </c>
      <c r="I256" s="225"/>
      <c r="J256" s="226">
        <f>ROUND(I256*H256,2)</f>
        <v>0</v>
      </c>
      <c r="K256" s="222" t="s">
        <v>175</v>
      </c>
      <c r="L256" s="46"/>
      <c r="M256" s="227" t="s">
        <v>19</v>
      </c>
      <c r="N256" s="228" t="s">
        <v>43</v>
      </c>
      <c r="O256" s="86"/>
      <c r="P256" s="229">
        <f>O256*H256</f>
        <v>0</v>
      </c>
      <c r="Q256" s="229">
        <v>0</v>
      </c>
      <c r="R256" s="229">
        <f>Q256*H256</f>
        <v>0</v>
      </c>
      <c r="S256" s="229">
        <v>0</v>
      </c>
      <c r="T256" s="230">
        <f>S256*H256</f>
        <v>0</v>
      </c>
      <c r="U256" s="40"/>
      <c r="V256" s="40"/>
      <c r="W256" s="40"/>
      <c r="X256" s="40"/>
      <c r="Y256" s="40"/>
      <c r="Z256" s="40"/>
      <c r="AA256" s="40"/>
      <c r="AB256" s="40"/>
      <c r="AC256" s="40"/>
      <c r="AD256" s="40"/>
      <c r="AE256" s="40"/>
      <c r="AR256" s="231" t="s">
        <v>176</v>
      </c>
      <c r="AT256" s="231" t="s">
        <v>171</v>
      </c>
      <c r="AU256" s="231" t="s">
        <v>82</v>
      </c>
      <c r="AY256" s="19" t="s">
        <v>169</v>
      </c>
      <c r="BE256" s="232">
        <f>IF(N256="základní",J256,0)</f>
        <v>0</v>
      </c>
      <c r="BF256" s="232">
        <f>IF(N256="snížená",J256,0)</f>
        <v>0</v>
      </c>
      <c r="BG256" s="232">
        <f>IF(N256="zákl. přenesená",J256,0)</f>
        <v>0</v>
      </c>
      <c r="BH256" s="232">
        <f>IF(N256="sníž. přenesená",J256,0)</f>
        <v>0</v>
      </c>
      <c r="BI256" s="232">
        <f>IF(N256="nulová",J256,0)</f>
        <v>0</v>
      </c>
      <c r="BJ256" s="19" t="s">
        <v>80</v>
      </c>
      <c r="BK256" s="232">
        <f>ROUND(I256*H256,2)</f>
        <v>0</v>
      </c>
      <c r="BL256" s="19" t="s">
        <v>176</v>
      </c>
      <c r="BM256" s="231" t="s">
        <v>1398</v>
      </c>
    </row>
    <row r="257" spans="1:51" s="14" customFormat="1" ht="12">
      <c r="A257" s="14"/>
      <c r="B257" s="248"/>
      <c r="C257" s="249"/>
      <c r="D257" s="233" t="s">
        <v>180</v>
      </c>
      <c r="E257" s="250" t="s">
        <v>19</v>
      </c>
      <c r="F257" s="251" t="s">
        <v>1399</v>
      </c>
      <c r="G257" s="249"/>
      <c r="H257" s="250" t="s">
        <v>19</v>
      </c>
      <c r="I257" s="252"/>
      <c r="J257" s="249"/>
      <c r="K257" s="249"/>
      <c r="L257" s="253"/>
      <c r="M257" s="254"/>
      <c r="N257" s="255"/>
      <c r="O257" s="255"/>
      <c r="P257" s="255"/>
      <c r="Q257" s="255"/>
      <c r="R257" s="255"/>
      <c r="S257" s="255"/>
      <c r="T257" s="256"/>
      <c r="U257" s="14"/>
      <c r="V257" s="14"/>
      <c r="W257" s="14"/>
      <c r="X257" s="14"/>
      <c r="Y257" s="14"/>
      <c r="Z257" s="14"/>
      <c r="AA257" s="14"/>
      <c r="AB257" s="14"/>
      <c r="AC257" s="14"/>
      <c r="AD257" s="14"/>
      <c r="AE257" s="14"/>
      <c r="AT257" s="257" t="s">
        <v>180</v>
      </c>
      <c r="AU257" s="257" t="s">
        <v>82</v>
      </c>
      <c r="AV257" s="14" t="s">
        <v>80</v>
      </c>
      <c r="AW257" s="14" t="s">
        <v>33</v>
      </c>
      <c r="AX257" s="14" t="s">
        <v>72</v>
      </c>
      <c r="AY257" s="257" t="s">
        <v>169</v>
      </c>
    </row>
    <row r="258" spans="1:51" s="13" customFormat="1" ht="12">
      <c r="A258" s="13"/>
      <c r="B258" s="237"/>
      <c r="C258" s="238"/>
      <c r="D258" s="233" t="s">
        <v>180</v>
      </c>
      <c r="E258" s="239" t="s">
        <v>19</v>
      </c>
      <c r="F258" s="240" t="s">
        <v>1400</v>
      </c>
      <c r="G258" s="238"/>
      <c r="H258" s="241">
        <v>486.2</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180</v>
      </c>
      <c r="AU258" s="247" t="s">
        <v>82</v>
      </c>
      <c r="AV258" s="13" t="s">
        <v>82</v>
      </c>
      <c r="AW258" s="13" t="s">
        <v>33</v>
      </c>
      <c r="AX258" s="13" t="s">
        <v>72</v>
      </c>
      <c r="AY258" s="247" t="s">
        <v>169</v>
      </c>
    </row>
    <row r="259" spans="1:51" s="15" customFormat="1" ht="12">
      <c r="A259" s="15"/>
      <c r="B259" s="258"/>
      <c r="C259" s="259"/>
      <c r="D259" s="233" t="s">
        <v>180</v>
      </c>
      <c r="E259" s="260" t="s">
        <v>19</v>
      </c>
      <c r="F259" s="261" t="s">
        <v>191</v>
      </c>
      <c r="G259" s="259"/>
      <c r="H259" s="262">
        <v>486.2</v>
      </c>
      <c r="I259" s="263"/>
      <c r="J259" s="259"/>
      <c r="K259" s="259"/>
      <c r="L259" s="264"/>
      <c r="M259" s="265"/>
      <c r="N259" s="266"/>
      <c r="O259" s="266"/>
      <c r="P259" s="266"/>
      <c r="Q259" s="266"/>
      <c r="R259" s="266"/>
      <c r="S259" s="266"/>
      <c r="T259" s="267"/>
      <c r="U259" s="15"/>
      <c r="V259" s="15"/>
      <c r="W259" s="15"/>
      <c r="X259" s="15"/>
      <c r="Y259" s="15"/>
      <c r="Z259" s="15"/>
      <c r="AA259" s="15"/>
      <c r="AB259" s="15"/>
      <c r="AC259" s="15"/>
      <c r="AD259" s="15"/>
      <c r="AE259" s="15"/>
      <c r="AT259" s="268" t="s">
        <v>180</v>
      </c>
      <c r="AU259" s="268" t="s">
        <v>82</v>
      </c>
      <c r="AV259" s="15" t="s">
        <v>176</v>
      </c>
      <c r="AW259" s="15" t="s">
        <v>33</v>
      </c>
      <c r="AX259" s="15" t="s">
        <v>80</v>
      </c>
      <c r="AY259" s="268" t="s">
        <v>169</v>
      </c>
    </row>
    <row r="260" spans="1:65" s="2" customFormat="1" ht="16.5" customHeight="1">
      <c r="A260" s="40"/>
      <c r="B260" s="41"/>
      <c r="C260" s="220" t="s">
        <v>461</v>
      </c>
      <c r="D260" s="220" t="s">
        <v>171</v>
      </c>
      <c r="E260" s="221" t="s">
        <v>1401</v>
      </c>
      <c r="F260" s="222" t="s">
        <v>1402</v>
      </c>
      <c r="G260" s="223" t="s">
        <v>174</v>
      </c>
      <c r="H260" s="224">
        <v>972.4</v>
      </c>
      <c r="I260" s="225"/>
      <c r="J260" s="226">
        <f>ROUND(I260*H260,2)</f>
        <v>0</v>
      </c>
      <c r="K260" s="222" t="s">
        <v>175</v>
      </c>
      <c r="L260" s="46"/>
      <c r="M260" s="227" t="s">
        <v>19</v>
      </c>
      <c r="N260" s="228" t="s">
        <v>43</v>
      </c>
      <c r="O260" s="86"/>
      <c r="P260" s="229">
        <f>O260*H260</f>
        <v>0</v>
      </c>
      <c r="Q260" s="229">
        <v>0</v>
      </c>
      <c r="R260" s="229">
        <f>Q260*H260</f>
        <v>0</v>
      </c>
      <c r="S260" s="229">
        <v>0</v>
      </c>
      <c r="T260" s="230">
        <f>S260*H260</f>
        <v>0</v>
      </c>
      <c r="U260" s="40"/>
      <c r="V260" s="40"/>
      <c r="W260" s="40"/>
      <c r="X260" s="40"/>
      <c r="Y260" s="40"/>
      <c r="Z260" s="40"/>
      <c r="AA260" s="40"/>
      <c r="AB260" s="40"/>
      <c r="AC260" s="40"/>
      <c r="AD260" s="40"/>
      <c r="AE260" s="40"/>
      <c r="AR260" s="231" t="s">
        <v>176</v>
      </c>
      <c r="AT260" s="231" t="s">
        <v>171</v>
      </c>
      <c r="AU260" s="231" t="s">
        <v>82</v>
      </c>
      <c r="AY260" s="19" t="s">
        <v>169</v>
      </c>
      <c r="BE260" s="232">
        <f>IF(N260="základní",J260,0)</f>
        <v>0</v>
      </c>
      <c r="BF260" s="232">
        <f>IF(N260="snížená",J260,0)</f>
        <v>0</v>
      </c>
      <c r="BG260" s="232">
        <f>IF(N260="zákl. přenesená",J260,0)</f>
        <v>0</v>
      </c>
      <c r="BH260" s="232">
        <f>IF(N260="sníž. přenesená",J260,0)</f>
        <v>0</v>
      </c>
      <c r="BI260" s="232">
        <f>IF(N260="nulová",J260,0)</f>
        <v>0</v>
      </c>
      <c r="BJ260" s="19" t="s">
        <v>80</v>
      </c>
      <c r="BK260" s="232">
        <f>ROUND(I260*H260,2)</f>
        <v>0</v>
      </c>
      <c r="BL260" s="19" t="s">
        <v>176</v>
      </c>
      <c r="BM260" s="231" t="s">
        <v>1403</v>
      </c>
    </row>
    <row r="261" spans="1:51" s="14" customFormat="1" ht="12">
      <c r="A261" s="14"/>
      <c r="B261" s="248"/>
      <c r="C261" s="249"/>
      <c r="D261" s="233" t="s">
        <v>180</v>
      </c>
      <c r="E261" s="250" t="s">
        <v>19</v>
      </c>
      <c r="F261" s="251" t="s">
        <v>1399</v>
      </c>
      <c r="G261" s="249"/>
      <c r="H261" s="250" t="s">
        <v>19</v>
      </c>
      <c r="I261" s="252"/>
      <c r="J261" s="249"/>
      <c r="K261" s="249"/>
      <c r="L261" s="253"/>
      <c r="M261" s="254"/>
      <c r="N261" s="255"/>
      <c r="O261" s="255"/>
      <c r="P261" s="255"/>
      <c r="Q261" s="255"/>
      <c r="R261" s="255"/>
      <c r="S261" s="255"/>
      <c r="T261" s="256"/>
      <c r="U261" s="14"/>
      <c r="V261" s="14"/>
      <c r="W261" s="14"/>
      <c r="X261" s="14"/>
      <c r="Y261" s="14"/>
      <c r="Z261" s="14"/>
      <c r="AA261" s="14"/>
      <c r="AB261" s="14"/>
      <c r="AC261" s="14"/>
      <c r="AD261" s="14"/>
      <c r="AE261" s="14"/>
      <c r="AT261" s="257" t="s">
        <v>180</v>
      </c>
      <c r="AU261" s="257" t="s">
        <v>82</v>
      </c>
      <c r="AV261" s="14" t="s">
        <v>80</v>
      </c>
      <c r="AW261" s="14" t="s">
        <v>33</v>
      </c>
      <c r="AX261" s="14" t="s">
        <v>72</v>
      </c>
      <c r="AY261" s="257" t="s">
        <v>169</v>
      </c>
    </row>
    <row r="262" spans="1:51" s="13" customFormat="1" ht="12">
      <c r="A262" s="13"/>
      <c r="B262" s="237"/>
      <c r="C262" s="238"/>
      <c r="D262" s="233" t="s">
        <v>180</v>
      </c>
      <c r="E262" s="239" t="s">
        <v>19</v>
      </c>
      <c r="F262" s="240" t="s">
        <v>1404</v>
      </c>
      <c r="G262" s="238"/>
      <c r="H262" s="241">
        <v>972.4</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180</v>
      </c>
      <c r="AU262" s="247" t="s">
        <v>82</v>
      </c>
      <c r="AV262" s="13" t="s">
        <v>82</v>
      </c>
      <c r="AW262" s="13" t="s">
        <v>33</v>
      </c>
      <c r="AX262" s="13" t="s">
        <v>72</v>
      </c>
      <c r="AY262" s="247" t="s">
        <v>169</v>
      </c>
    </row>
    <row r="263" spans="1:51" s="15" customFormat="1" ht="12">
      <c r="A263" s="15"/>
      <c r="B263" s="258"/>
      <c r="C263" s="259"/>
      <c r="D263" s="233" t="s">
        <v>180</v>
      </c>
      <c r="E263" s="260" t="s">
        <v>19</v>
      </c>
      <c r="F263" s="261" t="s">
        <v>191</v>
      </c>
      <c r="G263" s="259"/>
      <c r="H263" s="262">
        <v>972.4</v>
      </c>
      <c r="I263" s="263"/>
      <c r="J263" s="259"/>
      <c r="K263" s="259"/>
      <c r="L263" s="264"/>
      <c r="M263" s="265"/>
      <c r="N263" s="266"/>
      <c r="O263" s="266"/>
      <c r="P263" s="266"/>
      <c r="Q263" s="266"/>
      <c r="R263" s="266"/>
      <c r="S263" s="266"/>
      <c r="T263" s="267"/>
      <c r="U263" s="15"/>
      <c r="V263" s="15"/>
      <c r="W263" s="15"/>
      <c r="X263" s="15"/>
      <c r="Y263" s="15"/>
      <c r="Z263" s="15"/>
      <c r="AA263" s="15"/>
      <c r="AB263" s="15"/>
      <c r="AC263" s="15"/>
      <c r="AD263" s="15"/>
      <c r="AE263" s="15"/>
      <c r="AT263" s="268" t="s">
        <v>180</v>
      </c>
      <c r="AU263" s="268" t="s">
        <v>82</v>
      </c>
      <c r="AV263" s="15" t="s">
        <v>176</v>
      </c>
      <c r="AW263" s="15" t="s">
        <v>33</v>
      </c>
      <c r="AX263" s="15" t="s">
        <v>80</v>
      </c>
      <c r="AY263" s="268" t="s">
        <v>169</v>
      </c>
    </row>
    <row r="264" spans="1:65" s="2" customFormat="1" ht="21.75" customHeight="1">
      <c r="A264" s="40"/>
      <c r="B264" s="41"/>
      <c r="C264" s="220" t="s">
        <v>467</v>
      </c>
      <c r="D264" s="220" t="s">
        <v>171</v>
      </c>
      <c r="E264" s="221" t="s">
        <v>1405</v>
      </c>
      <c r="F264" s="222" t="s">
        <v>1406</v>
      </c>
      <c r="G264" s="223" t="s">
        <v>174</v>
      </c>
      <c r="H264" s="224">
        <v>21.61</v>
      </c>
      <c r="I264" s="225"/>
      <c r="J264" s="226">
        <f>ROUND(I264*H264,2)</f>
        <v>0</v>
      </c>
      <c r="K264" s="222" t="s">
        <v>175</v>
      </c>
      <c r="L264" s="46"/>
      <c r="M264" s="227" t="s">
        <v>19</v>
      </c>
      <c r="N264" s="228" t="s">
        <v>43</v>
      </c>
      <c r="O264" s="86"/>
      <c r="P264" s="229">
        <f>O264*H264</f>
        <v>0</v>
      </c>
      <c r="Q264" s="229">
        <v>0</v>
      </c>
      <c r="R264" s="229">
        <f>Q264*H264</f>
        <v>0</v>
      </c>
      <c r="S264" s="229">
        <v>0</v>
      </c>
      <c r="T264" s="230">
        <f>S264*H264</f>
        <v>0</v>
      </c>
      <c r="U264" s="40"/>
      <c r="V264" s="40"/>
      <c r="W264" s="40"/>
      <c r="X264" s="40"/>
      <c r="Y264" s="40"/>
      <c r="Z264" s="40"/>
      <c r="AA264" s="40"/>
      <c r="AB264" s="40"/>
      <c r="AC264" s="40"/>
      <c r="AD264" s="40"/>
      <c r="AE264" s="40"/>
      <c r="AR264" s="231" t="s">
        <v>176</v>
      </c>
      <c r="AT264" s="231" t="s">
        <v>171</v>
      </c>
      <c r="AU264" s="231" t="s">
        <v>82</v>
      </c>
      <c r="AY264" s="19" t="s">
        <v>169</v>
      </c>
      <c r="BE264" s="232">
        <f>IF(N264="základní",J264,0)</f>
        <v>0</v>
      </c>
      <c r="BF264" s="232">
        <f>IF(N264="snížená",J264,0)</f>
        <v>0</v>
      </c>
      <c r="BG264" s="232">
        <f>IF(N264="zákl. přenesená",J264,0)</f>
        <v>0</v>
      </c>
      <c r="BH264" s="232">
        <f>IF(N264="sníž. přenesená",J264,0)</f>
        <v>0</v>
      </c>
      <c r="BI264" s="232">
        <f>IF(N264="nulová",J264,0)</f>
        <v>0</v>
      </c>
      <c r="BJ264" s="19" t="s">
        <v>80</v>
      </c>
      <c r="BK264" s="232">
        <f>ROUND(I264*H264,2)</f>
        <v>0</v>
      </c>
      <c r="BL264" s="19" t="s">
        <v>176</v>
      </c>
      <c r="BM264" s="231" t="s">
        <v>1407</v>
      </c>
    </row>
    <row r="265" spans="1:47" s="2" customFormat="1" ht="12">
      <c r="A265" s="40"/>
      <c r="B265" s="41"/>
      <c r="C265" s="42"/>
      <c r="D265" s="233" t="s">
        <v>178</v>
      </c>
      <c r="E265" s="42"/>
      <c r="F265" s="234" t="s">
        <v>1408</v>
      </c>
      <c r="G265" s="42"/>
      <c r="H265" s="42"/>
      <c r="I265" s="138"/>
      <c r="J265" s="42"/>
      <c r="K265" s="42"/>
      <c r="L265" s="46"/>
      <c r="M265" s="235"/>
      <c r="N265" s="236"/>
      <c r="O265" s="86"/>
      <c r="P265" s="86"/>
      <c r="Q265" s="86"/>
      <c r="R265" s="86"/>
      <c r="S265" s="86"/>
      <c r="T265" s="87"/>
      <c r="U265" s="40"/>
      <c r="V265" s="40"/>
      <c r="W265" s="40"/>
      <c r="X265" s="40"/>
      <c r="Y265" s="40"/>
      <c r="Z265" s="40"/>
      <c r="AA265" s="40"/>
      <c r="AB265" s="40"/>
      <c r="AC265" s="40"/>
      <c r="AD265" s="40"/>
      <c r="AE265" s="40"/>
      <c r="AT265" s="19" t="s">
        <v>178</v>
      </c>
      <c r="AU265" s="19" t="s">
        <v>82</v>
      </c>
    </row>
    <row r="266" spans="1:65" s="2" customFormat="1" ht="21.75" customHeight="1">
      <c r="A266" s="40"/>
      <c r="B266" s="41"/>
      <c r="C266" s="220" t="s">
        <v>472</v>
      </c>
      <c r="D266" s="220" t="s">
        <v>171</v>
      </c>
      <c r="E266" s="221" t="s">
        <v>1409</v>
      </c>
      <c r="F266" s="222" t="s">
        <v>1410</v>
      </c>
      <c r="G266" s="223" t="s">
        <v>174</v>
      </c>
      <c r="H266" s="224">
        <v>13.45</v>
      </c>
      <c r="I266" s="225"/>
      <c r="J266" s="226">
        <f>ROUND(I266*H266,2)</f>
        <v>0</v>
      </c>
      <c r="K266" s="222" t="s">
        <v>175</v>
      </c>
      <c r="L266" s="46"/>
      <c r="M266" s="227" t="s">
        <v>19</v>
      </c>
      <c r="N266" s="228" t="s">
        <v>43</v>
      </c>
      <c r="O266" s="86"/>
      <c r="P266" s="229">
        <f>O266*H266</f>
        <v>0</v>
      </c>
      <c r="Q266" s="229">
        <v>0</v>
      </c>
      <c r="R266" s="229">
        <f>Q266*H266</f>
        <v>0</v>
      </c>
      <c r="S266" s="229">
        <v>0</v>
      </c>
      <c r="T266" s="230">
        <f>S266*H266</f>
        <v>0</v>
      </c>
      <c r="U266" s="40"/>
      <c r="V266" s="40"/>
      <c r="W266" s="40"/>
      <c r="X266" s="40"/>
      <c r="Y266" s="40"/>
      <c r="Z266" s="40"/>
      <c r="AA266" s="40"/>
      <c r="AB266" s="40"/>
      <c r="AC266" s="40"/>
      <c r="AD266" s="40"/>
      <c r="AE266" s="40"/>
      <c r="AR266" s="231" t="s">
        <v>176</v>
      </c>
      <c r="AT266" s="231" t="s">
        <v>171</v>
      </c>
      <c r="AU266" s="231" t="s">
        <v>82</v>
      </c>
      <c r="AY266" s="19" t="s">
        <v>169</v>
      </c>
      <c r="BE266" s="232">
        <f>IF(N266="základní",J266,0)</f>
        <v>0</v>
      </c>
      <c r="BF266" s="232">
        <f>IF(N266="snížená",J266,0)</f>
        <v>0</v>
      </c>
      <c r="BG266" s="232">
        <f>IF(N266="zákl. přenesená",J266,0)</f>
        <v>0</v>
      </c>
      <c r="BH266" s="232">
        <f>IF(N266="sníž. přenesená",J266,0)</f>
        <v>0</v>
      </c>
      <c r="BI266" s="232">
        <f>IF(N266="nulová",J266,0)</f>
        <v>0</v>
      </c>
      <c r="BJ266" s="19" t="s">
        <v>80</v>
      </c>
      <c r="BK266" s="232">
        <f>ROUND(I266*H266,2)</f>
        <v>0</v>
      </c>
      <c r="BL266" s="19" t="s">
        <v>176</v>
      </c>
      <c r="BM266" s="231" t="s">
        <v>1411</v>
      </c>
    </row>
    <row r="267" spans="1:47" s="2" customFormat="1" ht="12">
      <c r="A267" s="40"/>
      <c r="B267" s="41"/>
      <c r="C267" s="42"/>
      <c r="D267" s="233" t="s">
        <v>178</v>
      </c>
      <c r="E267" s="42"/>
      <c r="F267" s="234" t="s">
        <v>1412</v>
      </c>
      <c r="G267" s="42"/>
      <c r="H267" s="42"/>
      <c r="I267" s="138"/>
      <c r="J267" s="42"/>
      <c r="K267" s="42"/>
      <c r="L267" s="46"/>
      <c r="M267" s="235"/>
      <c r="N267" s="236"/>
      <c r="O267" s="86"/>
      <c r="P267" s="86"/>
      <c r="Q267" s="86"/>
      <c r="R267" s="86"/>
      <c r="S267" s="86"/>
      <c r="T267" s="87"/>
      <c r="U267" s="40"/>
      <c r="V267" s="40"/>
      <c r="W267" s="40"/>
      <c r="X267" s="40"/>
      <c r="Y267" s="40"/>
      <c r="Z267" s="40"/>
      <c r="AA267" s="40"/>
      <c r="AB267" s="40"/>
      <c r="AC267" s="40"/>
      <c r="AD267" s="40"/>
      <c r="AE267" s="40"/>
      <c r="AT267" s="19" t="s">
        <v>178</v>
      </c>
      <c r="AU267" s="19" t="s">
        <v>82</v>
      </c>
    </row>
    <row r="268" spans="1:51" s="13" customFormat="1" ht="12">
      <c r="A268" s="13"/>
      <c r="B268" s="237"/>
      <c r="C268" s="238"/>
      <c r="D268" s="233" t="s">
        <v>180</v>
      </c>
      <c r="E268" s="239" t="s">
        <v>19</v>
      </c>
      <c r="F268" s="240" t="s">
        <v>1390</v>
      </c>
      <c r="G268" s="238"/>
      <c r="H268" s="241">
        <v>13.45</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180</v>
      </c>
      <c r="AU268" s="247" t="s">
        <v>82</v>
      </c>
      <c r="AV268" s="13" t="s">
        <v>82</v>
      </c>
      <c r="AW268" s="13" t="s">
        <v>33</v>
      </c>
      <c r="AX268" s="13" t="s">
        <v>80</v>
      </c>
      <c r="AY268" s="247" t="s">
        <v>169</v>
      </c>
    </row>
    <row r="269" spans="1:65" s="2" customFormat="1" ht="16.5" customHeight="1">
      <c r="A269" s="40"/>
      <c r="B269" s="41"/>
      <c r="C269" s="220" t="s">
        <v>486</v>
      </c>
      <c r="D269" s="220" t="s">
        <v>171</v>
      </c>
      <c r="E269" s="221" t="s">
        <v>1413</v>
      </c>
      <c r="F269" s="222" t="s">
        <v>1414</v>
      </c>
      <c r="G269" s="223" t="s">
        <v>174</v>
      </c>
      <c r="H269" s="224">
        <v>13.45</v>
      </c>
      <c r="I269" s="225"/>
      <c r="J269" s="226">
        <f>ROUND(I269*H269,2)</f>
        <v>0</v>
      </c>
      <c r="K269" s="222" t="s">
        <v>175</v>
      </c>
      <c r="L269" s="46"/>
      <c r="M269" s="227" t="s">
        <v>19</v>
      </c>
      <c r="N269" s="228" t="s">
        <v>43</v>
      </c>
      <c r="O269" s="86"/>
      <c r="P269" s="229">
        <f>O269*H269</f>
        <v>0</v>
      </c>
      <c r="Q269" s="229">
        <v>0</v>
      </c>
      <c r="R269" s="229">
        <f>Q269*H269</f>
        <v>0</v>
      </c>
      <c r="S269" s="229">
        <v>0</v>
      </c>
      <c r="T269" s="230">
        <f>S269*H269</f>
        <v>0</v>
      </c>
      <c r="U269" s="40"/>
      <c r="V269" s="40"/>
      <c r="W269" s="40"/>
      <c r="X269" s="40"/>
      <c r="Y269" s="40"/>
      <c r="Z269" s="40"/>
      <c r="AA269" s="40"/>
      <c r="AB269" s="40"/>
      <c r="AC269" s="40"/>
      <c r="AD269" s="40"/>
      <c r="AE269" s="40"/>
      <c r="AR269" s="231" t="s">
        <v>176</v>
      </c>
      <c r="AT269" s="231" t="s">
        <v>171</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1415</v>
      </c>
    </row>
    <row r="270" spans="1:47" s="2" customFormat="1" ht="12">
      <c r="A270" s="40"/>
      <c r="B270" s="41"/>
      <c r="C270" s="42"/>
      <c r="D270" s="233" t="s">
        <v>178</v>
      </c>
      <c r="E270" s="42"/>
      <c r="F270" s="234" t="s">
        <v>1416</v>
      </c>
      <c r="G270" s="42"/>
      <c r="H270" s="42"/>
      <c r="I270" s="138"/>
      <c r="J270" s="42"/>
      <c r="K270" s="42"/>
      <c r="L270" s="46"/>
      <c r="M270" s="235"/>
      <c r="N270" s="236"/>
      <c r="O270" s="86"/>
      <c r="P270" s="86"/>
      <c r="Q270" s="86"/>
      <c r="R270" s="86"/>
      <c r="S270" s="86"/>
      <c r="T270" s="87"/>
      <c r="U270" s="40"/>
      <c r="V270" s="40"/>
      <c r="W270" s="40"/>
      <c r="X270" s="40"/>
      <c r="Y270" s="40"/>
      <c r="Z270" s="40"/>
      <c r="AA270" s="40"/>
      <c r="AB270" s="40"/>
      <c r="AC270" s="40"/>
      <c r="AD270" s="40"/>
      <c r="AE270" s="40"/>
      <c r="AT270" s="19" t="s">
        <v>178</v>
      </c>
      <c r="AU270" s="19" t="s">
        <v>82</v>
      </c>
    </row>
    <row r="271" spans="1:65" s="2" customFormat="1" ht="16.5" customHeight="1">
      <c r="A271" s="40"/>
      <c r="B271" s="41"/>
      <c r="C271" s="220" t="s">
        <v>493</v>
      </c>
      <c r="D271" s="220" t="s">
        <v>171</v>
      </c>
      <c r="E271" s="221" t="s">
        <v>1417</v>
      </c>
      <c r="F271" s="222" t="s">
        <v>1418</v>
      </c>
      <c r="G271" s="223" t="s">
        <v>174</v>
      </c>
      <c r="H271" s="224">
        <v>43.22</v>
      </c>
      <c r="I271" s="225"/>
      <c r="J271" s="226">
        <f>ROUND(I271*H271,2)</f>
        <v>0</v>
      </c>
      <c r="K271" s="222" t="s">
        <v>175</v>
      </c>
      <c r="L271" s="46"/>
      <c r="M271" s="227" t="s">
        <v>19</v>
      </c>
      <c r="N271" s="228" t="s">
        <v>43</v>
      </c>
      <c r="O271" s="86"/>
      <c r="P271" s="229">
        <f>O271*H271</f>
        <v>0</v>
      </c>
      <c r="Q271" s="229">
        <v>0</v>
      </c>
      <c r="R271" s="229">
        <f>Q271*H271</f>
        <v>0</v>
      </c>
      <c r="S271" s="229">
        <v>0</v>
      </c>
      <c r="T271" s="230">
        <f>S271*H271</f>
        <v>0</v>
      </c>
      <c r="U271" s="40"/>
      <c r="V271" s="40"/>
      <c r="W271" s="40"/>
      <c r="X271" s="40"/>
      <c r="Y271" s="40"/>
      <c r="Z271" s="40"/>
      <c r="AA271" s="40"/>
      <c r="AB271" s="40"/>
      <c r="AC271" s="40"/>
      <c r="AD271" s="40"/>
      <c r="AE271" s="40"/>
      <c r="AR271" s="231" t="s">
        <v>176</v>
      </c>
      <c r="AT271" s="231" t="s">
        <v>171</v>
      </c>
      <c r="AU271" s="231" t="s">
        <v>82</v>
      </c>
      <c r="AY271" s="19" t="s">
        <v>169</v>
      </c>
      <c r="BE271" s="232">
        <f>IF(N271="základní",J271,0)</f>
        <v>0</v>
      </c>
      <c r="BF271" s="232">
        <f>IF(N271="snížená",J271,0)</f>
        <v>0</v>
      </c>
      <c r="BG271" s="232">
        <f>IF(N271="zákl. přenesená",J271,0)</f>
        <v>0</v>
      </c>
      <c r="BH271" s="232">
        <f>IF(N271="sníž. přenesená",J271,0)</f>
        <v>0</v>
      </c>
      <c r="BI271" s="232">
        <f>IF(N271="nulová",J271,0)</f>
        <v>0</v>
      </c>
      <c r="BJ271" s="19" t="s">
        <v>80</v>
      </c>
      <c r="BK271" s="232">
        <f>ROUND(I271*H271,2)</f>
        <v>0</v>
      </c>
      <c r="BL271" s="19" t="s">
        <v>176</v>
      </c>
      <c r="BM271" s="231" t="s">
        <v>1419</v>
      </c>
    </row>
    <row r="272" spans="1:51" s="13" customFormat="1" ht="12">
      <c r="A272" s="13"/>
      <c r="B272" s="237"/>
      <c r="C272" s="238"/>
      <c r="D272" s="233" t="s">
        <v>180</v>
      </c>
      <c r="E272" s="239" t="s">
        <v>19</v>
      </c>
      <c r="F272" s="240" t="s">
        <v>1420</v>
      </c>
      <c r="G272" s="238"/>
      <c r="H272" s="241">
        <v>43.22</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33</v>
      </c>
      <c r="AX272" s="13" t="s">
        <v>80</v>
      </c>
      <c r="AY272" s="247" t="s">
        <v>169</v>
      </c>
    </row>
    <row r="273" spans="1:65" s="2" customFormat="1" ht="21.75" customHeight="1">
      <c r="A273" s="40"/>
      <c r="B273" s="41"/>
      <c r="C273" s="220" t="s">
        <v>499</v>
      </c>
      <c r="D273" s="220" t="s">
        <v>171</v>
      </c>
      <c r="E273" s="221" t="s">
        <v>419</v>
      </c>
      <c r="F273" s="222" t="s">
        <v>420</v>
      </c>
      <c r="G273" s="223" t="s">
        <v>174</v>
      </c>
      <c r="H273" s="224">
        <v>21.61</v>
      </c>
      <c r="I273" s="225"/>
      <c r="J273" s="226">
        <f>ROUND(I273*H273,2)</f>
        <v>0</v>
      </c>
      <c r="K273" s="222" t="s">
        <v>175</v>
      </c>
      <c r="L273" s="46"/>
      <c r="M273" s="227" t="s">
        <v>19</v>
      </c>
      <c r="N273" s="228" t="s">
        <v>43</v>
      </c>
      <c r="O273" s="86"/>
      <c r="P273" s="229">
        <f>O273*H273</f>
        <v>0</v>
      </c>
      <c r="Q273" s="229">
        <v>0</v>
      </c>
      <c r="R273" s="229">
        <f>Q273*H273</f>
        <v>0</v>
      </c>
      <c r="S273" s="229">
        <v>0</v>
      </c>
      <c r="T273" s="230">
        <f>S273*H273</f>
        <v>0</v>
      </c>
      <c r="U273" s="40"/>
      <c r="V273" s="40"/>
      <c r="W273" s="40"/>
      <c r="X273" s="40"/>
      <c r="Y273" s="40"/>
      <c r="Z273" s="40"/>
      <c r="AA273" s="40"/>
      <c r="AB273" s="40"/>
      <c r="AC273" s="40"/>
      <c r="AD273" s="40"/>
      <c r="AE273" s="40"/>
      <c r="AR273" s="231" t="s">
        <v>176</v>
      </c>
      <c r="AT273" s="231" t="s">
        <v>171</v>
      </c>
      <c r="AU273" s="231" t="s">
        <v>82</v>
      </c>
      <c r="AY273" s="19" t="s">
        <v>169</v>
      </c>
      <c r="BE273" s="232">
        <f>IF(N273="základní",J273,0)</f>
        <v>0</v>
      </c>
      <c r="BF273" s="232">
        <f>IF(N273="snížená",J273,0)</f>
        <v>0</v>
      </c>
      <c r="BG273" s="232">
        <f>IF(N273="zákl. přenesená",J273,0)</f>
        <v>0</v>
      </c>
      <c r="BH273" s="232">
        <f>IF(N273="sníž. přenesená",J273,0)</f>
        <v>0</v>
      </c>
      <c r="BI273" s="232">
        <f>IF(N273="nulová",J273,0)</f>
        <v>0</v>
      </c>
      <c r="BJ273" s="19" t="s">
        <v>80</v>
      </c>
      <c r="BK273" s="232">
        <f>ROUND(I273*H273,2)</f>
        <v>0</v>
      </c>
      <c r="BL273" s="19" t="s">
        <v>176</v>
      </c>
      <c r="BM273" s="231" t="s">
        <v>1421</v>
      </c>
    </row>
    <row r="274" spans="1:47" s="2" customFormat="1" ht="12">
      <c r="A274" s="40"/>
      <c r="B274" s="41"/>
      <c r="C274" s="42"/>
      <c r="D274" s="233" t="s">
        <v>178</v>
      </c>
      <c r="E274" s="42"/>
      <c r="F274" s="234" t="s">
        <v>422</v>
      </c>
      <c r="G274" s="42"/>
      <c r="H274" s="42"/>
      <c r="I274" s="138"/>
      <c r="J274" s="42"/>
      <c r="K274" s="42"/>
      <c r="L274" s="46"/>
      <c r="M274" s="235"/>
      <c r="N274" s="236"/>
      <c r="O274" s="86"/>
      <c r="P274" s="86"/>
      <c r="Q274" s="86"/>
      <c r="R274" s="86"/>
      <c r="S274" s="86"/>
      <c r="T274" s="87"/>
      <c r="U274" s="40"/>
      <c r="V274" s="40"/>
      <c r="W274" s="40"/>
      <c r="X274" s="40"/>
      <c r="Y274" s="40"/>
      <c r="Z274" s="40"/>
      <c r="AA274" s="40"/>
      <c r="AB274" s="40"/>
      <c r="AC274" s="40"/>
      <c r="AD274" s="40"/>
      <c r="AE274" s="40"/>
      <c r="AT274" s="19" t="s">
        <v>178</v>
      </c>
      <c r="AU274" s="19" t="s">
        <v>82</v>
      </c>
    </row>
    <row r="275" spans="1:65" s="2" customFormat="1" ht="21.75" customHeight="1">
      <c r="A275" s="40"/>
      <c r="B275" s="41"/>
      <c r="C275" s="220" t="s">
        <v>505</v>
      </c>
      <c r="D275" s="220" t="s">
        <v>171</v>
      </c>
      <c r="E275" s="221" t="s">
        <v>1422</v>
      </c>
      <c r="F275" s="222" t="s">
        <v>1423</v>
      </c>
      <c r="G275" s="223" t="s">
        <v>174</v>
      </c>
      <c r="H275" s="224">
        <v>21.61</v>
      </c>
      <c r="I275" s="225"/>
      <c r="J275" s="226">
        <f>ROUND(I275*H275,2)</f>
        <v>0</v>
      </c>
      <c r="K275" s="222" t="s">
        <v>175</v>
      </c>
      <c r="L275" s="46"/>
      <c r="M275" s="227" t="s">
        <v>19</v>
      </c>
      <c r="N275" s="228" t="s">
        <v>43</v>
      </c>
      <c r="O275" s="86"/>
      <c r="P275" s="229">
        <f>O275*H275</f>
        <v>0</v>
      </c>
      <c r="Q275" s="229">
        <v>0</v>
      </c>
      <c r="R275" s="229">
        <f>Q275*H275</f>
        <v>0</v>
      </c>
      <c r="S275" s="229">
        <v>0</v>
      </c>
      <c r="T275" s="230">
        <f>S275*H275</f>
        <v>0</v>
      </c>
      <c r="U275" s="40"/>
      <c r="V275" s="40"/>
      <c r="W275" s="40"/>
      <c r="X275" s="40"/>
      <c r="Y275" s="40"/>
      <c r="Z275" s="40"/>
      <c r="AA275" s="40"/>
      <c r="AB275" s="40"/>
      <c r="AC275" s="40"/>
      <c r="AD275" s="40"/>
      <c r="AE275" s="40"/>
      <c r="AR275" s="231" t="s">
        <v>176</v>
      </c>
      <c r="AT275" s="231" t="s">
        <v>171</v>
      </c>
      <c r="AU275" s="231" t="s">
        <v>82</v>
      </c>
      <c r="AY275" s="19" t="s">
        <v>169</v>
      </c>
      <c r="BE275" s="232">
        <f>IF(N275="základní",J275,0)</f>
        <v>0</v>
      </c>
      <c r="BF275" s="232">
        <f>IF(N275="snížená",J275,0)</f>
        <v>0</v>
      </c>
      <c r="BG275" s="232">
        <f>IF(N275="zákl. přenesená",J275,0)</f>
        <v>0</v>
      </c>
      <c r="BH275" s="232">
        <f>IF(N275="sníž. přenesená",J275,0)</f>
        <v>0</v>
      </c>
      <c r="BI275" s="232">
        <f>IF(N275="nulová",J275,0)</f>
        <v>0</v>
      </c>
      <c r="BJ275" s="19" t="s">
        <v>80</v>
      </c>
      <c r="BK275" s="232">
        <f>ROUND(I275*H275,2)</f>
        <v>0</v>
      </c>
      <c r="BL275" s="19" t="s">
        <v>176</v>
      </c>
      <c r="BM275" s="231" t="s">
        <v>1424</v>
      </c>
    </row>
    <row r="276" spans="1:47" s="2" customFormat="1" ht="12">
      <c r="A276" s="40"/>
      <c r="B276" s="41"/>
      <c r="C276" s="42"/>
      <c r="D276" s="233" t="s">
        <v>178</v>
      </c>
      <c r="E276" s="42"/>
      <c r="F276" s="234" t="s">
        <v>1425</v>
      </c>
      <c r="G276" s="42"/>
      <c r="H276" s="42"/>
      <c r="I276" s="138"/>
      <c r="J276" s="42"/>
      <c r="K276" s="42"/>
      <c r="L276" s="46"/>
      <c r="M276" s="235"/>
      <c r="N276" s="236"/>
      <c r="O276" s="86"/>
      <c r="P276" s="86"/>
      <c r="Q276" s="86"/>
      <c r="R276" s="86"/>
      <c r="S276" s="86"/>
      <c r="T276" s="87"/>
      <c r="U276" s="40"/>
      <c r="V276" s="40"/>
      <c r="W276" s="40"/>
      <c r="X276" s="40"/>
      <c r="Y276" s="40"/>
      <c r="Z276" s="40"/>
      <c r="AA276" s="40"/>
      <c r="AB276" s="40"/>
      <c r="AC276" s="40"/>
      <c r="AD276" s="40"/>
      <c r="AE276" s="40"/>
      <c r="AT276" s="19" t="s">
        <v>178</v>
      </c>
      <c r="AU276" s="19" t="s">
        <v>82</v>
      </c>
    </row>
    <row r="277" spans="1:65" s="2" customFormat="1" ht="33" customHeight="1">
      <c r="A277" s="40"/>
      <c r="B277" s="41"/>
      <c r="C277" s="220" t="s">
        <v>511</v>
      </c>
      <c r="D277" s="220" t="s">
        <v>171</v>
      </c>
      <c r="E277" s="221" t="s">
        <v>1426</v>
      </c>
      <c r="F277" s="222" t="s">
        <v>1427</v>
      </c>
      <c r="G277" s="223" t="s">
        <v>174</v>
      </c>
      <c r="H277" s="224">
        <v>7.43</v>
      </c>
      <c r="I277" s="225"/>
      <c r="J277" s="226">
        <f>ROUND(I277*H277,2)</f>
        <v>0</v>
      </c>
      <c r="K277" s="222" t="s">
        <v>175</v>
      </c>
      <c r="L277" s="46"/>
      <c r="M277" s="227" t="s">
        <v>19</v>
      </c>
      <c r="N277" s="228" t="s">
        <v>43</v>
      </c>
      <c r="O277" s="86"/>
      <c r="P277" s="229">
        <f>O277*H277</f>
        <v>0</v>
      </c>
      <c r="Q277" s="229">
        <v>0.08425</v>
      </c>
      <c r="R277" s="229">
        <f>Q277*H277</f>
        <v>0.6259775</v>
      </c>
      <c r="S277" s="229">
        <v>0</v>
      </c>
      <c r="T277" s="230">
        <f>S277*H277</f>
        <v>0</v>
      </c>
      <c r="U277" s="40"/>
      <c r="V277" s="40"/>
      <c r="W277" s="40"/>
      <c r="X277" s="40"/>
      <c r="Y277" s="40"/>
      <c r="Z277" s="40"/>
      <c r="AA277" s="40"/>
      <c r="AB277" s="40"/>
      <c r="AC277" s="40"/>
      <c r="AD277" s="40"/>
      <c r="AE277" s="40"/>
      <c r="AR277" s="231" t="s">
        <v>176</v>
      </c>
      <c r="AT277" s="231" t="s">
        <v>171</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1428</v>
      </c>
    </row>
    <row r="278" spans="1:47" s="2" customFormat="1" ht="12">
      <c r="A278" s="40"/>
      <c r="B278" s="41"/>
      <c r="C278" s="42"/>
      <c r="D278" s="233" t="s">
        <v>178</v>
      </c>
      <c r="E278" s="42"/>
      <c r="F278" s="234" t="s">
        <v>854</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9" t="s">
        <v>178</v>
      </c>
      <c r="AU278" s="19" t="s">
        <v>82</v>
      </c>
    </row>
    <row r="279" spans="1:51" s="13" customFormat="1" ht="12">
      <c r="A279" s="13"/>
      <c r="B279" s="237"/>
      <c r="C279" s="238"/>
      <c r="D279" s="233" t="s">
        <v>180</v>
      </c>
      <c r="E279" s="239" t="s">
        <v>19</v>
      </c>
      <c r="F279" s="240" t="s">
        <v>1429</v>
      </c>
      <c r="G279" s="238"/>
      <c r="H279" s="241">
        <v>7.43</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180</v>
      </c>
      <c r="AU279" s="247" t="s">
        <v>82</v>
      </c>
      <c r="AV279" s="13" t="s">
        <v>82</v>
      </c>
      <c r="AW279" s="13" t="s">
        <v>33</v>
      </c>
      <c r="AX279" s="13" t="s">
        <v>80</v>
      </c>
      <c r="AY279" s="247" t="s">
        <v>169</v>
      </c>
    </row>
    <row r="280" spans="1:63" s="12" customFormat="1" ht="22.8" customHeight="1">
      <c r="A280" s="12"/>
      <c r="B280" s="204"/>
      <c r="C280" s="205"/>
      <c r="D280" s="206" t="s">
        <v>71</v>
      </c>
      <c r="E280" s="218" t="s">
        <v>227</v>
      </c>
      <c r="F280" s="218" t="s">
        <v>1430</v>
      </c>
      <c r="G280" s="205"/>
      <c r="H280" s="205"/>
      <c r="I280" s="208"/>
      <c r="J280" s="219">
        <f>BK280</f>
        <v>0</v>
      </c>
      <c r="K280" s="205"/>
      <c r="L280" s="210"/>
      <c r="M280" s="211"/>
      <c r="N280" s="212"/>
      <c r="O280" s="212"/>
      <c r="P280" s="213">
        <f>SUM(P281:P322)</f>
        <v>0</v>
      </c>
      <c r="Q280" s="212"/>
      <c r="R280" s="213">
        <f>SUM(R281:R322)</f>
        <v>73.24224</v>
      </c>
      <c r="S280" s="212"/>
      <c r="T280" s="214">
        <f>SUM(T281:T322)</f>
        <v>1.4058</v>
      </c>
      <c r="U280" s="12"/>
      <c r="V280" s="12"/>
      <c r="W280" s="12"/>
      <c r="X280" s="12"/>
      <c r="Y280" s="12"/>
      <c r="Z280" s="12"/>
      <c r="AA280" s="12"/>
      <c r="AB280" s="12"/>
      <c r="AC280" s="12"/>
      <c r="AD280" s="12"/>
      <c r="AE280" s="12"/>
      <c r="AR280" s="215" t="s">
        <v>80</v>
      </c>
      <c r="AT280" s="216" t="s">
        <v>71</v>
      </c>
      <c r="AU280" s="216" t="s">
        <v>80</v>
      </c>
      <c r="AY280" s="215" t="s">
        <v>169</v>
      </c>
      <c r="BK280" s="217">
        <f>SUM(BK281:BK322)</f>
        <v>0</v>
      </c>
    </row>
    <row r="281" spans="1:65" s="2" customFormat="1" ht="21.75" customHeight="1">
      <c r="A281" s="40"/>
      <c r="B281" s="41"/>
      <c r="C281" s="220" t="s">
        <v>515</v>
      </c>
      <c r="D281" s="220" t="s">
        <v>171</v>
      </c>
      <c r="E281" s="221" t="s">
        <v>1431</v>
      </c>
      <c r="F281" s="222" t="s">
        <v>1432</v>
      </c>
      <c r="G281" s="223" t="s">
        <v>361</v>
      </c>
      <c r="H281" s="224">
        <v>2</v>
      </c>
      <c r="I281" s="225"/>
      <c r="J281" s="226">
        <f>ROUND(I281*H281,2)</f>
        <v>0</v>
      </c>
      <c r="K281" s="222" t="s">
        <v>19</v>
      </c>
      <c r="L281" s="46"/>
      <c r="M281" s="227" t="s">
        <v>19</v>
      </c>
      <c r="N281" s="228" t="s">
        <v>43</v>
      </c>
      <c r="O281" s="86"/>
      <c r="P281" s="229">
        <f>O281*H281</f>
        <v>0</v>
      </c>
      <c r="Q281" s="229">
        <v>0</v>
      </c>
      <c r="R281" s="229">
        <f>Q281*H281</f>
        <v>0</v>
      </c>
      <c r="S281" s="229">
        <v>0</v>
      </c>
      <c r="T281" s="230">
        <f>S281*H281</f>
        <v>0</v>
      </c>
      <c r="U281" s="40"/>
      <c r="V281" s="40"/>
      <c r="W281" s="40"/>
      <c r="X281" s="40"/>
      <c r="Y281" s="40"/>
      <c r="Z281" s="40"/>
      <c r="AA281" s="40"/>
      <c r="AB281" s="40"/>
      <c r="AC281" s="40"/>
      <c r="AD281" s="40"/>
      <c r="AE281" s="40"/>
      <c r="AR281" s="231" t="s">
        <v>176</v>
      </c>
      <c r="AT281" s="231" t="s">
        <v>171</v>
      </c>
      <c r="AU281" s="231" t="s">
        <v>82</v>
      </c>
      <c r="AY281" s="19" t="s">
        <v>169</v>
      </c>
      <c r="BE281" s="232">
        <f>IF(N281="základní",J281,0)</f>
        <v>0</v>
      </c>
      <c r="BF281" s="232">
        <f>IF(N281="snížená",J281,0)</f>
        <v>0</v>
      </c>
      <c r="BG281" s="232">
        <f>IF(N281="zákl. přenesená",J281,0)</f>
        <v>0</v>
      </c>
      <c r="BH281" s="232">
        <f>IF(N281="sníž. přenesená",J281,0)</f>
        <v>0</v>
      </c>
      <c r="BI281" s="232">
        <f>IF(N281="nulová",J281,0)</f>
        <v>0</v>
      </c>
      <c r="BJ281" s="19" t="s">
        <v>80</v>
      </c>
      <c r="BK281" s="232">
        <f>ROUND(I281*H281,2)</f>
        <v>0</v>
      </c>
      <c r="BL281" s="19" t="s">
        <v>176</v>
      </c>
      <c r="BM281" s="231" t="s">
        <v>1433</v>
      </c>
    </row>
    <row r="282" spans="1:47" s="2" customFormat="1" ht="12">
      <c r="A282" s="40"/>
      <c r="B282" s="41"/>
      <c r="C282" s="42"/>
      <c r="D282" s="233" t="s">
        <v>178</v>
      </c>
      <c r="E282" s="42"/>
      <c r="F282" s="234" t="s">
        <v>1434</v>
      </c>
      <c r="G282" s="42"/>
      <c r="H282" s="42"/>
      <c r="I282" s="138"/>
      <c r="J282" s="42"/>
      <c r="K282" s="42"/>
      <c r="L282" s="46"/>
      <c r="M282" s="235"/>
      <c r="N282" s="236"/>
      <c r="O282" s="86"/>
      <c r="P282" s="86"/>
      <c r="Q282" s="86"/>
      <c r="R282" s="86"/>
      <c r="S282" s="86"/>
      <c r="T282" s="87"/>
      <c r="U282" s="40"/>
      <c r="V282" s="40"/>
      <c r="W282" s="40"/>
      <c r="X282" s="40"/>
      <c r="Y282" s="40"/>
      <c r="Z282" s="40"/>
      <c r="AA282" s="40"/>
      <c r="AB282" s="40"/>
      <c r="AC282" s="40"/>
      <c r="AD282" s="40"/>
      <c r="AE282" s="40"/>
      <c r="AT282" s="19" t="s">
        <v>178</v>
      </c>
      <c r="AU282" s="19" t="s">
        <v>82</v>
      </c>
    </row>
    <row r="283" spans="1:51" s="13" customFormat="1" ht="12">
      <c r="A283" s="13"/>
      <c r="B283" s="237"/>
      <c r="C283" s="238"/>
      <c r="D283" s="233" t="s">
        <v>180</v>
      </c>
      <c r="E283" s="239" t="s">
        <v>19</v>
      </c>
      <c r="F283" s="240" t="s">
        <v>1435</v>
      </c>
      <c r="G283" s="238"/>
      <c r="H283" s="241">
        <v>2</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180</v>
      </c>
      <c r="AU283" s="247" t="s">
        <v>82</v>
      </c>
      <c r="AV283" s="13" t="s">
        <v>82</v>
      </c>
      <c r="AW283" s="13" t="s">
        <v>33</v>
      </c>
      <c r="AX283" s="13" t="s">
        <v>80</v>
      </c>
      <c r="AY283" s="247" t="s">
        <v>169</v>
      </c>
    </row>
    <row r="284" spans="1:65" s="2" customFormat="1" ht="21.75" customHeight="1">
      <c r="A284" s="40"/>
      <c r="B284" s="41"/>
      <c r="C284" s="220" t="s">
        <v>519</v>
      </c>
      <c r="D284" s="220" t="s">
        <v>171</v>
      </c>
      <c r="E284" s="221" t="s">
        <v>1436</v>
      </c>
      <c r="F284" s="222" t="s">
        <v>1437</v>
      </c>
      <c r="G284" s="223" t="s">
        <v>339</v>
      </c>
      <c r="H284" s="224">
        <v>324</v>
      </c>
      <c r="I284" s="225"/>
      <c r="J284" s="226">
        <f>ROUND(I284*H284,2)</f>
        <v>0</v>
      </c>
      <c r="K284" s="222" t="s">
        <v>175</v>
      </c>
      <c r="L284" s="46"/>
      <c r="M284" s="227" t="s">
        <v>19</v>
      </c>
      <c r="N284" s="228" t="s">
        <v>43</v>
      </c>
      <c r="O284" s="86"/>
      <c r="P284" s="229">
        <f>O284*H284</f>
        <v>0</v>
      </c>
      <c r="Q284" s="229">
        <v>8E-05</v>
      </c>
      <c r="R284" s="229">
        <f>Q284*H284</f>
        <v>0.025920000000000002</v>
      </c>
      <c r="S284" s="229">
        <v>0</v>
      </c>
      <c r="T284" s="230">
        <f>S284*H284</f>
        <v>0</v>
      </c>
      <c r="U284" s="40"/>
      <c r="V284" s="40"/>
      <c r="W284" s="40"/>
      <c r="X284" s="40"/>
      <c r="Y284" s="40"/>
      <c r="Z284" s="40"/>
      <c r="AA284" s="40"/>
      <c r="AB284" s="40"/>
      <c r="AC284" s="40"/>
      <c r="AD284" s="40"/>
      <c r="AE284" s="40"/>
      <c r="AR284" s="231" t="s">
        <v>176</v>
      </c>
      <c r="AT284" s="231" t="s">
        <v>171</v>
      </c>
      <c r="AU284" s="231" t="s">
        <v>82</v>
      </c>
      <c r="AY284" s="19" t="s">
        <v>169</v>
      </c>
      <c r="BE284" s="232">
        <f>IF(N284="základní",J284,0)</f>
        <v>0</v>
      </c>
      <c r="BF284" s="232">
        <f>IF(N284="snížená",J284,0)</f>
        <v>0</v>
      </c>
      <c r="BG284" s="232">
        <f>IF(N284="zákl. přenesená",J284,0)</f>
        <v>0</v>
      </c>
      <c r="BH284" s="232">
        <f>IF(N284="sníž. přenesená",J284,0)</f>
        <v>0</v>
      </c>
      <c r="BI284" s="232">
        <f>IF(N284="nulová",J284,0)</f>
        <v>0</v>
      </c>
      <c r="BJ284" s="19" t="s">
        <v>80</v>
      </c>
      <c r="BK284" s="232">
        <f>ROUND(I284*H284,2)</f>
        <v>0</v>
      </c>
      <c r="BL284" s="19" t="s">
        <v>176</v>
      </c>
      <c r="BM284" s="231" t="s">
        <v>1438</v>
      </c>
    </row>
    <row r="285" spans="1:47" s="2" customFormat="1" ht="12">
      <c r="A285" s="40"/>
      <c r="B285" s="41"/>
      <c r="C285" s="42"/>
      <c r="D285" s="233" t="s">
        <v>178</v>
      </c>
      <c r="E285" s="42"/>
      <c r="F285" s="234" t="s">
        <v>1439</v>
      </c>
      <c r="G285" s="42"/>
      <c r="H285" s="42"/>
      <c r="I285" s="138"/>
      <c r="J285" s="42"/>
      <c r="K285" s="42"/>
      <c r="L285" s="46"/>
      <c r="M285" s="235"/>
      <c r="N285" s="236"/>
      <c r="O285" s="86"/>
      <c r="P285" s="86"/>
      <c r="Q285" s="86"/>
      <c r="R285" s="86"/>
      <c r="S285" s="86"/>
      <c r="T285" s="87"/>
      <c r="U285" s="40"/>
      <c r="V285" s="40"/>
      <c r="W285" s="40"/>
      <c r="X285" s="40"/>
      <c r="Y285" s="40"/>
      <c r="Z285" s="40"/>
      <c r="AA285" s="40"/>
      <c r="AB285" s="40"/>
      <c r="AC285" s="40"/>
      <c r="AD285" s="40"/>
      <c r="AE285" s="40"/>
      <c r="AT285" s="19" t="s">
        <v>178</v>
      </c>
      <c r="AU285" s="19" t="s">
        <v>82</v>
      </c>
    </row>
    <row r="286" spans="1:65" s="2" customFormat="1" ht="16.5" customHeight="1">
      <c r="A286" s="40"/>
      <c r="B286" s="41"/>
      <c r="C286" s="269" t="s">
        <v>528</v>
      </c>
      <c r="D286" s="269" t="s">
        <v>294</v>
      </c>
      <c r="E286" s="270" t="s">
        <v>1440</v>
      </c>
      <c r="F286" s="271" t="s">
        <v>1441</v>
      </c>
      <c r="G286" s="272" t="s">
        <v>339</v>
      </c>
      <c r="H286" s="273">
        <v>328.86</v>
      </c>
      <c r="I286" s="274"/>
      <c r="J286" s="275">
        <f>ROUND(I286*H286,2)</f>
        <v>0</v>
      </c>
      <c r="K286" s="271" t="s">
        <v>175</v>
      </c>
      <c r="L286" s="276"/>
      <c r="M286" s="277" t="s">
        <v>19</v>
      </c>
      <c r="N286" s="278" t="s">
        <v>43</v>
      </c>
      <c r="O286" s="86"/>
      <c r="P286" s="229">
        <f>O286*H286</f>
        <v>0</v>
      </c>
      <c r="Q286" s="229">
        <v>0.072</v>
      </c>
      <c r="R286" s="229">
        <f>Q286*H286</f>
        <v>23.67792</v>
      </c>
      <c r="S286" s="229">
        <v>0</v>
      </c>
      <c r="T286" s="230">
        <f>S286*H286</f>
        <v>0</v>
      </c>
      <c r="U286" s="40"/>
      <c r="V286" s="40"/>
      <c r="W286" s="40"/>
      <c r="X286" s="40"/>
      <c r="Y286" s="40"/>
      <c r="Z286" s="40"/>
      <c r="AA286" s="40"/>
      <c r="AB286" s="40"/>
      <c r="AC286" s="40"/>
      <c r="AD286" s="40"/>
      <c r="AE286" s="40"/>
      <c r="AR286" s="231" t="s">
        <v>227</v>
      </c>
      <c r="AT286" s="231" t="s">
        <v>294</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1442</v>
      </c>
    </row>
    <row r="287" spans="1:51" s="13" customFormat="1" ht="12">
      <c r="A287" s="13"/>
      <c r="B287" s="237"/>
      <c r="C287" s="238"/>
      <c r="D287" s="233" t="s">
        <v>180</v>
      </c>
      <c r="E287" s="238"/>
      <c r="F287" s="240" t="s">
        <v>1443</v>
      </c>
      <c r="G287" s="238"/>
      <c r="H287" s="241">
        <v>328.86</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180</v>
      </c>
      <c r="AU287" s="247" t="s">
        <v>82</v>
      </c>
      <c r="AV287" s="13" t="s">
        <v>82</v>
      </c>
      <c r="AW287" s="13" t="s">
        <v>4</v>
      </c>
      <c r="AX287" s="13" t="s">
        <v>80</v>
      </c>
      <c r="AY287" s="247" t="s">
        <v>169</v>
      </c>
    </row>
    <row r="288" spans="1:65" s="2" customFormat="1" ht="21.75" customHeight="1">
      <c r="A288" s="40"/>
      <c r="B288" s="41"/>
      <c r="C288" s="220" t="s">
        <v>535</v>
      </c>
      <c r="D288" s="220" t="s">
        <v>171</v>
      </c>
      <c r="E288" s="221" t="s">
        <v>1444</v>
      </c>
      <c r="F288" s="222" t="s">
        <v>1445</v>
      </c>
      <c r="G288" s="223" t="s">
        <v>361</v>
      </c>
      <c r="H288" s="224">
        <v>24</v>
      </c>
      <c r="I288" s="225"/>
      <c r="J288" s="226">
        <f>ROUND(I288*H288,2)</f>
        <v>0</v>
      </c>
      <c r="K288" s="222" t="s">
        <v>175</v>
      </c>
      <c r="L288" s="46"/>
      <c r="M288" s="227" t="s">
        <v>19</v>
      </c>
      <c r="N288" s="228" t="s">
        <v>43</v>
      </c>
      <c r="O288" s="86"/>
      <c r="P288" s="229">
        <f>O288*H288</f>
        <v>0</v>
      </c>
      <c r="Q288" s="229">
        <v>9E-05</v>
      </c>
      <c r="R288" s="229">
        <f>Q288*H288</f>
        <v>0.00216</v>
      </c>
      <c r="S288" s="229">
        <v>0</v>
      </c>
      <c r="T288" s="230">
        <f>S288*H288</f>
        <v>0</v>
      </c>
      <c r="U288" s="40"/>
      <c r="V288" s="40"/>
      <c r="W288" s="40"/>
      <c r="X288" s="40"/>
      <c r="Y288" s="40"/>
      <c r="Z288" s="40"/>
      <c r="AA288" s="40"/>
      <c r="AB288" s="40"/>
      <c r="AC288" s="40"/>
      <c r="AD288" s="40"/>
      <c r="AE288" s="40"/>
      <c r="AR288" s="231" t="s">
        <v>176</v>
      </c>
      <c r="AT288" s="231" t="s">
        <v>171</v>
      </c>
      <c r="AU288" s="231" t="s">
        <v>82</v>
      </c>
      <c r="AY288" s="19" t="s">
        <v>169</v>
      </c>
      <c r="BE288" s="232">
        <f>IF(N288="základní",J288,0)</f>
        <v>0</v>
      </c>
      <c r="BF288" s="232">
        <f>IF(N288="snížená",J288,0)</f>
        <v>0</v>
      </c>
      <c r="BG288" s="232">
        <f>IF(N288="zákl. přenesená",J288,0)</f>
        <v>0</v>
      </c>
      <c r="BH288" s="232">
        <f>IF(N288="sníž. přenesená",J288,0)</f>
        <v>0</v>
      </c>
      <c r="BI288" s="232">
        <f>IF(N288="nulová",J288,0)</f>
        <v>0</v>
      </c>
      <c r="BJ288" s="19" t="s">
        <v>80</v>
      </c>
      <c r="BK288" s="232">
        <f>ROUND(I288*H288,2)</f>
        <v>0</v>
      </c>
      <c r="BL288" s="19" t="s">
        <v>176</v>
      </c>
      <c r="BM288" s="231" t="s">
        <v>1446</v>
      </c>
    </row>
    <row r="289" spans="1:47" s="2" customFormat="1" ht="12">
      <c r="A289" s="40"/>
      <c r="B289" s="41"/>
      <c r="C289" s="42"/>
      <c r="D289" s="233" t="s">
        <v>178</v>
      </c>
      <c r="E289" s="42"/>
      <c r="F289" s="234" t="s">
        <v>1447</v>
      </c>
      <c r="G289" s="42"/>
      <c r="H289" s="42"/>
      <c r="I289" s="138"/>
      <c r="J289" s="42"/>
      <c r="K289" s="42"/>
      <c r="L289" s="46"/>
      <c r="M289" s="235"/>
      <c r="N289" s="236"/>
      <c r="O289" s="86"/>
      <c r="P289" s="86"/>
      <c r="Q289" s="86"/>
      <c r="R289" s="86"/>
      <c r="S289" s="86"/>
      <c r="T289" s="87"/>
      <c r="U289" s="40"/>
      <c r="V289" s="40"/>
      <c r="W289" s="40"/>
      <c r="X289" s="40"/>
      <c r="Y289" s="40"/>
      <c r="Z289" s="40"/>
      <c r="AA289" s="40"/>
      <c r="AB289" s="40"/>
      <c r="AC289" s="40"/>
      <c r="AD289" s="40"/>
      <c r="AE289" s="40"/>
      <c r="AT289" s="19" t="s">
        <v>178</v>
      </c>
      <c r="AU289" s="19" t="s">
        <v>82</v>
      </c>
    </row>
    <row r="290" spans="1:51" s="13" customFormat="1" ht="12">
      <c r="A290" s="13"/>
      <c r="B290" s="237"/>
      <c r="C290" s="238"/>
      <c r="D290" s="233" t="s">
        <v>180</v>
      </c>
      <c r="E290" s="239" t="s">
        <v>19</v>
      </c>
      <c r="F290" s="240" t="s">
        <v>1448</v>
      </c>
      <c r="G290" s="238"/>
      <c r="H290" s="241">
        <v>24</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180</v>
      </c>
      <c r="AU290" s="247" t="s">
        <v>82</v>
      </c>
      <c r="AV290" s="13" t="s">
        <v>82</v>
      </c>
      <c r="AW290" s="13" t="s">
        <v>33</v>
      </c>
      <c r="AX290" s="13" t="s">
        <v>80</v>
      </c>
      <c r="AY290" s="247" t="s">
        <v>169</v>
      </c>
    </row>
    <row r="291" spans="1:65" s="2" customFormat="1" ht="16.5" customHeight="1">
      <c r="A291" s="40"/>
      <c r="B291" s="41"/>
      <c r="C291" s="269" t="s">
        <v>540</v>
      </c>
      <c r="D291" s="269" t="s">
        <v>294</v>
      </c>
      <c r="E291" s="270" t="s">
        <v>1449</v>
      </c>
      <c r="F291" s="271" t="s">
        <v>1450</v>
      </c>
      <c r="G291" s="272" t="s">
        <v>361</v>
      </c>
      <c r="H291" s="273">
        <v>12</v>
      </c>
      <c r="I291" s="274"/>
      <c r="J291" s="275">
        <f>ROUND(I291*H291,2)</f>
        <v>0</v>
      </c>
      <c r="K291" s="271" t="s">
        <v>175</v>
      </c>
      <c r="L291" s="276"/>
      <c r="M291" s="277" t="s">
        <v>19</v>
      </c>
      <c r="N291" s="278" t="s">
        <v>43</v>
      </c>
      <c r="O291" s="86"/>
      <c r="P291" s="229">
        <f>O291*H291</f>
        <v>0</v>
      </c>
      <c r="Q291" s="229">
        <v>0.056</v>
      </c>
      <c r="R291" s="229">
        <f>Q291*H291</f>
        <v>0.672</v>
      </c>
      <c r="S291" s="229">
        <v>0</v>
      </c>
      <c r="T291" s="230">
        <f>S291*H291</f>
        <v>0</v>
      </c>
      <c r="U291" s="40"/>
      <c r="V291" s="40"/>
      <c r="W291" s="40"/>
      <c r="X291" s="40"/>
      <c r="Y291" s="40"/>
      <c r="Z291" s="40"/>
      <c r="AA291" s="40"/>
      <c r="AB291" s="40"/>
      <c r="AC291" s="40"/>
      <c r="AD291" s="40"/>
      <c r="AE291" s="40"/>
      <c r="AR291" s="231" t="s">
        <v>227</v>
      </c>
      <c r="AT291" s="231" t="s">
        <v>294</v>
      </c>
      <c r="AU291" s="231" t="s">
        <v>82</v>
      </c>
      <c r="AY291" s="19" t="s">
        <v>169</v>
      </c>
      <c r="BE291" s="232">
        <f>IF(N291="základní",J291,0)</f>
        <v>0</v>
      </c>
      <c r="BF291" s="232">
        <f>IF(N291="snížená",J291,0)</f>
        <v>0</v>
      </c>
      <c r="BG291" s="232">
        <f>IF(N291="zákl. přenesená",J291,0)</f>
        <v>0</v>
      </c>
      <c r="BH291" s="232">
        <f>IF(N291="sníž. přenesená",J291,0)</f>
        <v>0</v>
      </c>
      <c r="BI291" s="232">
        <f>IF(N291="nulová",J291,0)</f>
        <v>0</v>
      </c>
      <c r="BJ291" s="19" t="s">
        <v>80</v>
      </c>
      <c r="BK291" s="232">
        <f>ROUND(I291*H291,2)</f>
        <v>0</v>
      </c>
      <c r="BL291" s="19" t="s">
        <v>176</v>
      </c>
      <c r="BM291" s="231" t="s">
        <v>1451</v>
      </c>
    </row>
    <row r="292" spans="1:65" s="2" customFormat="1" ht="16.5" customHeight="1">
      <c r="A292" s="40"/>
      <c r="B292" s="41"/>
      <c r="C292" s="269" t="s">
        <v>547</v>
      </c>
      <c r="D292" s="269" t="s">
        <v>294</v>
      </c>
      <c r="E292" s="270" t="s">
        <v>1452</v>
      </c>
      <c r="F292" s="271" t="s">
        <v>1453</v>
      </c>
      <c r="G292" s="272" t="s">
        <v>361</v>
      </c>
      <c r="H292" s="273">
        <v>12</v>
      </c>
      <c r="I292" s="274"/>
      <c r="J292" s="275">
        <f>ROUND(I292*H292,2)</f>
        <v>0</v>
      </c>
      <c r="K292" s="271" t="s">
        <v>175</v>
      </c>
      <c r="L292" s="276"/>
      <c r="M292" s="277" t="s">
        <v>19</v>
      </c>
      <c r="N292" s="278" t="s">
        <v>43</v>
      </c>
      <c r="O292" s="86"/>
      <c r="P292" s="229">
        <f>O292*H292</f>
        <v>0</v>
      </c>
      <c r="Q292" s="229">
        <v>0.045</v>
      </c>
      <c r="R292" s="229">
        <f>Q292*H292</f>
        <v>0.54</v>
      </c>
      <c r="S292" s="229">
        <v>0</v>
      </c>
      <c r="T292" s="230">
        <f>S292*H292</f>
        <v>0</v>
      </c>
      <c r="U292" s="40"/>
      <c r="V292" s="40"/>
      <c r="W292" s="40"/>
      <c r="X292" s="40"/>
      <c r="Y292" s="40"/>
      <c r="Z292" s="40"/>
      <c r="AA292" s="40"/>
      <c r="AB292" s="40"/>
      <c r="AC292" s="40"/>
      <c r="AD292" s="40"/>
      <c r="AE292" s="40"/>
      <c r="AR292" s="231" t="s">
        <v>227</v>
      </c>
      <c r="AT292" s="231" t="s">
        <v>294</v>
      </c>
      <c r="AU292" s="231" t="s">
        <v>82</v>
      </c>
      <c r="AY292" s="19" t="s">
        <v>169</v>
      </c>
      <c r="BE292" s="232">
        <f>IF(N292="základní",J292,0)</f>
        <v>0</v>
      </c>
      <c r="BF292" s="232">
        <f>IF(N292="snížená",J292,0)</f>
        <v>0</v>
      </c>
      <c r="BG292" s="232">
        <f>IF(N292="zákl. přenesená",J292,0)</f>
        <v>0</v>
      </c>
      <c r="BH292" s="232">
        <f>IF(N292="sníž. přenesená",J292,0)</f>
        <v>0</v>
      </c>
      <c r="BI292" s="232">
        <f>IF(N292="nulová",J292,0)</f>
        <v>0</v>
      </c>
      <c r="BJ292" s="19" t="s">
        <v>80</v>
      </c>
      <c r="BK292" s="232">
        <f>ROUND(I292*H292,2)</f>
        <v>0</v>
      </c>
      <c r="BL292" s="19" t="s">
        <v>176</v>
      </c>
      <c r="BM292" s="231" t="s">
        <v>1454</v>
      </c>
    </row>
    <row r="293" spans="1:65" s="2" customFormat="1" ht="16.5" customHeight="1">
      <c r="A293" s="40"/>
      <c r="B293" s="41"/>
      <c r="C293" s="220" t="s">
        <v>551</v>
      </c>
      <c r="D293" s="220" t="s">
        <v>171</v>
      </c>
      <c r="E293" s="221" t="s">
        <v>1455</v>
      </c>
      <c r="F293" s="222" t="s">
        <v>1456</v>
      </c>
      <c r="G293" s="223" t="s">
        <v>339</v>
      </c>
      <c r="H293" s="224">
        <v>2</v>
      </c>
      <c r="I293" s="225"/>
      <c r="J293" s="226">
        <f>ROUND(I293*H293,2)</f>
        <v>0</v>
      </c>
      <c r="K293" s="222" t="s">
        <v>175</v>
      </c>
      <c r="L293" s="46"/>
      <c r="M293" s="227" t="s">
        <v>19</v>
      </c>
      <c r="N293" s="228" t="s">
        <v>43</v>
      </c>
      <c r="O293" s="86"/>
      <c r="P293" s="229">
        <f>O293*H293</f>
        <v>0</v>
      </c>
      <c r="Q293" s="229">
        <v>0</v>
      </c>
      <c r="R293" s="229">
        <f>Q293*H293</f>
        <v>0</v>
      </c>
      <c r="S293" s="229">
        <v>0.03</v>
      </c>
      <c r="T293" s="230">
        <f>S293*H293</f>
        <v>0.06</v>
      </c>
      <c r="U293" s="40"/>
      <c r="V293" s="40"/>
      <c r="W293" s="40"/>
      <c r="X293" s="40"/>
      <c r="Y293" s="40"/>
      <c r="Z293" s="40"/>
      <c r="AA293" s="40"/>
      <c r="AB293" s="40"/>
      <c r="AC293" s="40"/>
      <c r="AD293" s="40"/>
      <c r="AE293" s="40"/>
      <c r="AR293" s="231" t="s">
        <v>176</v>
      </c>
      <c r="AT293" s="231" t="s">
        <v>171</v>
      </c>
      <c r="AU293" s="231" t="s">
        <v>82</v>
      </c>
      <c r="AY293" s="19" t="s">
        <v>169</v>
      </c>
      <c r="BE293" s="232">
        <f>IF(N293="základní",J293,0)</f>
        <v>0</v>
      </c>
      <c r="BF293" s="232">
        <f>IF(N293="snížená",J293,0)</f>
        <v>0</v>
      </c>
      <c r="BG293" s="232">
        <f>IF(N293="zákl. přenesená",J293,0)</f>
        <v>0</v>
      </c>
      <c r="BH293" s="232">
        <f>IF(N293="sníž. přenesená",J293,0)</f>
        <v>0</v>
      </c>
      <c r="BI293" s="232">
        <f>IF(N293="nulová",J293,0)</f>
        <v>0</v>
      </c>
      <c r="BJ293" s="19" t="s">
        <v>80</v>
      </c>
      <c r="BK293" s="232">
        <f>ROUND(I293*H293,2)</f>
        <v>0</v>
      </c>
      <c r="BL293" s="19" t="s">
        <v>176</v>
      </c>
      <c r="BM293" s="231" t="s">
        <v>1457</v>
      </c>
    </row>
    <row r="294" spans="1:47" s="2" customFormat="1" ht="12">
      <c r="A294" s="40"/>
      <c r="B294" s="41"/>
      <c r="C294" s="42"/>
      <c r="D294" s="233" t="s">
        <v>178</v>
      </c>
      <c r="E294" s="42"/>
      <c r="F294" s="234" t="s">
        <v>1458</v>
      </c>
      <c r="G294" s="42"/>
      <c r="H294" s="42"/>
      <c r="I294" s="138"/>
      <c r="J294" s="42"/>
      <c r="K294" s="42"/>
      <c r="L294" s="46"/>
      <c r="M294" s="235"/>
      <c r="N294" s="236"/>
      <c r="O294" s="86"/>
      <c r="P294" s="86"/>
      <c r="Q294" s="86"/>
      <c r="R294" s="86"/>
      <c r="S294" s="86"/>
      <c r="T294" s="87"/>
      <c r="U294" s="40"/>
      <c r="V294" s="40"/>
      <c r="W294" s="40"/>
      <c r="X294" s="40"/>
      <c r="Y294" s="40"/>
      <c r="Z294" s="40"/>
      <c r="AA294" s="40"/>
      <c r="AB294" s="40"/>
      <c r="AC294" s="40"/>
      <c r="AD294" s="40"/>
      <c r="AE294" s="40"/>
      <c r="AT294" s="19" t="s">
        <v>178</v>
      </c>
      <c r="AU294" s="19" t="s">
        <v>82</v>
      </c>
    </row>
    <row r="295" spans="1:51" s="13" customFormat="1" ht="12">
      <c r="A295" s="13"/>
      <c r="B295" s="237"/>
      <c r="C295" s="238"/>
      <c r="D295" s="233" t="s">
        <v>180</v>
      </c>
      <c r="E295" s="239" t="s">
        <v>19</v>
      </c>
      <c r="F295" s="240" t="s">
        <v>1459</v>
      </c>
      <c r="G295" s="238"/>
      <c r="H295" s="241">
        <v>2</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180</v>
      </c>
      <c r="AU295" s="247" t="s">
        <v>82</v>
      </c>
      <c r="AV295" s="13" t="s">
        <v>82</v>
      </c>
      <c r="AW295" s="13" t="s">
        <v>33</v>
      </c>
      <c r="AX295" s="13" t="s">
        <v>80</v>
      </c>
      <c r="AY295" s="247" t="s">
        <v>169</v>
      </c>
    </row>
    <row r="296" spans="1:65" s="2" customFormat="1" ht="21.75" customHeight="1">
      <c r="A296" s="40"/>
      <c r="B296" s="41"/>
      <c r="C296" s="220" t="s">
        <v>556</v>
      </c>
      <c r="D296" s="220" t="s">
        <v>171</v>
      </c>
      <c r="E296" s="221" t="s">
        <v>1460</v>
      </c>
      <c r="F296" s="222" t="s">
        <v>1461</v>
      </c>
      <c r="G296" s="223" t="s">
        <v>361</v>
      </c>
      <c r="H296" s="224">
        <v>2</v>
      </c>
      <c r="I296" s="225"/>
      <c r="J296" s="226">
        <f>ROUND(I296*H296,2)</f>
        <v>0</v>
      </c>
      <c r="K296" s="222" t="s">
        <v>175</v>
      </c>
      <c r="L296" s="46"/>
      <c r="M296" s="227" t="s">
        <v>19</v>
      </c>
      <c r="N296" s="228" t="s">
        <v>43</v>
      </c>
      <c r="O296" s="86"/>
      <c r="P296" s="229">
        <f>O296*H296</f>
        <v>0</v>
      </c>
      <c r="Q296" s="229">
        <v>1E-05</v>
      </c>
      <c r="R296" s="229">
        <f>Q296*H296</f>
        <v>2E-05</v>
      </c>
      <c r="S296" s="229">
        <v>0</v>
      </c>
      <c r="T296" s="230">
        <f>S296*H296</f>
        <v>0</v>
      </c>
      <c r="U296" s="40"/>
      <c r="V296" s="40"/>
      <c r="W296" s="40"/>
      <c r="X296" s="40"/>
      <c r="Y296" s="40"/>
      <c r="Z296" s="40"/>
      <c r="AA296" s="40"/>
      <c r="AB296" s="40"/>
      <c r="AC296" s="40"/>
      <c r="AD296" s="40"/>
      <c r="AE296" s="40"/>
      <c r="AR296" s="231" t="s">
        <v>176</v>
      </c>
      <c r="AT296" s="231" t="s">
        <v>171</v>
      </c>
      <c r="AU296" s="231" t="s">
        <v>82</v>
      </c>
      <c r="AY296" s="19" t="s">
        <v>169</v>
      </c>
      <c r="BE296" s="232">
        <f>IF(N296="základní",J296,0)</f>
        <v>0</v>
      </c>
      <c r="BF296" s="232">
        <f>IF(N296="snížená",J296,0)</f>
        <v>0</v>
      </c>
      <c r="BG296" s="232">
        <f>IF(N296="zákl. přenesená",J296,0)</f>
        <v>0</v>
      </c>
      <c r="BH296" s="232">
        <f>IF(N296="sníž. přenesená",J296,0)</f>
        <v>0</v>
      </c>
      <c r="BI296" s="232">
        <f>IF(N296="nulová",J296,0)</f>
        <v>0</v>
      </c>
      <c r="BJ296" s="19" t="s">
        <v>80</v>
      </c>
      <c r="BK296" s="232">
        <f>ROUND(I296*H296,2)</f>
        <v>0</v>
      </c>
      <c r="BL296" s="19" t="s">
        <v>176</v>
      </c>
      <c r="BM296" s="231" t="s">
        <v>1462</v>
      </c>
    </row>
    <row r="297" spans="1:47" s="2" customFormat="1" ht="12">
      <c r="A297" s="40"/>
      <c r="B297" s="41"/>
      <c r="C297" s="42"/>
      <c r="D297" s="233" t="s">
        <v>178</v>
      </c>
      <c r="E297" s="42"/>
      <c r="F297" s="234" t="s">
        <v>1463</v>
      </c>
      <c r="G297" s="42"/>
      <c r="H297" s="42"/>
      <c r="I297" s="138"/>
      <c r="J297" s="42"/>
      <c r="K297" s="42"/>
      <c r="L297" s="46"/>
      <c r="M297" s="235"/>
      <c r="N297" s="236"/>
      <c r="O297" s="86"/>
      <c r="P297" s="86"/>
      <c r="Q297" s="86"/>
      <c r="R297" s="86"/>
      <c r="S297" s="86"/>
      <c r="T297" s="87"/>
      <c r="U297" s="40"/>
      <c r="V297" s="40"/>
      <c r="W297" s="40"/>
      <c r="X297" s="40"/>
      <c r="Y297" s="40"/>
      <c r="Z297" s="40"/>
      <c r="AA297" s="40"/>
      <c r="AB297" s="40"/>
      <c r="AC297" s="40"/>
      <c r="AD297" s="40"/>
      <c r="AE297" s="40"/>
      <c r="AT297" s="19" t="s">
        <v>178</v>
      </c>
      <c r="AU297" s="19" t="s">
        <v>82</v>
      </c>
    </row>
    <row r="298" spans="1:51" s="13" customFormat="1" ht="12">
      <c r="A298" s="13"/>
      <c r="B298" s="237"/>
      <c r="C298" s="238"/>
      <c r="D298" s="233" t="s">
        <v>180</v>
      </c>
      <c r="E298" s="239" t="s">
        <v>19</v>
      </c>
      <c r="F298" s="240" t="s">
        <v>1464</v>
      </c>
      <c r="G298" s="238"/>
      <c r="H298" s="241">
        <v>2</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180</v>
      </c>
      <c r="AU298" s="247" t="s">
        <v>82</v>
      </c>
      <c r="AV298" s="13" t="s">
        <v>82</v>
      </c>
      <c r="AW298" s="13" t="s">
        <v>33</v>
      </c>
      <c r="AX298" s="13" t="s">
        <v>80</v>
      </c>
      <c r="AY298" s="247" t="s">
        <v>169</v>
      </c>
    </row>
    <row r="299" spans="1:65" s="2" customFormat="1" ht="16.5" customHeight="1">
      <c r="A299" s="40"/>
      <c r="B299" s="41"/>
      <c r="C299" s="269" t="s">
        <v>560</v>
      </c>
      <c r="D299" s="269" t="s">
        <v>294</v>
      </c>
      <c r="E299" s="270" t="s">
        <v>1465</v>
      </c>
      <c r="F299" s="271" t="s">
        <v>1466</v>
      </c>
      <c r="G299" s="272" t="s">
        <v>361</v>
      </c>
      <c r="H299" s="273">
        <v>2</v>
      </c>
      <c r="I299" s="274"/>
      <c r="J299" s="275">
        <f>ROUND(I299*H299,2)</f>
        <v>0</v>
      </c>
      <c r="K299" s="271" t="s">
        <v>19</v>
      </c>
      <c r="L299" s="276"/>
      <c r="M299" s="277" t="s">
        <v>19</v>
      </c>
      <c r="N299" s="278" t="s">
        <v>43</v>
      </c>
      <c r="O299" s="86"/>
      <c r="P299" s="229">
        <f>O299*H299</f>
        <v>0</v>
      </c>
      <c r="Q299" s="229">
        <v>0</v>
      </c>
      <c r="R299" s="229">
        <f>Q299*H299</f>
        <v>0</v>
      </c>
      <c r="S299" s="229">
        <v>0</v>
      </c>
      <c r="T299" s="230">
        <f>S299*H299</f>
        <v>0</v>
      </c>
      <c r="U299" s="40"/>
      <c r="V299" s="40"/>
      <c r="W299" s="40"/>
      <c r="X299" s="40"/>
      <c r="Y299" s="40"/>
      <c r="Z299" s="40"/>
      <c r="AA299" s="40"/>
      <c r="AB299" s="40"/>
      <c r="AC299" s="40"/>
      <c r="AD299" s="40"/>
      <c r="AE299" s="40"/>
      <c r="AR299" s="231" t="s">
        <v>227</v>
      </c>
      <c r="AT299" s="231" t="s">
        <v>294</v>
      </c>
      <c r="AU299" s="231" t="s">
        <v>82</v>
      </c>
      <c r="AY299" s="19" t="s">
        <v>169</v>
      </c>
      <c r="BE299" s="232">
        <f>IF(N299="základní",J299,0)</f>
        <v>0</v>
      </c>
      <c r="BF299" s="232">
        <f>IF(N299="snížená",J299,0)</f>
        <v>0</v>
      </c>
      <c r="BG299" s="232">
        <f>IF(N299="zákl. přenesená",J299,0)</f>
        <v>0</v>
      </c>
      <c r="BH299" s="232">
        <f>IF(N299="sníž. přenesená",J299,0)</f>
        <v>0</v>
      </c>
      <c r="BI299" s="232">
        <f>IF(N299="nulová",J299,0)</f>
        <v>0</v>
      </c>
      <c r="BJ299" s="19" t="s">
        <v>80</v>
      </c>
      <c r="BK299" s="232">
        <f>ROUND(I299*H299,2)</f>
        <v>0</v>
      </c>
      <c r="BL299" s="19" t="s">
        <v>176</v>
      </c>
      <c r="BM299" s="231" t="s">
        <v>1467</v>
      </c>
    </row>
    <row r="300" spans="1:65" s="2" customFormat="1" ht="16.5" customHeight="1">
      <c r="A300" s="40"/>
      <c r="B300" s="41"/>
      <c r="C300" s="220" t="s">
        <v>340</v>
      </c>
      <c r="D300" s="220" t="s">
        <v>171</v>
      </c>
      <c r="E300" s="221" t="s">
        <v>1468</v>
      </c>
      <c r="F300" s="222" t="s">
        <v>1469</v>
      </c>
      <c r="G300" s="223" t="s">
        <v>222</v>
      </c>
      <c r="H300" s="224">
        <v>1.993</v>
      </c>
      <c r="I300" s="225"/>
      <c r="J300" s="226">
        <f>ROUND(I300*H300,2)</f>
        <v>0</v>
      </c>
      <c r="K300" s="222" t="s">
        <v>175</v>
      </c>
      <c r="L300" s="46"/>
      <c r="M300" s="227" t="s">
        <v>19</v>
      </c>
      <c r="N300" s="228" t="s">
        <v>43</v>
      </c>
      <c r="O300" s="86"/>
      <c r="P300" s="229">
        <f>O300*H300</f>
        <v>0</v>
      </c>
      <c r="Q300" s="229">
        <v>0</v>
      </c>
      <c r="R300" s="229">
        <f>Q300*H300</f>
        <v>0</v>
      </c>
      <c r="S300" s="229">
        <v>0.6</v>
      </c>
      <c r="T300" s="230">
        <f>S300*H300</f>
        <v>1.1958</v>
      </c>
      <c r="U300" s="40"/>
      <c r="V300" s="40"/>
      <c r="W300" s="40"/>
      <c r="X300" s="40"/>
      <c r="Y300" s="40"/>
      <c r="Z300" s="40"/>
      <c r="AA300" s="40"/>
      <c r="AB300" s="40"/>
      <c r="AC300" s="40"/>
      <c r="AD300" s="40"/>
      <c r="AE300" s="40"/>
      <c r="AR300" s="231" t="s">
        <v>176</v>
      </c>
      <c r="AT300" s="231" t="s">
        <v>171</v>
      </c>
      <c r="AU300" s="231" t="s">
        <v>82</v>
      </c>
      <c r="AY300" s="19" t="s">
        <v>169</v>
      </c>
      <c r="BE300" s="232">
        <f>IF(N300="základní",J300,0)</f>
        <v>0</v>
      </c>
      <c r="BF300" s="232">
        <f>IF(N300="snížená",J300,0)</f>
        <v>0</v>
      </c>
      <c r="BG300" s="232">
        <f>IF(N300="zákl. přenesená",J300,0)</f>
        <v>0</v>
      </c>
      <c r="BH300" s="232">
        <f>IF(N300="sníž. přenesená",J300,0)</f>
        <v>0</v>
      </c>
      <c r="BI300" s="232">
        <f>IF(N300="nulová",J300,0)</f>
        <v>0</v>
      </c>
      <c r="BJ300" s="19" t="s">
        <v>80</v>
      </c>
      <c r="BK300" s="232">
        <f>ROUND(I300*H300,2)</f>
        <v>0</v>
      </c>
      <c r="BL300" s="19" t="s">
        <v>176</v>
      </c>
      <c r="BM300" s="231" t="s">
        <v>1470</v>
      </c>
    </row>
    <row r="301" spans="1:47" s="2" customFormat="1" ht="12">
      <c r="A301" s="40"/>
      <c r="B301" s="41"/>
      <c r="C301" s="42"/>
      <c r="D301" s="233" t="s">
        <v>178</v>
      </c>
      <c r="E301" s="42"/>
      <c r="F301" s="234" t="s">
        <v>1471</v>
      </c>
      <c r="G301" s="42"/>
      <c r="H301" s="42"/>
      <c r="I301" s="138"/>
      <c r="J301" s="42"/>
      <c r="K301" s="42"/>
      <c r="L301" s="46"/>
      <c r="M301" s="235"/>
      <c r="N301" s="236"/>
      <c r="O301" s="86"/>
      <c r="P301" s="86"/>
      <c r="Q301" s="86"/>
      <c r="R301" s="86"/>
      <c r="S301" s="86"/>
      <c r="T301" s="87"/>
      <c r="U301" s="40"/>
      <c r="V301" s="40"/>
      <c r="W301" s="40"/>
      <c r="X301" s="40"/>
      <c r="Y301" s="40"/>
      <c r="Z301" s="40"/>
      <c r="AA301" s="40"/>
      <c r="AB301" s="40"/>
      <c r="AC301" s="40"/>
      <c r="AD301" s="40"/>
      <c r="AE301" s="40"/>
      <c r="AT301" s="19" t="s">
        <v>178</v>
      </c>
      <c r="AU301" s="19" t="s">
        <v>82</v>
      </c>
    </row>
    <row r="302" spans="1:51" s="13" customFormat="1" ht="12">
      <c r="A302" s="13"/>
      <c r="B302" s="237"/>
      <c r="C302" s="238"/>
      <c r="D302" s="233" t="s">
        <v>180</v>
      </c>
      <c r="E302" s="239" t="s">
        <v>19</v>
      </c>
      <c r="F302" s="240" t="s">
        <v>1472</v>
      </c>
      <c r="G302" s="238"/>
      <c r="H302" s="241">
        <v>1.528</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180</v>
      </c>
      <c r="AU302" s="247" t="s">
        <v>82</v>
      </c>
      <c r="AV302" s="13" t="s">
        <v>82</v>
      </c>
      <c r="AW302" s="13" t="s">
        <v>33</v>
      </c>
      <c r="AX302" s="13" t="s">
        <v>72</v>
      </c>
      <c r="AY302" s="247" t="s">
        <v>169</v>
      </c>
    </row>
    <row r="303" spans="1:51" s="13" customFormat="1" ht="12">
      <c r="A303" s="13"/>
      <c r="B303" s="237"/>
      <c r="C303" s="238"/>
      <c r="D303" s="233" t="s">
        <v>180</v>
      </c>
      <c r="E303" s="239" t="s">
        <v>19</v>
      </c>
      <c r="F303" s="240" t="s">
        <v>1473</v>
      </c>
      <c r="G303" s="238"/>
      <c r="H303" s="241">
        <v>0.465</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180</v>
      </c>
      <c r="AU303" s="247" t="s">
        <v>82</v>
      </c>
      <c r="AV303" s="13" t="s">
        <v>82</v>
      </c>
      <c r="AW303" s="13" t="s">
        <v>33</v>
      </c>
      <c r="AX303" s="13" t="s">
        <v>72</v>
      </c>
      <c r="AY303" s="247" t="s">
        <v>169</v>
      </c>
    </row>
    <row r="304" spans="1:51" s="15" customFormat="1" ht="12">
      <c r="A304" s="15"/>
      <c r="B304" s="258"/>
      <c r="C304" s="259"/>
      <c r="D304" s="233" t="s">
        <v>180</v>
      </c>
      <c r="E304" s="260" t="s">
        <v>19</v>
      </c>
      <c r="F304" s="261" t="s">
        <v>191</v>
      </c>
      <c r="G304" s="259"/>
      <c r="H304" s="262">
        <v>1.993</v>
      </c>
      <c r="I304" s="263"/>
      <c r="J304" s="259"/>
      <c r="K304" s="259"/>
      <c r="L304" s="264"/>
      <c r="M304" s="265"/>
      <c r="N304" s="266"/>
      <c r="O304" s="266"/>
      <c r="P304" s="266"/>
      <c r="Q304" s="266"/>
      <c r="R304" s="266"/>
      <c r="S304" s="266"/>
      <c r="T304" s="267"/>
      <c r="U304" s="15"/>
      <c r="V304" s="15"/>
      <c r="W304" s="15"/>
      <c r="X304" s="15"/>
      <c r="Y304" s="15"/>
      <c r="Z304" s="15"/>
      <c r="AA304" s="15"/>
      <c r="AB304" s="15"/>
      <c r="AC304" s="15"/>
      <c r="AD304" s="15"/>
      <c r="AE304" s="15"/>
      <c r="AT304" s="268" t="s">
        <v>180</v>
      </c>
      <c r="AU304" s="268" t="s">
        <v>82</v>
      </c>
      <c r="AV304" s="15" t="s">
        <v>176</v>
      </c>
      <c r="AW304" s="15" t="s">
        <v>33</v>
      </c>
      <c r="AX304" s="15" t="s">
        <v>80</v>
      </c>
      <c r="AY304" s="268" t="s">
        <v>169</v>
      </c>
    </row>
    <row r="305" spans="1:65" s="2" customFormat="1" ht="16.5" customHeight="1">
      <c r="A305" s="40"/>
      <c r="B305" s="41"/>
      <c r="C305" s="220" t="s">
        <v>482</v>
      </c>
      <c r="D305" s="220" t="s">
        <v>171</v>
      </c>
      <c r="E305" s="221" t="s">
        <v>1474</v>
      </c>
      <c r="F305" s="222" t="s">
        <v>1475</v>
      </c>
      <c r="G305" s="223" t="s">
        <v>361</v>
      </c>
      <c r="H305" s="224">
        <v>26</v>
      </c>
      <c r="I305" s="225"/>
      <c r="J305" s="226">
        <f>ROUND(I305*H305,2)</f>
        <v>0</v>
      </c>
      <c r="K305" s="222" t="s">
        <v>19</v>
      </c>
      <c r="L305" s="46"/>
      <c r="M305" s="227" t="s">
        <v>19</v>
      </c>
      <c r="N305" s="228" t="s">
        <v>43</v>
      </c>
      <c r="O305" s="86"/>
      <c r="P305" s="229">
        <f>O305*H305</f>
        <v>0</v>
      </c>
      <c r="Q305" s="229">
        <v>0.00918</v>
      </c>
      <c r="R305" s="229">
        <f>Q305*H305</f>
        <v>0.23868</v>
      </c>
      <c r="S305" s="229">
        <v>0</v>
      </c>
      <c r="T305" s="230">
        <f>S305*H305</f>
        <v>0</v>
      </c>
      <c r="U305" s="40"/>
      <c r="V305" s="40"/>
      <c r="W305" s="40"/>
      <c r="X305" s="40"/>
      <c r="Y305" s="40"/>
      <c r="Z305" s="40"/>
      <c r="AA305" s="40"/>
      <c r="AB305" s="40"/>
      <c r="AC305" s="40"/>
      <c r="AD305" s="40"/>
      <c r="AE305" s="40"/>
      <c r="AR305" s="231" t="s">
        <v>176</v>
      </c>
      <c r="AT305" s="231" t="s">
        <v>171</v>
      </c>
      <c r="AU305" s="231" t="s">
        <v>82</v>
      </c>
      <c r="AY305" s="19" t="s">
        <v>169</v>
      </c>
      <c r="BE305" s="232">
        <f>IF(N305="základní",J305,0)</f>
        <v>0</v>
      </c>
      <c r="BF305" s="232">
        <f>IF(N305="snížená",J305,0)</f>
        <v>0</v>
      </c>
      <c r="BG305" s="232">
        <f>IF(N305="zákl. přenesená",J305,0)</f>
        <v>0</v>
      </c>
      <c r="BH305" s="232">
        <f>IF(N305="sníž. přenesená",J305,0)</f>
        <v>0</v>
      </c>
      <c r="BI305" s="232">
        <f>IF(N305="nulová",J305,0)</f>
        <v>0</v>
      </c>
      <c r="BJ305" s="19" t="s">
        <v>80</v>
      </c>
      <c r="BK305" s="232">
        <f>ROUND(I305*H305,2)</f>
        <v>0</v>
      </c>
      <c r="BL305" s="19" t="s">
        <v>176</v>
      </c>
      <c r="BM305" s="231" t="s">
        <v>1476</v>
      </c>
    </row>
    <row r="306" spans="1:47" s="2" customFormat="1" ht="12">
      <c r="A306" s="40"/>
      <c r="B306" s="41"/>
      <c r="C306" s="42"/>
      <c r="D306" s="233" t="s">
        <v>178</v>
      </c>
      <c r="E306" s="42"/>
      <c r="F306" s="234" t="s">
        <v>1477</v>
      </c>
      <c r="G306" s="42"/>
      <c r="H306" s="42"/>
      <c r="I306" s="138"/>
      <c r="J306" s="42"/>
      <c r="K306" s="42"/>
      <c r="L306" s="46"/>
      <c r="M306" s="235"/>
      <c r="N306" s="236"/>
      <c r="O306" s="86"/>
      <c r="P306" s="86"/>
      <c r="Q306" s="86"/>
      <c r="R306" s="86"/>
      <c r="S306" s="86"/>
      <c r="T306" s="87"/>
      <c r="U306" s="40"/>
      <c r="V306" s="40"/>
      <c r="W306" s="40"/>
      <c r="X306" s="40"/>
      <c r="Y306" s="40"/>
      <c r="Z306" s="40"/>
      <c r="AA306" s="40"/>
      <c r="AB306" s="40"/>
      <c r="AC306" s="40"/>
      <c r="AD306" s="40"/>
      <c r="AE306" s="40"/>
      <c r="AT306" s="19" t="s">
        <v>178</v>
      </c>
      <c r="AU306" s="19" t="s">
        <v>82</v>
      </c>
    </row>
    <row r="307" spans="1:51" s="13" customFormat="1" ht="12">
      <c r="A307" s="13"/>
      <c r="B307" s="237"/>
      <c r="C307" s="238"/>
      <c r="D307" s="233" t="s">
        <v>180</v>
      </c>
      <c r="E307" s="239" t="s">
        <v>19</v>
      </c>
      <c r="F307" s="240" t="s">
        <v>1478</v>
      </c>
      <c r="G307" s="238"/>
      <c r="H307" s="241">
        <v>26</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180</v>
      </c>
      <c r="AU307" s="247" t="s">
        <v>82</v>
      </c>
      <c r="AV307" s="13" t="s">
        <v>82</v>
      </c>
      <c r="AW307" s="13" t="s">
        <v>33</v>
      </c>
      <c r="AX307" s="13" t="s">
        <v>80</v>
      </c>
      <c r="AY307" s="247" t="s">
        <v>169</v>
      </c>
    </row>
    <row r="308" spans="1:65" s="2" customFormat="1" ht="16.5" customHeight="1">
      <c r="A308" s="40"/>
      <c r="B308" s="41"/>
      <c r="C308" s="269" t="s">
        <v>477</v>
      </c>
      <c r="D308" s="269" t="s">
        <v>294</v>
      </c>
      <c r="E308" s="270" t="s">
        <v>1479</v>
      </c>
      <c r="F308" s="271" t="s">
        <v>1480</v>
      </c>
      <c r="G308" s="272" t="s">
        <v>361</v>
      </c>
      <c r="H308" s="273">
        <v>7</v>
      </c>
      <c r="I308" s="274"/>
      <c r="J308" s="275">
        <f>ROUND(I308*H308,2)</f>
        <v>0</v>
      </c>
      <c r="K308" s="271" t="s">
        <v>175</v>
      </c>
      <c r="L308" s="276"/>
      <c r="M308" s="277" t="s">
        <v>19</v>
      </c>
      <c r="N308" s="278" t="s">
        <v>43</v>
      </c>
      <c r="O308" s="86"/>
      <c r="P308" s="229">
        <f>O308*H308</f>
        <v>0</v>
      </c>
      <c r="Q308" s="229">
        <v>0.254</v>
      </c>
      <c r="R308" s="229">
        <f>Q308*H308</f>
        <v>1.778</v>
      </c>
      <c r="S308" s="229">
        <v>0</v>
      </c>
      <c r="T308" s="230">
        <f>S308*H308</f>
        <v>0</v>
      </c>
      <c r="U308" s="40"/>
      <c r="V308" s="40"/>
      <c r="W308" s="40"/>
      <c r="X308" s="40"/>
      <c r="Y308" s="40"/>
      <c r="Z308" s="40"/>
      <c r="AA308" s="40"/>
      <c r="AB308" s="40"/>
      <c r="AC308" s="40"/>
      <c r="AD308" s="40"/>
      <c r="AE308" s="40"/>
      <c r="AR308" s="231" t="s">
        <v>227</v>
      </c>
      <c r="AT308" s="231" t="s">
        <v>294</v>
      </c>
      <c r="AU308" s="231" t="s">
        <v>82</v>
      </c>
      <c r="AY308" s="19" t="s">
        <v>169</v>
      </c>
      <c r="BE308" s="232">
        <f>IF(N308="základní",J308,0)</f>
        <v>0</v>
      </c>
      <c r="BF308" s="232">
        <f>IF(N308="snížená",J308,0)</f>
        <v>0</v>
      </c>
      <c r="BG308" s="232">
        <f>IF(N308="zákl. přenesená",J308,0)</f>
        <v>0</v>
      </c>
      <c r="BH308" s="232">
        <f>IF(N308="sníž. přenesená",J308,0)</f>
        <v>0</v>
      </c>
      <c r="BI308" s="232">
        <f>IF(N308="nulová",J308,0)</f>
        <v>0</v>
      </c>
      <c r="BJ308" s="19" t="s">
        <v>80</v>
      </c>
      <c r="BK308" s="232">
        <f>ROUND(I308*H308,2)</f>
        <v>0</v>
      </c>
      <c r="BL308" s="19" t="s">
        <v>176</v>
      </c>
      <c r="BM308" s="231" t="s">
        <v>1481</v>
      </c>
    </row>
    <row r="309" spans="1:65" s="2" customFormat="1" ht="16.5" customHeight="1">
      <c r="A309" s="40"/>
      <c r="B309" s="41"/>
      <c r="C309" s="269" t="s">
        <v>1482</v>
      </c>
      <c r="D309" s="269" t="s">
        <v>294</v>
      </c>
      <c r="E309" s="270" t="s">
        <v>1483</v>
      </c>
      <c r="F309" s="271" t="s">
        <v>1484</v>
      </c>
      <c r="G309" s="272" t="s">
        <v>361</v>
      </c>
      <c r="H309" s="273">
        <v>7</v>
      </c>
      <c r="I309" s="274"/>
      <c r="J309" s="275">
        <f>ROUND(I309*H309,2)</f>
        <v>0</v>
      </c>
      <c r="K309" s="271" t="s">
        <v>175</v>
      </c>
      <c r="L309" s="276"/>
      <c r="M309" s="277" t="s">
        <v>19</v>
      </c>
      <c r="N309" s="278" t="s">
        <v>43</v>
      </c>
      <c r="O309" s="86"/>
      <c r="P309" s="229">
        <f>O309*H309</f>
        <v>0</v>
      </c>
      <c r="Q309" s="229">
        <v>0.506</v>
      </c>
      <c r="R309" s="229">
        <f>Q309*H309</f>
        <v>3.542</v>
      </c>
      <c r="S309" s="229">
        <v>0</v>
      </c>
      <c r="T309" s="230">
        <f>S309*H309</f>
        <v>0</v>
      </c>
      <c r="U309" s="40"/>
      <c r="V309" s="40"/>
      <c r="W309" s="40"/>
      <c r="X309" s="40"/>
      <c r="Y309" s="40"/>
      <c r="Z309" s="40"/>
      <c r="AA309" s="40"/>
      <c r="AB309" s="40"/>
      <c r="AC309" s="40"/>
      <c r="AD309" s="40"/>
      <c r="AE309" s="40"/>
      <c r="AR309" s="231" t="s">
        <v>227</v>
      </c>
      <c r="AT309" s="231" t="s">
        <v>294</v>
      </c>
      <c r="AU309" s="231" t="s">
        <v>82</v>
      </c>
      <c r="AY309" s="19" t="s">
        <v>169</v>
      </c>
      <c r="BE309" s="232">
        <f>IF(N309="základní",J309,0)</f>
        <v>0</v>
      </c>
      <c r="BF309" s="232">
        <f>IF(N309="snížená",J309,0)</f>
        <v>0</v>
      </c>
      <c r="BG309" s="232">
        <f>IF(N309="zákl. přenesená",J309,0)</f>
        <v>0</v>
      </c>
      <c r="BH309" s="232">
        <f>IF(N309="sníž. přenesená",J309,0)</f>
        <v>0</v>
      </c>
      <c r="BI309" s="232">
        <f>IF(N309="nulová",J309,0)</f>
        <v>0</v>
      </c>
      <c r="BJ309" s="19" t="s">
        <v>80</v>
      </c>
      <c r="BK309" s="232">
        <f>ROUND(I309*H309,2)</f>
        <v>0</v>
      </c>
      <c r="BL309" s="19" t="s">
        <v>176</v>
      </c>
      <c r="BM309" s="231" t="s">
        <v>1485</v>
      </c>
    </row>
    <row r="310" spans="1:65" s="2" customFormat="1" ht="16.5" customHeight="1">
      <c r="A310" s="40"/>
      <c r="B310" s="41"/>
      <c r="C310" s="269" t="s">
        <v>1486</v>
      </c>
      <c r="D310" s="269" t="s">
        <v>294</v>
      </c>
      <c r="E310" s="270" t="s">
        <v>1487</v>
      </c>
      <c r="F310" s="271" t="s">
        <v>1488</v>
      </c>
      <c r="G310" s="272" t="s">
        <v>361</v>
      </c>
      <c r="H310" s="273">
        <v>12</v>
      </c>
      <c r="I310" s="274"/>
      <c r="J310" s="275">
        <f>ROUND(I310*H310,2)</f>
        <v>0</v>
      </c>
      <c r="K310" s="271" t="s">
        <v>175</v>
      </c>
      <c r="L310" s="276"/>
      <c r="M310" s="277" t="s">
        <v>19</v>
      </c>
      <c r="N310" s="278" t="s">
        <v>43</v>
      </c>
      <c r="O310" s="86"/>
      <c r="P310" s="229">
        <f>O310*H310</f>
        <v>0</v>
      </c>
      <c r="Q310" s="229">
        <v>1.013</v>
      </c>
      <c r="R310" s="229">
        <f>Q310*H310</f>
        <v>12.155999999999999</v>
      </c>
      <c r="S310" s="229">
        <v>0</v>
      </c>
      <c r="T310" s="230">
        <f>S310*H310</f>
        <v>0</v>
      </c>
      <c r="U310" s="40"/>
      <c r="V310" s="40"/>
      <c r="W310" s="40"/>
      <c r="X310" s="40"/>
      <c r="Y310" s="40"/>
      <c r="Z310" s="40"/>
      <c r="AA310" s="40"/>
      <c r="AB310" s="40"/>
      <c r="AC310" s="40"/>
      <c r="AD310" s="40"/>
      <c r="AE310" s="40"/>
      <c r="AR310" s="231" t="s">
        <v>227</v>
      </c>
      <c r="AT310" s="231" t="s">
        <v>294</v>
      </c>
      <c r="AU310" s="231" t="s">
        <v>82</v>
      </c>
      <c r="AY310" s="19" t="s">
        <v>169</v>
      </c>
      <c r="BE310" s="232">
        <f>IF(N310="základní",J310,0)</f>
        <v>0</v>
      </c>
      <c r="BF310" s="232">
        <f>IF(N310="snížená",J310,0)</f>
        <v>0</v>
      </c>
      <c r="BG310" s="232">
        <f>IF(N310="zákl. přenesená",J310,0)</f>
        <v>0</v>
      </c>
      <c r="BH310" s="232">
        <f>IF(N310="sníž. přenesená",J310,0)</f>
        <v>0</v>
      </c>
      <c r="BI310" s="232">
        <f>IF(N310="nulová",J310,0)</f>
        <v>0</v>
      </c>
      <c r="BJ310" s="19" t="s">
        <v>80</v>
      </c>
      <c r="BK310" s="232">
        <f>ROUND(I310*H310,2)</f>
        <v>0</v>
      </c>
      <c r="BL310" s="19" t="s">
        <v>176</v>
      </c>
      <c r="BM310" s="231" t="s">
        <v>1489</v>
      </c>
    </row>
    <row r="311" spans="1:65" s="2" customFormat="1" ht="16.5" customHeight="1">
      <c r="A311" s="40"/>
      <c r="B311" s="41"/>
      <c r="C311" s="220" t="s">
        <v>1490</v>
      </c>
      <c r="D311" s="220" t="s">
        <v>171</v>
      </c>
      <c r="E311" s="221" t="s">
        <v>1491</v>
      </c>
      <c r="F311" s="222" t="s">
        <v>1492</v>
      </c>
      <c r="G311" s="223" t="s">
        <v>361</v>
      </c>
      <c r="H311" s="224">
        <v>13</v>
      </c>
      <c r="I311" s="225"/>
      <c r="J311" s="226">
        <f>ROUND(I311*H311,2)</f>
        <v>0</v>
      </c>
      <c r="K311" s="222" t="s">
        <v>175</v>
      </c>
      <c r="L311" s="46"/>
      <c r="M311" s="227" t="s">
        <v>19</v>
      </c>
      <c r="N311" s="228" t="s">
        <v>43</v>
      </c>
      <c r="O311" s="86"/>
      <c r="P311" s="229">
        <f>O311*H311</f>
        <v>0</v>
      </c>
      <c r="Q311" s="229">
        <v>0.01147</v>
      </c>
      <c r="R311" s="229">
        <f>Q311*H311</f>
        <v>0.14911</v>
      </c>
      <c r="S311" s="229">
        <v>0</v>
      </c>
      <c r="T311" s="230">
        <f>S311*H311</f>
        <v>0</v>
      </c>
      <c r="U311" s="40"/>
      <c r="V311" s="40"/>
      <c r="W311" s="40"/>
      <c r="X311" s="40"/>
      <c r="Y311" s="40"/>
      <c r="Z311" s="40"/>
      <c r="AA311" s="40"/>
      <c r="AB311" s="40"/>
      <c r="AC311" s="40"/>
      <c r="AD311" s="40"/>
      <c r="AE311" s="40"/>
      <c r="AR311" s="231" t="s">
        <v>176</v>
      </c>
      <c r="AT311" s="231" t="s">
        <v>171</v>
      </c>
      <c r="AU311" s="231" t="s">
        <v>82</v>
      </c>
      <c r="AY311" s="19" t="s">
        <v>169</v>
      </c>
      <c r="BE311" s="232">
        <f>IF(N311="základní",J311,0)</f>
        <v>0</v>
      </c>
      <c r="BF311" s="232">
        <f>IF(N311="snížená",J311,0)</f>
        <v>0</v>
      </c>
      <c r="BG311" s="232">
        <f>IF(N311="zákl. přenesená",J311,0)</f>
        <v>0</v>
      </c>
      <c r="BH311" s="232">
        <f>IF(N311="sníž. přenesená",J311,0)</f>
        <v>0</v>
      </c>
      <c r="BI311" s="232">
        <f>IF(N311="nulová",J311,0)</f>
        <v>0</v>
      </c>
      <c r="BJ311" s="19" t="s">
        <v>80</v>
      </c>
      <c r="BK311" s="232">
        <f>ROUND(I311*H311,2)</f>
        <v>0</v>
      </c>
      <c r="BL311" s="19" t="s">
        <v>176</v>
      </c>
      <c r="BM311" s="231" t="s">
        <v>1493</v>
      </c>
    </row>
    <row r="312" spans="1:47" s="2" customFormat="1" ht="12">
      <c r="A312" s="40"/>
      <c r="B312" s="41"/>
      <c r="C312" s="42"/>
      <c r="D312" s="233" t="s">
        <v>178</v>
      </c>
      <c r="E312" s="42"/>
      <c r="F312" s="234" t="s">
        <v>1477</v>
      </c>
      <c r="G312" s="42"/>
      <c r="H312" s="42"/>
      <c r="I312" s="138"/>
      <c r="J312" s="42"/>
      <c r="K312" s="42"/>
      <c r="L312" s="46"/>
      <c r="M312" s="235"/>
      <c r="N312" s="236"/>
      <c r="O312" s="86"/>
      <c r="P312" s="86"/>
      <c r="Q312" s="86"/>
      <c r="R312" s="86"/>
      <c r="S312" s="86"/>
      <c r="T312" s="87"/>
      <c r="U312" s="40"/>
      <c r="V312" s="40"/>
      <c r="W312" s="40"/>
      <c r="X312" s="40"/>
      <c r="Y312" s="40"/>
      <c r="Z312" s="40"/>
      <c r="AA312" s="40"/>
      <c r="AB312" s="40"/>
      <c r="AC312" s="40"/>
      <c r="AD312" s="40"/>
      <c r="AE312" s="40"/>
      <c r="AT312" s="19" t="s">
        <v>178</v>
      </c>
      <c r="AU312" s="19" t="s">
        <v>82</v>
      </c>
    </row>
    <row r="313" spans="1:65" s="2" customFormat="1" ht="16.5" customHeight="1">
      <c r="A313" s="40"/>
      <c r="B313" s="41"/>
      <c r="C313" s="269" t="s">
        <v>1494</v>
      </c>
      <c r="D313" s="269" t="s">
        <v>294</v>
      </c>
      <c r="E313" s="270" t="s">
        <v>1495</v>
      </c>
      <c r="F313" s="271" t="s">
        <v>1496</v>
      </c>
      <c r="G313" s="272" t="s">
        <v>361</v>
      </c>
      <c r="H313" s="273">
        <v>13</v>
      </c>
      <c r="I313" s="274"/>
      <c r="J313" s="275">
        <f>ROUND(I313*H313,2)</f>
        <v>0</v>
      </c>
      <c r="K313" s="271" t="s">
        <v>175</v>
      </c>
      <c r="L313" s="276"/>
      <c r="M313" s="277" t="s">
        <v>19</v>
      </c>
      <c r="N313" s="278" t="s">
        <v>43</v>
      </c>
      <c r="O313" s="86"/>
      <c r="P313" s="229">
        <f>O313*H313</f>
        <v>0</v>
      </c>
      <c r="Q313" s="229">
        <v>0.585</v>
      </c>
      <c r="R313" s="229">
        <f>Q313*H313</f>
        <v>7.6049999999999995</v>
      </c>
      <c r="S313" s="229">
        <v>0</v>
      </c>
      <c r="T313" s="230">
        <f>S313*H313</f>
        <v>0</v>
      </c>
      <c r="U313" s="40"/>
      <c r="V313" s="40"/>
      <c r="W313" s="40"/>
      <c r="X313" s="40"/>
      <c r="Y313" s="40"/>
      <c r="Z313" s="40"/>
      <c r="AA313" s="40"/>
      <c r="AB313" s="40"/>
      <c r="AC313" s="40"/>
      <c r="AD313" s="40"/>
      <c r="AE313" s="40"/>
      <c r="AR313" s="231" t="s">
        <v>227</v>
      </c>
      <c r="AT313" s="231" t="s">
        <v>294</v>
      </c>
      <c r="AU313" s="231" t="s">
        <v>82</v>
      </c>
      <c r="AY313" s="19" t="s">
        <v>169</v>
      </c>
      <c r="BE313" s="232">
        <f>IF(N313="základní",J313,0)</f>
        <v>0</v>
      </c>
      <c r="BF313" s="232">
        <f>IF(N313="snížená",J313,0)</f>
        <v>0</v>
      </c>
      <c r="BG313" s="232">
        <f>IF(N313="zákl. přenesená",J313,0)</f>
        <v>0</v>
      </c>
      <c r="BH313" s="232">
        <f>IF(N313="sníž. přenesená",J313,0)</f>
        <v>0</v>
      </c>
      <c r="BI313" s="232">
        <f>IF(N313="nulová",J313,0)</f>
        <v>0</v>
      </c>
      <c r="BJ313" s="19" t="s">
        <v>80</v>
      </c>
      <c r="BK313" s="232">
        <f>ROUND(I313*H313,2)</f>
        <v>0</v>
      </c>
      <c r="BL313" s="19" t="s">
        <v>176</v>
      </c>
      <c r="BM313" s="231" t="s">
        <v>1497</v>
      </c>
    </row>
    <row r="314" spans="1:65" s="2" customFormat="1" ht="16.5" customHeight="1">
      <c r="A314" s="40"/>
      <c r="B314" s="41"/>
      <c r="C314" s="269" t="s">
        <v>1498</v>
      </c>
      <c r="D314" s="269" t="s">
        <v>294</v>
      </c>
      <c r="E314" s="270" t="s">
        <v>1499</v>
      </c>
      <c r="F314" s="271" t="s">
        <v>1500</v>
      </c>
      <c r="G314" s="272" t="s">
        <v>361</v>
      </c>
      <c r="H314" s="273">
        <v>39</v>
      </c>
      <c r="I314" s="274"/>
      <c r="J314" s="275">
        <f>ROUND(I314*H314,2)</f>
        <v>0</v>
      </c>
      <c r="K314" s="271" t="s">
        <v>175</v>
      </c>
      <c r="L314" s="276"/>
      <c r="M314" s="277" t="s">
        <v>19</v>
      </c>
      <c r="N314" s="278" t="s">
        <v>43</v>
      </c>
      <c r="O314" s="86"/>
      <c r="P314" s="229">
        <f>O314*H314</f>
        <v>0</v>
      </c>
      <c r="Q314" s="229">
        <v>0.002</v>
      </c>
      <c r="R314" s="229">
        <f>Q314*H314</f>
        <v>0.078</v>
      </c>
      <c r="S314" s="229">
        <v>0</v>
      </c>
      <c r="T314" s="230">
        <f>S314*H314</f>
        <v>0</v>
      </c>
      <c r="U314" s="40"/>
      <c r="V314" s="40"/>
      <c r="W314" s="40"/>
      <c r="X314" s="40"/>
      <c r="Y314" s="40"/>
      <c r="Z314" s="40"/>
      <c r="AA314" s="40"/>
      <c r="AB314" s="40"/>
      <c r="AC314" s="40"/>
      <c r="AD314" s="40"/>
      <c r="AE314" s="40"/>
      <c r="AR314" s="231" t="s">
        <v>227</v>
      </c>
      <c r="AT314" s="231" t="s">
        <v>294</v>
      </c>
      <c r="AU314" s="231" t="s">
        <v>82</v>
      </c>
      <c r="AY314" s="19" t="s">
        <v>169</v>
      </c>
      <c r="BE314" s="232">
        <f>IF(N314="základní",J314,0)</f>
        <v>0</v>
      </c>
      <c r="BF314" s="232">
        <f>IF(N314="snížená",J314,0)</f>
        <v>0</v>
      </c>
      <c r="BG314" s="232">
        <f>IF(N314="zákl. přenesená",J314,0)</f>
        <v>0</v>
      </c>
      <c r="BH314" s="232">
        <f>IF(N314="sníž. přenesená",J314,0)</f>
        <v>0</v>
      </c>
      <c r="BI314" s="232">
        <f>IF(N314="nulová",J314,0)</f>
        <v>0</v>
      </c>
      <c r="BJ314" s="19" t="s">
        <v>80</v>
      </c>
      <c r="BK314" s="232">
        <f>ROUND(I314*H314,2)</f>
        <v>0</v>
      </c>
      <c r="BL314" s="19" t="s">
        <v>176</v>
      </c>
      <c r="BM314" s="231" t="s">
        <v>1501</v>
      </c>
    </row>
    <row r="315" spans="1:65" s="2" customFormat="1" ht="16.5" customHeight="1">
      <c r="A315" s="40"/>
      <c r="B315" s="41"/>
      <c r="C315" s="220" t="s">
        <v>1502</v>
      </c>
      <c r="D315" s="220" t="s">
        <v>171</v>
      </c>
      <c r="E315" s="221" t="s">
        <v>1503</v>
      </c>
      <c r="F315" s="222" t="s">
        <v>1504</v>
      </c>
      <c r="G315" s="223" t="s">
        <v>361</v>
      </c>
      <c r="H315" s="224">
        <v>13</v>
      </c>
      <c r="I315" s="225"/>
      <c r="J315" s="226">
        <f>ROUND(I315*H315,2)</f>
        <v>0</v>
      </c>
      <c r="K315" s="222" t="s">
        <v>175</v>
      </c>
      <c r="L315" s="46"/>
      <c r="M315" s="227" t="s">
        <v>19</v>
      </c>
      <c r="N315" s="228" t="s">
        <v>43</v>
      </c>
      <c r="O315" s="86"/>
      <c r="P315" s="229">
        <f>O315*H315</f>
        <v>0</v>
      </c>
      <c r="Q315" s="229">
        <v>0.02753</v>
      </c>
      <c r="R315" s="229">
        <f>Q315*H315</f>
        <v>0.35789</v>
      </c>
      <c r="S315" s="229">
        <v>0</v>
      </c>
      <c r="T315" s="230">
        <f>S315*H315</f>
        <v>0</v>
      </c>
      <c r="U315" s="40"/>
      <c r="V315" s="40"/>
      <c r="W315" s="40"/>
      <c r="X315" s="40"/>
      <c r="Y315" s="40"/>
      <c r="Z315" s="40"/>
      <c r="AA315" s="40"/>
      <c r="AB315" s="40"/>
      <c r="AC315" s="40"/>
      <c r="AD315" s="40"/>
      <c r="AE315" s="40"/>
      <c r="AR315" s="231" t="s">
        <v>176</v>
      </c>
      <c r="AT315" s="231" t="s">
        <v>171</v>
      </c>
      <c r="AU315" s="231" t="s">
        <v>82</v>
      </c>
      <c r="AY315" s="19" t="s">
        <v>169</v>
      </c>
      <c r="BE315" s="232">
        <f>IF(N315="základní",J315,0)</f>
        <v>0</v>
      </c>
      <c r="BF315" s="232">
        <f>IF(N315="snížená",J315,0)</f>
        <v>0</v>
      </c>
      <c r="BG315" s="232">
        <f>IF(N315="zákl. přenesená",J315,0)</f>
        <v>0</v>
      </c>
      <c r="BH315" s="232">
        <f>IF(N315="sníž. přenesená",J315,0)</f>
        <v>0</v>
      </c>
      <c r="BI315" s="232">
        <f>IF(N315="nulová",J315,0)</f>
        <v>0</v>
      </c>
      <c r="BJ315" s="19" t="s">
        <v>80</v>
      </c>
      <c r="BK315" s="232">
        <f>ROUND(I315*H315,2)</f>
        <v>0</v>
      </c>
      <c r="BL315" s="19" t="s">
        <v>176</v>
      </c>
      <c r="BM315" s="231" t="s">
        <v>1505</v>
      </c>
    </row>
    <row r="316" spans="1:47" s="2" customFormat="1" ht="12">
      <c r="A316" s="40"/>
      <c r="B316" s="41"/>
      <c r="C316" s="42"/>
      <c r="D316" s="233" t="s">
        <v>178</v>
      </c>
      <c r="E316" s="42"/>
      <c r="F316" s="234" t="s">
        <v>1477</v>
      </c>
      <c r="G316" s="42"/>
      <c r="H316" s="42"/>
      <c r="I316" s="138"/>
      <c r="J316" s="42"/>
      <c r="K316" s="42"/>
      <c r="L316" s="46"/>
      <c r="M316" s="235"/>
      <c r="N316" s="236"/>
      <c r="O316" s="86"/>
      <c r="P316" s="86"/>
      <c r="Q316" s="86"/>
      <c r="R316" s="86"/>
      <c r="S316" s="86"/>
      <c r="T316" s="87"/>
      <c r="U316" s="40"/>
      <c r="V316" s="40"/>
      <c r="W316" s="40"/>
      <c r="X316" s="40"/>
      <c r="Y316" s="40"/>
      <c r="Z316" s="40"/>
      <c r="AA316" s="40"/>
      <c r="AB316" s="40"/>
      <c r="AC316" s="40"/>
      <c r="AD316" s="40"/>
      <c r="AE316" s="40"/>
      <c r="AT316" s="19" t="s">
        <v>178</v>
      </c>
      <c r="AU316" s="19" t="s">
        <v>82</v>
      </c>
    </row>
    <row r="317" spans="1:65" s="2" customFormat="1" ht="16.5" customHeight="1">
      <c r="A317" s="40"/>
      <c r="B317" s="41"/>
      <c r="C317" s="269" t="s">
        <v>1506</v>
      </c>
      <c r="D317" s="269" t="s">
        <v>294</v>
      </c>
      <c r="E317" s="270" t="s">
        <v>1507</v>
      </c>
      <c r="F317" s="271" t="s">
        <v>1508</v>
      </c>
      <c r="G317" s="272" t="s">
        <v>361</v>
      </c>
      <c r="H317" s="273">
        <v>13</v>
      </c>
      <c r="I317" s="274"/>
      <c r="J317" s="275">
        <f>ROUND(I317*H317,2)</f>
        <v>0</v>
      </c>
      <c r="K317" s="271" t="s">
        <v>19</v>
      </c>
      <c r="L317" s="276"/>
      <c r="M317" s="277" t="s">
        <v>19</v>
      </c>
      <c r="N317" s="278" t="s">
        <v>43</v>
      </c>
      <c r="O317" s="86"/>
      <c r="P317" s="229">
        <f>O317*H317</f>
        <v>0</v>
      </c>
      <c r="Q317" s="229">
        <v>1.39</v>
      </c>
      <c r="R317" s="229">
        <f>Q317*H317</f>
        <v>18.07</v>
      </c>
      <c r="S317" s="229">
        <v>0</v>
      </c>
      <c r="T317" s="230">
        <f>S317*H317</f>
        <v>0</v>
      </c>
      <c r="U317" s="40"/>
      <c r="V317" s="40"/>
      <c r="W317" s="40"/>
      <c r="X317" s="40"/>
      <c r="Y317" s="40"/>
      <c r="Z317" s="40"/>
      <c r="AA317" s="40"/>
      <c r="AB317" s="40"/>
      <c r="AC317" s="40"/>
      <c r="AD317" s="40"/>
      <c r="AE317" s="40"/>
      <c r="AR317" s="231" t="s">
        <v>227</v>
      </c>
      <c r="AT317" s="231" t="s">
        <v>294</v>
      </c>
      <c r="AU317" s="231" t="s">
        <v>82</v>
      </c>
      <c r="AY317" s="19" t="s">
        <v>169</v>
      </c>
      <c r="BE317" s="232">
        <f>IF(N317="základní",J317,0)</f>
        <v>0</v>
      </c>
      <c r="BF317" s="232">
        <f>IF(N317="snížená",J317,0)</f>
        <v>0</v>
      </c>
      <c r="BG317" s="232">
        <f>IF(N317="zákl. přenesená",J317,0)</f>
        <v>0</v>
      </c>
      <c r="BH317" s="232">
        <f>IF(N317="sníž. přenesená",J317,0)</f>
        <v>0</v>
      </c>
      <c r="BI317" s="232">
        <f>IF(N317="nulová",J317,0)</f>
        <v>0</v>
      </c>
      <c r="BJ317" s="19" t="s">
        <v>80</v>
      </c>
      <c r="BK317" s="232">
        <f>ROUND(I317*H317,2)</f>
        <v>0</v>
      </c>
      <c r="BL317" s="19" t="s">
        <v>176</v>
      </c>
      <c r="BM317" s="231" t="s">
        <v>1509</v>
      </c>
    </row>
    <row r="318" spans="1:65" s="2" customFormat="1" ht="16.5" customHeight="1">
      <c r="A318" s="40"/>
      <c r="B318" s="41"/>
      <c r="C318" s="220" t="s">
        <v>1510</v>
      </c>
      <c r="D318" s="220" t="s">
        <v>171</v>
      </c>
      <c r="E318" s="221" t="s">
        <v>1511</v>
      </c>
      <c r="F318" s="222" t="s">
        <v>1512</v>
      </c>
      <c r="G318" s="223" t="s">
        <v>361</v>
      </c>
      <c r="H318" s="224">
        <v>1</v>
      </c>
      <c r="I318" s="225"/>
      <c r="J318" s="226">
        <f>ROUND(I318*H318,2)</f>
        <v>0</v>
      </c>
      <c r="K318" s="222" t="s">
        <v>175</v>
      </c>
      <c r="L318" s="46"/>
      <c r="M318" s="227" t="s">
        <v>19</v>
      </c>
      <c r="N318" s="228" t="s">
        <v>43</v>
      </c>
      <c r="O318" s="86"/>
      <c r="P318" s="229">
        <f>O318*H318</f>
        <v>0</v>
      </c>
      <c r="Q318" s="229">
        <v>0</v>
      </c>
      <c r="R318" s="229">
        <f>Q318*H318</f>
        <v>0</v>
      </c>
      <c r="S318" s="229">
        <v>0.15</v>
      </c>
      <c r="T318" s="230">
        <f>S318*H318</f>
        <v>0.15</v>
      </c>
      <c r="U318" s="40"/>
      <c r="V318" s="40"/>
      <c r="W318" s="40"/>
      <c r="X318" s="40"/>
      <c r="Y318" s="40"/>
      <c r="Z318" s="40"/>
      <c r="AA318" s="40"/>
      <c r="AB318" s="40"/>
      <c r="AC318" s="40"/>
      <c r="AD318" s="40"/>
      <c r="AE318" s="40"/>
      <c r="AR318" s="231" t="s">
        <v>176</v>
      </c>
      <c r="AT318" s="231" t="s">
        <v>171</v>
      </c>
      <c r="AU318" s="231" t="s">
        <v>82</v>
      </c>
      <c r="AY318" s="19" t="s">
        <v>169</v>
      </c>
      <c r="BE318" s="232">
        <f>IF(N318="základní",J318,0)</f>
        <v>0</v>
      </c>
      <c r="BF318" s="232">
        <f>IF(N318="snížená",J318,0)</f>
        <v>0</v>
      </c>
      <c r="BG318" s="232">
        <f>IF(N318="zákl. přenesená",J318,0)</f>
        <v>0</v>
      </c>
      <c r="BH318" s="232">
        <f>IF(N318="sníž. přenesená",J318,0)</f>
        <v>0</v>
      </c>
      <c r="BI318" s="232">
        <f>IF(N318="nulová",J318,0)</f>
        <v>0</v>
      </c>
      <c r="BJ318" s="19" t="s">
        <v>80</v>
      </c>
      <c r="BK318" s="232">
        <f>ROUND(I318*H318,2)</f>
        <v>0</v>
      </c>
      <c r="BL318" s="19" t="s">
        <v>176</v>
      </c>
      <c r="BM318" s="231" t="s">
        <v>1513</v>
      </c>
    </row>
    <row r="319" spans="1:65" s="2" customFormat="1" ht="16.5" customHeight="1">
      <c r="A319" s="40"/>
      <c r="B319" s="41"/>
      <c r="C319" s="220" t="s">
        <v>1514</v>
      </c>
      <c r="D319" s="220" t="s">
        <v>171</v>
      </c>
      <c r="E319" s="221" t="s">
        <v>1515</v>
      </c>
      <c r="F319" s="222" t="s">
        <v>1516</v>
      </c>
      <c r="G319" s="223" t="s">
        <v>361</v>
      </c>
      <c r="H319" s="224">
        <v>13</v>
      </c>
      <c r="I319" s="225"/>
      <c r="J319" s="226">
        <f>ROUND(I319*H319,2)</f>
        <v>0</v>
      </c>
      <c r="K319" s="222" t="s">
        <v>175</v>
      </c>
      <c r="L319" s="46"/>
      <c r="M319" s="227" t="s">
        <v>19</v>
      </c>
      <c r="N319" s="228" t="s">
        <v>43</v>
      </c>
      <c r="O319" s="86"/>
      <c r="P319" s="229">
        <f>O319*H319</f>
        <v>0</v>
      </c>
      <c r="Q319" s="229">
        <v>0.21734</v>
      </c>
      <c r="R319" s="229">
        <f>Q319*H319</f>
        <v>2.8254200000000003</v>
      </c>
      <c r="S319" s="229">
        <v>0</v>
      </c>
      <c r="T319" s="230">
        <f>S319*H319</f>
        <v>0</v>
      </c>
      <c r="U319" s="40"/>
      <c r="V319" s="40"/>
      <c r="W319" s="40"/>
      <c r="X319" s="40"/>
      <c r="Y319" s="40"/>
      <c r="Z319" s="40"/>
      <c r="AA319" s="40"/>
      <c r="AB319" s="40"/>
      <c r="AC319" s="40"/>
      <c r="AD319" s="40"/>
      <c r="AE319" s="40"/>
      <c r="AR319" s="231" t="s">
        <v>176</v>
      </c>
      <c r="AT319" s="231" t="s">
        <v>171</v>
      </c>
      <c r="AU319" s="231" t="s">
        <v>82</v>
      </c>
      <c r="AY319" s="19" t="s">
        <v>169</v>
      </c>
      <c r="BE319" s="232">
        <f>IF(N319="základní",J319,0)</f>
        <v>0</v>
      </c>
      <c r="BF319" s="232">
        <f>IF(N319="snížená",J319,0)</f>
        <v>0</v>
      </c>
      <c r="BG319" s="232">
        <f>IF(N319="zákl. přenesená",J319,0)</f>
        <v>0</v>
      </c>
      <c r="BH319" s="232">
        <f>IF(N319="sníž. přenesená",J319,0)</f>
        <v>0</v>
      </c>
      <c r="BI319" s="232">
        <f>IF(N319="nulová",J319,0)</f>
        <v>0</v>
      </c>
      <c r="BJ319" s="19" t="s">
        <v>80</v>
      </c>
      <c r="BK319" s="232">
        <f>ROUND(I319*H319,2)</f>
        <v>0</v>
      </c>
      <c r="BL319" s="19" t="s">
        <v>176</v>
      </c>
      <c r="BM319" s="231" t="s">
        <v>1517</v>
      </c>
    </row>
    <row r="320" spans="1:47" s="2" customFormat="1" ht="12">
      <c r="A320" s="40"/>
      <c r="B320" s="41"/>
      <c r="C320" s="42"/>
      <c r="D320" s="233" t="s">
        <v>178</v>
      </c>
      <c r="E320" s="42"/>
      <c r="F320" s="234" t="s">
        <v>1518</v>
      </c>
      <c r="G320" s="42"/>
      <c r="H320" s="42"/>
      <c r="I320" s="138"/>
      <c r="J320" s="42"/>
      <c r="K320" s="42"/>
      <c r="L320" s="46"/>
      <c r="M320" s="235"/>
      <c r="N320" s="236"/>
      <c r="O320" s="86"/>
      <c r="P320" s="86"/>
      <c r="Q320" s="86"/>
      <c r="R320" s="86"/>
      <c r="S320" s="86"/>
      <c r="T320" s="87"/>
      <c r="U320" s="40"/>
      <c r="V320" s="40"/>
      <c r="W320" s="40"/>
      <c r="X320" s="40"/>
      <c r="Y320" s="40"/>
      <c r="Z320" s="40"/>
      <c r="AA320" s="40"/>
      <c r="AB320" s="40"/>
      <c r="AC320" s="40"/>
      <c r="AD320" s="40"/>
      <c r="AE320" s="40"/>
      <c r="AT320" s="19" t="s">
        <v>178</v>
      </c>
      <c r="AU320" s="19" t="s">
        <v>82</v>
      </c>
    </row>
    <row r="321" spans="1:65" s="2" customFormat="1" ht="16.5" customHeight="1">
      <c r="A321" s="40"/>
      <c r="B321" s="41"/>
      <c r="C321" s="269" t="s">
        <v>1519</v>
      </c>
      <c r="D321" s="269" t="s">
        <v>294</v>
      </c>
      <c r="E321" s="270" t="s">
        <v>1520</v>
      </c>
      <c r="F321" s="271" t="s">
        <v>1521</v>
      </c>
      <c r="G321" s="272" t="s">
        <v>361</v>
      </c>
      <c r="H321" s="273">
        <v>13</v>
      </c>
      <c r="I321" s="274"/>
      <c r="J321" s="275">
        <f>ROUND(I321*H321,2)</f>
        <v>0</v>
      </c>
      <c r="K321" s="271" t="s">
        <v>19</v>
      </c>
      <c r="L321" s="276"/>
      <c r="M321" s="277" t="s">
        <v>19</v>
      </c>
      <c r="N321" s="278" t="s">
        <v>43</v>
      </c>
      <c r="O321" s="86"/>
      <c r="P321" s="229">
        <f>O321*H321</f>
        <v>0</v>
      </c>
      <c r="Q321" s="229">
        <v>0.114</v>
      </c>
      <c r="R321" s="229">
        <f>Q321*H321</f>
        <v>1.482</v>
      </c>
      <c r="S321" s="229">
        <v>0</v>
      </c>
      <c r="T321" s="230">
        <f>S321*H321</f>
        <v>0</v>
      </c>
      <c r="U321" s="40"/>
      <c r="V321" s="40"/>
      <c r="W321" s="40"/>
      <c r="X321" s="40"/>
      <c r="Y321" s="40"/>
      <c r="Z321" s="40"/>
      <c r="AA321" s="40"/>
      <c r="AB321" s="40"/>
      <c r="AC321" s="40"/>
      <c r="AD321" s="40"/>
      <c r="AE321" s="40"/>
      <c r="AR321" s="231" t="s">
        <v>227</v>
      </c>
      <c r="AT321" s="231" t="s">
        <v>294</v>
      </c>
      <c r="AU321" s="231" t="s">
        <v>82</v>
      </c>
      <c r="AY321" s="19" t="s">
        <v>169</v>
      </c>
      <c r="BE321" s="232">
        <f>IF(N321="základní",J321,0)</f>
        <v>0</v>
      </c>
      <c r="BF321" s="232">
        <f>IF(N321="snížená",J321,0)</f>
        <v>0</v>
      </c>
      <c r="BG321" s="232">
        <f>IF(N321="zákl. přenesená",J321,0)</f>
        <v>0</v>
      </c>
      <c r="BH321" s="232">
        <f>IF(N321="sníž. přenesená",J321,0)</f>
        <v>0</v>
      </c>
      <c r="BI321" s="232">
        <f>IF(N321="nulová",J321,0)</f>
        <v>0</v>
      </c>
      <c r="BJ321" s="19" t="s">
        <v>80</v>
      </c>
      <c r="BK321" s="232">
        <f>ROUND(I321*H321,2)</f>
        <v>0</v>
      </c>
      <c r="BL321" s="19" t="s">
        <v>176</v>
      </c>
      <c r="BM321" s="231" t="s">
        <v>1522</v>
      </c>
    </row>
    <row r="322" spans="1:65" s="2" customFormat="1" ht="16.5" customHeight="1">
      <c r="A322" s="40"/>
      <c r="B322" s="41"/>
      <c r="C322" s="220" t="s">
        <v>1523</v>
      </c>
      <c r="D322" s="220" t="s">
        <v>171</v>
      </c>
      <c r="E322" s="221" t="s">
        <v>1524</v>
      </c>
      <c r="F322" s="222" t="s">
        <v>1525</v>
      </c>
      <c r="G322" s="223" t="s">
        <v>339</v>
      </c>
      <c r="H322" s="224">
        <v>324</v>
      </c>
      <c r="I322" s="225"/>
      <c r="J322" s="226">
        <f>ROUND(I322*H322,2)</f>
        <v>0</v>
      </c>
      <c r="K322" s="222" t="s">
        <v>175</v>
      </c>
      <c r="L322" s="46"/>
      <c r="M322" s="227" t="s">
        <v>19</v>
      </c>
      <c r="N322" s="228" t="s">
        <v>43</v>
      </c>
      <c r="O322" s="86"/>
      <c r="P322" s="229">
        <f>O322*H322</f>
        <v>0</v>
      </c>
      <c r="Q322" s="229">
        <v>0.00013</v>
      </c>
      <c r="R322" s="229">
        <f>Q322*H322</f>
        <v>0.04212</v>
      </c>
      <c r="S322" s="229">
        <v>0</v>
      </c>
      <c r="T322" s="230">
        <f>S322*H322</f>
        <v>0</v>
      </c>
      <c r="U322" s="40"/>
      <c r="V322" s="40"/>
      <c r="W322" s="40"/>
      <c r="X322" s="40"/>
      <c r="Y322" s="40"/>
      <c r="Z322" s="40"/>
      <c r="AA322" s="40"/>
      <c r="AB322" s="40"/>
      <c r="AC322" s="40"/>
      <c r="AD322" s="40"/>
      <c r="AE322" s="40"/>
      <c r="AR322" s="231" t="s">
        <v>176</v>
      </c>
      <c r="AT322" s="231" t="s">
        <v>171</v>
      </c>
      <c r="AU322" s="231" t="s">
        <v>82</v>
      </c>
      <c r="AY322" s="19" t="s">
        <v>169</v>
      </c>
      <c r="BE322" s="232">
        <f>IF(N322="základní",J322,0)</f>
        <v>0</v>
      </c>
      <c r="BF322" s="232">
        <f>IF(N322="snížená",J322,0)</f>
        <v>0</v>
      </c>
      <c r="BG322" s="232">
        <f>IF(N322="zákl. přenesená",J322,0)</f>
        <v>0</v>
      </c>
      <c r="BH322" s="232">
        <f>IF(N322="sníž. přenesená",J322,0)</f>
        <v>0</v>
      </c>
      <c r="BI322" s="232">
        <f>IF(N322="nulová",J322,0)</f>
        <v>0</v>
      </c>
      <c r="BJ322" s="19" t="s">
        <v>80</v>
      </c>
      <c r="BK322" s="232">
        <f>ROUND(I322*H322,2)</f>
        <v>0</v>
      </c>
      <c r="BL322" s="19" t="s">
        <v>176</v>
      </c>
      <c r="BM322" s="231" t="s">
        <v>1526</v>
      </c>
    </row>
    <row r="323" spans="1:63" s="12" customFormat="1" ht="22.8" customHeight="1">
      <c r="A323" s="12"/>
      <c r="B323" s="204"/>
      <c r="C323" s="205"/>
      <c r="D323" s="206" t="s">
        <v>71</v>
      </c>
      <c r="E323" s="218" t="s">
        <v>236</v>
      </c>
      <c r="F323" s="218" t="s">
        <v>1527</v>
      </c>
      <c r="G323" s="205"/>
      <c r="H323" s="205"/>
      <c r="I323" s="208"/>
      <c r="J323" s="219">
        <f>BK323</f>
        <v>0</v>
      </c>
      <c r="K323" s="205"/>
      <c r="L323" s="210"/>
      <c r="M323" s="211"/>
      <c r="N323" s="212"/>
      <c r="O323" s="212"/>
      <c r="P323" s="213">
        <f>SUM(P324:P328)</f>
        <v>0</v>
      </c>
      <c r="Q323" s="212"/>
      <c r="R323" s="213">
        <f>SUM(R324:R328)</f>
        <v>0.66822</v>
      </c>
      <c r="S323" s="212"/>
      <c r="T323" s="214">
        <f>SUM(T324:T328)</f>
        <v>0</v>
      </c>
      <c r="U323" s="12"/>
      <c r="V323" s="12"/>
      <c r="W323" s="12"/>
      <c r="X323" s="12"/>
      <c r="Y323" s="12"/>
      <c r="Z323" s="12"/>
      <c r="AA323" s="12"/>
      <c r="AB323" s="12"/>
      <c r="AC323" s="12"/>
      <c r="AD323" s="12"/>
      <c r="AE323" s="12"/>
      <c r="AR323" s="215" t="s">
        <v>80</v>
      </c>
      <c r="AT323" s="216" t="s">
        <v>71</v>
      </c>
      <c r="AU323" s="216" t="s">
        <v>80</v>
      </c>
      <c r="AY323" s="215" t="s">
        <v>169</v>
      </c>
      <c r="BK323" s="217">
        <f>SUM(BK324:BK328)</f>
        <v>0</v>
      </c>
    </row>
    <row r="324" spans="1:65" s="2" customFormat="1" ht="21.75" customHeight="1">
      <c r="A324" s="40"/>
      <c r="B324" s="41"/>
      <c r="C324" s="220" t="s">
        <v>1528</v>
      </c>
      <c r="D324" s="220" t="s">
        <v>171</v>
      </c>
      <c r="E324" s="221" t="s">
        <v>1529</v>
      </c>
      <c r="F324" s="222" t="s">
        <v>1530</v>
      </c>
      <c r="G324" s="223" t="s">
        <v>339</v>
      </c>
      <c r="H324" s="224">
        <v>4.3</v>
      </c>
      <c r="I324" s="225"/>
      <c r="J324" s="226">
        <f>ROUND(I324*H324,2)</f>
        <v>0</v>
      </c>
      <c r="K324" s="222" t="s">
        <v>175</v>
      </c>
      <c r="L324" s="46"/>
      <c r="M324" s="227" t="s">
        <v>19</v>
      </c>
      <c r="N324" s="228" t="s">
        <v>43</v>
      </c>
      <c r="O324" s="86"/>
      <c r="P324" s="229">
        <f>O324*H324</f>
        <v>0</v>
      </c>
      <c r="Q324" s="229">
        <v>0.1554</v>
      </c>
      <c r="R324" s="229">
        <f>Q324*H324</f>
        <v>0.66822</v>
      </c>
      <c r="S324" s="229">
        <v>0</v>
      </c>
      <c r="T324" s="230">
        <f>S324*H324</f>
        <v>0</v>
      </c>
      <c r="U324" s="40"/>
      <c r="V324" s="40"/>
      <c r="W324" s="40"/>
      <c r="X324" s="40"/>
      <c r="Y324" s="40"/>
      <c r="Z324" s="40"/>
      <c r="AA324" s="40"/>
      <c r="AB324" s="40"/>
      <c r="AC324" s="40"/>
      <c r="AD324" s="40"/>
      <c r="AE324" s="40"/>
      <c r="AR324" s="231" t="s">
        <v>176</v>
      </c>
      <c r="AT324" s="231" t="s">
        <v>171</v>
      </c>
      <c r="AU324" s="231" t="s">
        <v>82</v>
      </c>
      <c r="AY324" s="19" t="s">
        <v>169</v>
      </c>
      <c r="BE324" s="232">
        <f>IF(N324="základní",J324,0)</f>
        <v>0</v>
      </c>
      <c r="BF324" s="232">
        <f>IF(N324="snížená",J324,0)</f>
        <v>0</v>
      </c>
      <c r="BG324" s="232">
        <f>IF(N324="zákl. přenesená",J324,0)</f>
        <v>0</v>
      </c>
      <c r="BH324" s="232">
        <f>IF(N324="sníž. přenesená",J324,0)</f>
        <v>0</v>
      </c>
      <c r="BI324" s="232">
        <f>IF(N324="nulová",J324,0)</f>
        <v>0</v>
      </c>
      <c r="BJ324" s="19" t="s">
        <v>80</v>
      </c>
      <c r="BK324" s="232">
        <f>ROUND(I324*H324,2)</f>
        <v>0</v>
      </c>
      <c r="BL324" s="19" t="s">
        <v>176</v>
      </c>
      <c r="BM324" s="231" t="s">
        <v>1531</v>
      </c>
    </row>
    <row r="325" spans="1:47" s="2" customFormat="1" ht="12">
      <c r="A325" s="40"/>
      <c r="B325" s="41"/>
      <c r="C325" s="42"/>
      <c r="D325" s="233" t="s">
        <v>178</v>
      </c>
      <c r="E325" s="42"/>
      <c r="F325" s="234" t="s">
        <v>875</v>
      </c>
      <c r="G325" s="42"/>
      <c r="H325" s="42"/>
      <c r="I325" s="138"/>
      <c r="J325" s="42"/>
      <c r="K325" s="42"/>
      <c r="L325" s="46"/>
      <c r="M325" s="235"/>
      <c r="N325" s="236"/>
      <c r="O325" s="86"/>
      <c r="P325" s="86"/>
      <c r="Q325" s="86"/>
      <c r="R325" s="86"/>
      <c r="S325" s="86"/>
      <c r="T325" s="87"/>
      <c r="U325" s="40"/>
      <c r="V325" s="40"/>
      <c r="W325" s="40"/>
      <c r="X325" s="40"/>
      <c r="Y325" s="40"/>
      <c r="Z325" s="40"/>
      <c r="AA325" s="40"/>
      <c r="AB325" s="40"/>
      <c r="AC325" s="40"/>
      <c r="AD325" s="40"/>
      <c r="AE325" s="40"/>
      <c r="AT325" s="19" t="s">
        <v>178</v>
      </c>
      <c r="AU325" s="19" t="s">
        <v>82</v>
      </c>
    </row>
    <row r="326" spans="1:51" s="13" customFormat="1" ht="12">
      <c r="A326" s="13"/>
      <c r="B326" s="237"/>
      <c r="C326" s="238"/>
      <c r="D326" s="233" t="s">
        <v>180</v>
      </c>
      <c r="E326" s="239" t="s">
        <v>19</v>
      </c>
      <c r="F326" s="240" t="s">
        <v>1532</v>
      </c>
      <c r="G326" s="238"/>
      <c r="H326" s="241">
        <v>4.3</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180</v>
      </c>
      <c r="AU326" s="247" t="s">
        <v>82</v>
      </c>
      <c r="AV326" s="13" t="s">
        <v>82</v>
      </c>
      <c r="AW326" s="13" t="s">
        <v>33</v>
      </c>
      <c r="AX326" s="13" t="s">
        <v>80</v>
      </c>
      <c r="AY326" s="247" t="s">
        <v>169</v>
      </c>
    </row>
    <row r="327" spans="1:65" s="2" customFormat="1" ht="33" customHeight="1">
      <c r="A327" s="40"/>
      <c r="B327" s="41"/>
      <c r="C327" s="220" t="s">
        <v>1533</v>
      </c>
      <c r="D327" s="220" t="s">
        <v>171</v>
      </c>
      <c r="E327" s="221" t="s">
        <v>1534</v>
      </c>
      <c r="F327" s="222" t="s">
        <v>1535</v>
      </c>
      <c r="G327" s="223" t="s">
        <v>339</v>
      </c>
      <c r="H327" s="224">
        <v>4.3</v>
      </c>
      <c r="I327" s="225"/>
      <c r="J327" s="226">
        <f>ROUND(I327*H327,2)</f>
        <v>0</v>
      </c>
      <c r="K327" s="222" t="s">
        <v>175</v>
      </c>
      <c r="L327" s="46"/>
      <c r="M327" s="227" t="s">
        <v>19</v>
      </c>
      <c r="N327" s="228" t="s">
        <v>43</v>
      </c>
      <c r="O327" s="86"/>
      <c r="P327" s="229">
        <f>O327*H327</f>
        <v>0</v>
      </c>
      <c r="Q327" s="229">
        <v>0</v>
      </c>
      <c r="R327" s="229">
        <f>Q327*H327</f>
        <v>0</v>
      </c>
      <c r="S327" s="229">
        <v>0</v>
      </c>
      <c r="T327" s="230">
        <f>S327*H327</f>
        <v>0</v>
      </c>
      <c r="U327" s="40"/>
      <c r="V327" s="40"/>
      <c r="W327" s="40"/>
      <c r="X327" s="40"/>
      <c r="Y327" s="40"/>
      <c r="Z327" s="40"/>
      <c r="AA327" s="40"/>
      <c r="AB327" s="40"/>
      <c r="AC327" s="40"/>
      <c r="AD327" s="40"/>
      <c r="AE327" s="40"/>
      <c r="AR327" s="231" t="s">
        <v>176</v>
      </c>
      <c r="AT327" s="231" t="s">
        <v>171</v>
      </c>
      <c r="AU327" s="231" t="s">
        <v>82</v>
      </c>
      <c r="AY327" s="19" t="s">
        <v>169</v>
      </c>
      <c r="BE327" s="232">
        <f>IF(N327="základní",J327,0)</f>
        <v>0</v>
      </c>
      <c r="BF327" s="232">
        <f>IF(N327="snížená",J327,0)</f>
        <v>0</v>
      </c>
      <c r="BG327" s="232">
        <f>IF(N327="zákl. přenesená",J327,0)</f>
        <v>0</v>
      </c>
      <c r="BH327" s="232">
        <f>IF(N327="sníž. přenesená",J327,0)</f>
        <v>0</v>
      </c>
      <c r="BI327" s="232">
        <f>IF(N327="nulová",J327,0)</f>
        <v>0</v>
      </c>
      <c r="BJ327" s="19" t="s">
        <v>80</v>
      </c>
      <c r="BK327" s="232">
        <f>ROUND(I327*H327,2)</f>
        <v>0</v>
      </c>
      <c r="BL327" s="19" t="s">
        <v>176</v>
      </c>
      <c r="BM327" s="231" t="s">
        <v>1536</v>
      </c>
    </row>
    <row r="328" spans="1:47" s="2" customFormat="1" ht="12">
      <c r="A328" s="40"/>
      <c r="B328" s="41"/>
      <c r="C328" s="42"/>
      <c r="D328" s="233" t="s">
        <v>178</v>
      </c>
      <c r="E328" s="42"/>
      <c r="F328" s="234" t="s">
        <v>1537</v>
      </c>
      <c r="G328" s="42"/>
      <c r="H328" s="42"/>
      <c r="I328" s="138"/>
      <c r="J328" s="42"/>
      <c r="K328" s="42"/>
      <c r="L328" s="46"/>
      <c r="M328" s="235"/>
      <c r="N328" s="236"/>
      <c r="O328" s="86"/>
      <c r="P328" s="86"/>
      <c r="Q328" s="86"/>
      <c r="R328" s="86"/>
      <c r="S328" s="86"/>
      <c r="T328" s="87"/>
      <c r="U328" s="40"/>
      <c r="V328" s="40"/>
      <c r="W328" s="40"/>
      <c r="X328" s="40"/>
      <c r="Y328" s="40"/>
      <c r="Z328" s="40"/>
      <c r="AA328" s="40"/>
      <c r="AB328" s="40"/>
      <c r="AC328" s="40"/>
      <c r="AD328" s="40"/>
      <c r="AE328" s="40"/>
      <c r="AT328" s="19" t="s">
        <v>178</v>
      </c>
      <c r="AU328" s="19" t="s">
        <v>82</v>
      </c>
    </row>
    <row r="329" spans="1:63" s="12" customFormat="1" ht="22.8" customHeight="1">
      <c r="A329" s="12"/>
      <c r="B329" s="204"/>
      <c r="C329" s="205"/>
      <c r="D329" s="206" t="s">
        <v>71</v>
      </c>
      <c r="E329" s="218" t="s">
        <v>526</v>
      </c>
      <c r="F329" s="218" t="s">
        <v>527</v>
      </c>
      <c r="G329" s="205"/>
      <c r="H329" s="205"/>
      <c r="I329" s="208"/>
      <c r="J329" s="219">
        <f>BK329</f>
        <v>0</v>
      </c>
      <c r="K329" s="205"/>
      <c r="L329" s="210"/>
      <c r="M329" s="211"/>
      <c r="N329" s="212"/>
      <c r="O329" s="212"/>
      <c r="P329" s="213">
        <f>SUM(P330:P371)</f>
        <v>0</v>
      </c>
      <c r="Q329" s="212"/>
      <c r="R329" s="213">
        <f>SUM(R330:R371)</f>
        <v>0</v>
      </c>
      <c r="S329" s="212"/>
      <c r="T329" s="214">
        <f>SUM(T330:T371)</f>
        <v>0</v>
      </c>
      <c r="U329" s="12"/>
      <c r="V329" s="12"/>
      <c r="W329" s="12"/>
      <c r="X329" s="12"/>
      <c r="Y329" s="12"/>
      <c r="Z329" s="12"/>
      <c r="AA329" s="12"/>
      <c r="AB329" s="12"/>
      <c r="AC329" s="12"/>
      <c r="AD329" s="12"/>
      <c r="AE329" s="12"/>
      <c r="AR329" s="215" t="s">
        <v>80</v>
      </c>
      <c r="AT329" s="216" t="s">
        <v>71</v>
      </c>
      <c r="AU329" s="216" t="s">
        <v>80</v>
      </c>
      <c r="AY329" s="215" t="s">
        <v>169</v>
      </c>
      <c r="BK329" s="217">
        <f>SUM(BK330:BK371)</f>
        <v>0</v>
      </c>
    </row>
    <row r="330" spans="1:65" s="2" customFormat="1" ht="16.5" customHeight="1">
      <c r="A330" s="40"/>
      <c r="B330" s="41"/>
      <c r="C330" s="220" t="s">
        <v>1538</v>
      </c>
      <c r="D330" s="220" t="s">
        <v>171</v>
      </c>
      <c r="E330" s="221" t="s">
        <v>1539</v>
      </c>
      <c r="F330" s="222" t="s">
        <v>1540</v>
      </c>
      <c r="G330" s="223" t="s">
        <v>297</v>
      </c>
      <c r="H330" s="224">
        <v>1.346</v>
      </c>
      <c r="I330" s="225"/>
      <c r="J330" s="226">
        <f>ROUND(I330*H330,2)</f>
        <v>0</v>
      </c>
      <c r="K330" s="222" t="s">
        <v>175</v>
      </c>
      <c r="L330" s="46"/>
      <c r="M330" s="227" t="s">
        <v>19</v>
      </c>
      <c r="N330" s="228" t="s">
        <v>43</v>
      </c>
      <c r="O330" s="86"/>
      <c r="P330" s="229">
        <f>O330*H330</f>
        <v>0</v>
      </c>
      <c r="Q330" s="229">
        <v>0</v>
      </c>
      <c r="R330" s="229">
        <f>Q330*H330</f>
        <v>0</v>
      </c>
      <c r="S330" s="229">
        <v>0</v>
      </c>
      <c r="T330" s="230">
        <f>S330*H330</f>
        <v>0</v>
      </c>
      <c r="U330" s="40"/>
      <c r="V330" s="40"/>
      <c r="W330" s="40"/>
      <c r="X330" s="40"/>
      <c r="Y330" s="40"/>
      <c r="Z330" s="40"/>
      <c r="AA330" s="40"/>
      <c r="AB330" s="40"/>
      <c r="AC330" s="40"/>
      <c r="AD330" s="40"/>
      <c r="AE330" s="40"/>
      <c r="AR330" s="231" t="s">
        <v>176</v>
      </c>
      <c r="AT330" s="231" t="s">
        <v>171</v>
      </c>
      <c r="AU330" s="231" t="s">
        <v>82</v>
      </c>
      <c r="AY330" s="19" t="s">
        <v>169</v>
      </c>
      <c r="BE330" s="232">
        <f>IF(N330="základní",J330,0)</f>
        <v>0</v>
      </c>
      <c r="BF330" s="232">
        <f>IF(N330="snížená",J330,0)</f>
        <v>0</v>
      </c>
      <c r="BG330" s="232">
        <f>IF(N330="zákl. přenesená",J330,0)</f>
        <v>0</v>
      </c>
      <c r="BH330" s="232">
        <f>IF(N330="sníž. přenesená",J330,0)</f>
        <v>0</v>
      </c>
      <c r="BI330" s="232">
        <f>IF(N330="nulová",J330,0)</f>
        <v>0</v>
      </c>
      <c r="BJ330" s="19" t="s">
        <v>80</v>
      </c>
      <c r="BK330" s="232">
        <f>ROUND(I330*H330,2)</f>
        <v>0</v>
      </c>
      <c r="BL330" s="19" t="s">
        <v>176</v>
      </c>
      <c r="BM330" s="231" t="s">
        <v>1541</v>
      </c>
    </row>
    <row r="331" spans="1:47" s="2" customFormat="1" ht="12">
      <c r="A331" s="40"/>
      <c r="B331" s="41"/>
      <c r="C331" s="42"/>
      <c r="D331" s="233" t="s">
        <v>178</v>
      </c>
      <c r="E331" s="42"/>
      <c r="F331" s="234" t="s">
        <v>1542</v>
      </c>
      <c r="G331" s="42"/>
      <c r="H331" s="42"/>
      <c r="I331" s="138"/>
      <c r="J331" s="42"/>
      <c r="K331" s="42"/>
      <c r="L331" s="46"/>
      <c r="M331" s="235"/>
      <c r="N331" s="236"/>
      <c r="O331" s="86"/>
      <c r="P331" s="86"/>
      <c r="Q331" s="86"/>
      <c r="R331" s="86"/>
      <c r="S331" s="86"/>
      <c r="T331" s="87"/>
      <c r="U331" s="40"/>
      <c r="V331" s="40"/>
      <c r="W331" s="40"/>
      <c r="X331" s="40"/>
      <c r="Y331" s="40"/>
      <c r="Z331" s="40"/>
      <c r="AA331" s="40"/>
      <c r="AB331" s="40"/>
      <c r="AC331" s="40"/>
      <c r="AD331" s="40"/>
      <c r="AE331" s="40"/>
      <c r="AT331" s="19" t="s">
        <v>178</v>
      </c>
      <c r="AU331" s="19" t="s">
        <v>82</v>
      </c>
    </row>
    <row r="332" spans="1:51" s="13" customFormat="1" ht="12">
      <c r="A332" s="13"/>
      <c r="B332" s="237"/>
      <c r="C332" s="238"/>
      <c r="D332" s="233" t="s">
        <v>180</v>
      </c>
      <c r="E332" s="239" t="s">
        <v>19</v>
      </c>
      <c r="F332" s="240" t="s">
        <v>1543</v>
      </c>
      <c r="G332" s="238"/>
      <c r="H332" s="241">
        <v>1.196</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180</v>
      </c>
      <c r="AU332" s="247" t="s">
        <v>82</v>
      </c>
      <c r="AV332" s="13" t="s">
        <v>82</v>
      </c>
      <c r="AW332" s="13" t="s">
        <v>33</v>
      </c>
      <c r="AX332" s="13" t="s">
        <v>72</v>
      </c>
      <c r="AY332" s="247" t="s">
        <v>169</v>
      </c>
    </row>
    <row r="333" spans="1:51" s="13" customFormat="1" ht="12">
      <c r="A333" s="13"/>
      <c r="B333" s="237"/>
      <c r="C333" s="238"/>
      <c r="D333" s="233" t="s">
        <v>180</v>
      </c>
      <c r="E333" s="239" t="s">
        <v>19</v>
      </c>
      <c r="F333" s="240" t="s">
        <v>1544</v>
      </c>
      <c r="G333" s="238"/>
      <c r="H333" s="241">
        <v>0.15</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180</v>
      </c>
      <c r="AU333" s="247" t="s">
        <v>82</v>
      </c>
      <c r="AV333" s="13" t="s">
        <v>82</v>
      </c>
      <c r="AW333" s="13" t="s">
        <v>33</v>
      </c>
      <c r="AX333" s="13" t="s">
        <v>72</v>
      </c>
      <c r="AY333" s="247" t="s">
        <v>169</v>
      </c>
    </row>
    <row r="334" spans="1:51" s="15" customFormat="1" ht="12">
      <c r="A334" s="15"/>
      <c r="B334" s="258"/>
      <c r="C334" s="259"/>
      <c r="D334" s="233" t="s">
        <v>180</v>
      </c>
      <c r="E334" s="260" t="s">
        <v>19</v>
      </c>
      <c r="F334" s="261" t="s">
        <v>191</v>
      </c>
      <c r="G334" s="259"/>
      <c r="H334" s="262">
        <v>1.346</v>
      </c>
      <c r="I334" s="263"/>
      <c r="J334" s="259"/>
      <c r="K334" s="259"/>
      <c r="L334" s="264"/>
      <c r="M334" s="265"/>
      <c r="N334" s="266"/>
      <c r="O334" s="266"/>
      <c r="P334" s="266"/>
      <c r="Q334" s="266"/>
      <c r="R334" s="266"/>
      <c r="S334" s="266"/>
      <c r="T334" s="267"/>
      <c r="U334" s="15"/>
      <c r="V334" s="15"/>
      <c r="W334" s="15"/>
      <c r="X334" s="15"/>
      <c r="Y334" s="15"/>
      <c r="Z334" s="15"/>
      <c r="AA334" s="15"/>
      <c r="AB334" s="15"/>
      <c r="AC334" s="15"/>
      <c r="AD334" s="15"/>
      <c r="AE334" s="15"/>
      <c r="AT334" s="268" t="s">
        <v>180</v>
      </c>
      <c r="AU334" s="268" t="s">
        <v>82</v>
      </c>
      <c r="AV334" s="15" t="s">
        <v>176</v>
      </c>
      <c r="AW334" s="15" t="s">
        <v>33</v>
      </c>
      <c r="AX334" s="15" t="s">
        <v>80</v>
      </c>
      <c r="AY334" s="268" t="s">
        <v>169</v>
      </c>
    </row>
    <row r="335" spans="1:65" s="2" customFormat="1" ht="21.75" customHeight="1">
      <c r="A335" s="40"/>
      <c r="B335" s="41"/>
      <c r="C335" s="220" t="s">
        <v>1545</v>
      </c>
      <c r="D335" s="220" t="s">
        <v>171</v>
      </c>
      <c r="E335" s="221" t="s">
        <v>1546</v>
      </c>
      <c r="F335" s="222" t="s">
        <v>1547</v>
      </c>
      <c r="G335" s="223" t="s">
        <v>297</v>
      </c>
      <c r="H335" s="224">
        <v>16.152</v>
      </c>
      <c r="I335" s="225"/>
      <c r="J335" s="226">
        <f>ROUND(I335*H335,2)</f>
        <v>0</v>
      </c>
      <c r="K335" s="222" t="s">
        <v>175</v>
      </c>
      <c r="L335" s="46"/>
      <c r="M335" s="227" t="s">
        <v>19</v>
      </c>
      <c r="N335" s="228" t="s">
        <v>43</v>
      </c>
      <c r="O335" s="86"/>
      <c r="P335" s="229">
        <f>O335*H335</f>
        <v>0</v>
      </c>
      <c r="Q335" s="229">
        <v>0</v>
      </c>
      <c r="R335" s="229">
        <f>Q335*H335</f>
        <v>0</v>
      </c>
      <c r="S335" s="229">
        <v>0</v>
      </c>
      <c r="T335" s="230">
        <f>S335*H335</f>
        <v>0</v>
      </c>
      <c r="U335" s="40"/>
      <c r="V335" s="40"/>
      <c r="W335" s="40"/>
      <c r="X335" s="40"/>
      <c r="Y335" s="40"/>
      <c r="Z335" s="40"/>
      <c r="AA335" s="40"/>
      <c r="AB335" s="40"/>
      <c r="AC335" s="40"/>
      <c r="AD335" s="40"/>
      <c r="AE335" s="40"/>
      <c r="AR335" s="231" t="s">
        <v>176</v>
      </c>
      <c r="AT335" s="231" t="s">
        <v>171</v>
      </c>
      <c r="AU335" s="231" t="s">
        <v>82</v>
      </c>
      <c r="AY335" s="19" t="s">
        <v>169</v>
      </c>
      <c r="BE335" s="232">
        <f>IF(N335="základní",J335,0)</f>
        <v>0</v>
      </c>
      <c r="BF335" s="232">
        <f>IF(N335="snížená",J335,0)</f>
        <v>0</v>
      </c>
      <c r="BG335" s="232">
        <f>IF(N335="zákl. přenesená",J335,0)</f>
        <v>0</v>
      </c>
      <c r="BH335" s="232">
        <f>IF(N335="sníž. přenesená",J335,0)</f>
        <v>0</v>
      </c>
      <c r="BI335" s="232">
        <f>IF(N335="nulová",J335,0)</f>
        <v>0</v>
      </c>
      <c r="BJ335" s="19" t="s">
        <v>80</v>
      </c>
      <c r="BK335" s="232">
        <f>ROUND(I335*H335,2)</f>
        <v>0</v>
      </c>
      <c r="BL335" s="19" t="s">
        <v>176</v>
      </c>
      <c r="BM335" s="231" t="s">
        <v>1548</v>
      </c>
    </row>
    <row r="336" spans="1:47" s="2" customFormat="1" ht="12">
      <c r="A336" s="40"/>
      <c r="B336" s="41"/>
      <c r="C336" s="42"/>
      <c r="D336" s="233" t="s">
        <v>178</v>
      </c>
      <c r="E336" s="42"/>
      <c r="F336" s="234" t="s">
        <v>1542</v>
      </c>
      <c r="G336" s="42"/>
      <c r="H336" s="42"/>
      <c r="I336" s="138"/>
      <c r="J336" s="42"/>
      <c r="K336" s="42"/>
      <c r="L336" s="46"/>
      <c r="M336" s="235"/>
      <c r="N336" s="236"/>
      <c r="O336" s="86"/>
      <c r="P336" s="86"/>
      <c r="Q336" s="86"/>
      <c r="R336" s="86"/>
      <c r="S336" s="86"/>
      <c r="T336" s="87"/>
      <c r="U336" s="40"/>
      <c r="V336" s="40"/>
      <c r="W336" s="40"/>
      <c r="X336" s="40"/>
      <c r="Y336" s="40"/>
      <c r="Z336" s="40"/>
      <c r="AA336" s="40"/>
      <c r="AB336" s="40"/>
      <c r="AC336" s="40"/>
      <c r="AD336" s="40"/>
      <c r="AE336" s="40"/>
      <c r="AT336" s="19" t="s">
        <v>178</v>
      </c>
      <c r="AU336" s="19" t="s">
        <v>82</v>
      </c>
    </row>
    <row r="337" spans="1:51" s="13" customFormat="1" ht="12">
      <c r="A337" s="13"/>
      <c r="B337" s="237"/>
      <c r="C337" s="238"/>
      <c r="D337" s="233" t="s">
        <v>180</v>
      </c>
      <c r="E337" s="238"/>
      <c r="F337" s="240" t="s">
        <v>1549</v>
      </c>
      <c r="G337" s="238"/>
      <c r="H337" s="241">
        <v>16.152</v>
      </c>
      <c r="I337" s="242"/>
      <c r="J337" s="238"/>
      <c r="K337" s="238"/>
      <c r="L337" s="243"/>
      <c r="M337" s="244"/>
      <c r="N337" s="245"/>
      <c r="O337" s="245"/>
      <c r="P337" s="245"/>
      <c r="Q337" s="245"/>
      <c r="R337" s="245"/>
      <c r="S337" s="245"/>
      <c r="T337" s="246"/>
      <c r="U337" s="13"/>
      <c r="V337" s="13"/>
      <c r="W337" s="13"/>
      <c r="X337" s="13"/>
      <c r="Y337" s="13"/>
      <c r="Z337" s="13"/>
      <c r="AA337" s="13"/>
      <c r="AB337" s="13"/>
      <c r="AC337" s="13"/>
      <c r="AD337" s="13"/>
      <c r="AE337" s="13"/>
      <c r="AT337" s="247" t="s">
        <v>180</v>
      </c>
      <c r="AU337" s="247" t="s">
        <v>82</v>
      </c>
      <c r="AV337" s="13" t="s">
        <v>82</v>
      </c>
      <c r="AW337" s="13" t="s">
        <v>4</v>
      </c>
      <c r="AX337" s="13" t="s">
        <v>80</v>
      </c>
      <c r="AY337" s="247" t="s">
        <v>169</v>
      </c>
    </row>
    <row r="338" spans="1:65" s="2" customFormat="1" ht="21.75" customHeight="1">
      <c r="A338" s="40"/>
      <c r="B338" s="41"/>
      <c r="C338" s="220" t="s">
        <v>1550</v>
      </c>
      <c r="D338" s="220" t="s">
        <v>171</v>
      </c>
      <c r="E338" s="221" t="s">
        <v>1551</v>
      </c>
      <c r="F338" s="222" t="s">
        <v>553</v>
      </c>
      <c r="G338" s="223" t="s">
        <v>297</v>
      </c>
      <c r="H338" s="224">
        <v>1.196</v>
      </c>
      <c r="I338" s="225"/>
      <c r="J338" s="226">
        <f>ROUND(I338*H338,2)</f>
        <v>0</v>
      </c>
      <c r="K338" s="222" t="s">
        <v>19</v>
      </c>
      <c r="L338" s="46"/>
      <c r="M338" s="227" t="s">
        <v>19</v>
      </c>
      <c r="N338" s="228" t="s">
        <v>43</v>
      </c>
      <c r="O338" s="86"/>
      <c r="P338" s="229">
        <f>O338*H338</f>
        <v>0</v>
      </c>
      <c r="Q338" s="229">
        <v>0</v>
      </c>
      <c r="R338" s="229">
        <f>Q338*H338</f>
        <v>0</v>
      </c>
      <c r="S338" s="229">
        <v>0</v>
      </c>
      <c r="T338" s="230">
        <f>S338*H338</f>
        <v>0</v>
      </c>
      <c r="U338" s="40"/>
      <c r="V338" s="40"/>
      <c r="W338" s="40"/>
      <c r="X338" s="40"/>
      <c r="Y338" s="40"/>
      <c r="Z338" s="40"/>
      <c r="AA338" s="40"/>
      <c r="AB338" s="40"/>
      <c r="AC338" s="40"/>
      <c r="AD338" s="40"/>
      <c r="AE338" s="40"/>
      <c r="AR338" s="231" t="s">
        <v>176</v>
      </c>
      <c r="AT338" s="231" t="s">
        <v>171</v>
      </c>
      <c r="AU338" s="231" t="s">
        <v>82</v>
      </c>
      <c r="AY338" s="19" t="s">
        <v>169</v>
      </c>
      <c r="BE338" s="232">
        <f>IF(N338="základní",J338,0)</f>
        <v>0</v>
      </c>
      <c r="BF338" s="232">
        <f>IF(N338="snížená",J338,0)</f>
        <v>0</v>
      </c>
      <c r="BG338" s="232">
        <f>IF(N338="zákl. přenesená",J338,0)</f>
        <v>0</v>
      </c>
      <c r="BH338" s="232">
        <f>IF(N338="sníž. přenesená",J338,0)</f>
        <v>0</v>
      </c>
      <c r="BI338" s="232">
        <f>IF(N338="nulová",J338,0)</f>
        <v>0</v>
      </c>
      <c r="BJ338" s="19" t="s">
        <v>80</v>
      </c>
      <c r="BK338" s="232">
        <f>ROUND(I338*H338,2)</f>
        <v>0</v>
      </c>
      <c r="BL338" s="19" t="s">
        <v>176</v>
      </c>
      <c r="BM338" s="231" t="s">
        <v>1552</v>
      </c>
    </row>
    <row r="339" spans="1:47" s="2" customFormat="1" ht="12">
      <c r="A339" s="40"/>
      <c r="B339" s="41"/>
      <c r="C339" s="42"/>
      <c r="D339" s="233" t="s">
        <v>178</v>
      </c>
      <c r="E339" s="42"/>
      <c r="F339" s="234" t="s">
        <v>1553</v>
      </c>
      <c r="G339" s="42"/>
      <c r="H339" s="42"/>
      <c r="I339" s="138"/>
      <c r="J339" s="42"/>
      <c r="K339" s="42"/>
      <c r="L339" s="46"/>
      <c r="M339" s="235"/>
      <c r="N339" s="236"/>
      <c r="O339" s="86"/>
      <c r="P339" s="86"/>
      <c r="Q339" s="86"/>
      <c r="R339" s="86"/>
      <c r="S339" s="86"/>
      <c r="T339" s="87"/>
      <c r="U339" s="40"/>
      <c r="V339" s="40"/>
      <c r="W339" s="40"/>
      <c r="X339" s="40"/>
      <c r="Y339" s="40"/>
      <c r="Z339" s="40"/>
      <c r="AA339" s="40"/>
      <c r="AB339" s="40"/>
      <c r="AC339" s="40"/>
      <c r="AD339" s="40"/>
      <c r="AE339" s="40"/>
      <c r="AT339" s="19" t="s">
        <v>178</v>
      </c>
      <c r="AU339" s="19" t="s">
        <v>82</v>
      </c>
    </row>
    <row r="340" spans="1:51" s="13" customFormat="1" ht="12">
      <c r="A340" s="13"/>
      <c r="B340" s="237"/>
      <c r="C340" s="238"/>
      <c r="D340" s="233" t="s">
        <v>180</v>
      </c>
      <c r="E340" s="239" t="s">
        <v>19</v>
      </c>
      <c r="F340" s="240" t="s">
        <v>1543</v>
      </c>
      <c r="G340" s="238"/>
      <c r="H340" s="241">
        <v>1.196</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180</v>
      </c>
      <c r="AU340" s="247" t="s">
        <v>82</v>
      </c>
      <c r="AV340" s="13" t="s">
        <v>82</v>
      </c>
      <c r="AW340" s="13" t="s">
        <v>33</v>
      </c>
      <c r="AX340" s="13" t="s">
        <v>80</v>
      </c>
      <c r="AY340" s="247" t="s">
        <v>169</v>
      </c>
    </row>
    <row r="341" spans="1:65" s="2" customFormat="1" ht="21.75" customHeight="1">
      <c r="A341" s="40"/>
      <c r="B341" s="41"/>
      <c r="C341" s="220" t="s">
        <v>1554</v>
      </c>
      <c r="D341" s="220" t="s">
        <v>171</v>
      </c>
      <c r="E341" s="221" t="s">
        <v>529</v>
      </c>
      <c r="F341" s="222" t="s">
        <v>530</v>
      </c>
      <c r="G341" s="223" t="s">
        <v>297</v>
      </c>
      <c r="H341" s="224">
        <v>12.618</v>
      </c>
      <c r="I341" s="225"/>
      <c r="J341" s="226">
        <f>ROUND(I341*H341,2)</f>
        <v>0</v>
      </c>
      <c r="K341" s="222" t="s">
        <v>175</v>
      </c>
      <c r="L341" s="46"/>
      <c r="M341" s="227" t="s">
        <v>19</v>
      </c>
      <c r="N341" s="228" t="s">
        <v>43</v>
      </c>
      <c r="O341" s="86"/>
      <c r="P341" s="229">
        <f>O341*H341</f>
        <v>0</v>
      </c>
      <c r="Q341" s="229">
        <v>0</v>
      </c>
      <c r="R341" s="229">
        <f>Q341*H341</f>
        <v>0</v>
      </c>
      <c r="S341" s="229">
        <v>0</v>
      </c>
      <c r="T341" s="230">
        <f>S341*H341</f>
        <v>0</v>
      </c>
      <c r="U341" s="40"/>
      <c r="V341" s="40"/>
      <c r="W341" s="40"/>
      <c r="X341" s="40"/>
      <c r="Y341" s="40"/>
      <c r="Z341" s="40"/>
      <c r="AA341" s="40"/>
      <c r="AB341" s="40"/>
      <c r="AC341" s="40"/>
      <c r="AD341" s="40"/>
      <c r="AE341" s="40"/>
      <c r="AR341" s="231" t="s">
        <v>176</v>
      </c>
      <c r="AT341" s="231" t="s">
        <v>171</v>
      </c>
      <c r="AU341" s="231" t="s">
        <v>82</v>
      </c>
      <c r="AY341" s="19" t="s">
        <v>169</v>
      </c>
      <c r="BE341" s="232">
        <f>IF(N341="základní",J341,0)</f>
        <v>0</v>
      </c>
      <c r="BF341" s="232">
        <f>IF(N341="snížená",J341,0)</f>
        <v>0</v>
      </c>
      <c r="BG341" s="232">
        <f>IF(N341="zákl. přenesená",J341,0)</f>
        <v>0</v>
      </c>
      <c r="BH341" s="232">
        <f>IF(N341="sníž. přenesená",J341,0)</f>
        <v>0</v>
      </c>
      <c r="BI341" s="232">
        <f>IF(N341="nulová",J341,0)</f>
        <v>0</v>
      </c>
      <c r="BJ341" s="19" t="s">
        <v>80</v>
      </c>
      <c r="BK341" s="232">
        <f>ROUND(I341*H341,2)</f>
        <v>0</v>
      </c>
      <c r="BL341" s="19" t="s">
        <v>176</v>
      </c>
      <c r="BM341" s="231" t="s">
        <v>1555</v>
      </c>
    </row>
    <row r="342" spans="1:47" s="2" customFormat="1" ht="12">
      <c r="A342" s="40"/>
      <c r="B342" s="41"/>
      <c r="C342" s="42"/>
      <c r="D342" s="233" t="s">
        <v>178</v>
      </c>
      <c r="E342" s="42"/>
      <c r="F342" s="234" t="s">
        <v>532</v>
      </c>
      <c r="G342" s="42"/>
      <c r="H342" s="42"/>
      <c r="I342" s="138"/>
      <c r="J342" s="42"/>
      <c r="K342" s="42"/>
      <c r="L342" s="46"/>
      <c r="M342" s="235"/>
      <c r="N342" s="236"/>
      <c r="O342" s="86"/>
      <c r="P342" s="86"/>
      <c r="Q342" s="86"/>
      <c r="R342" s="86"/>
      <c r="S342" s="86"/>
      <c r="T342" s="87"/>
      <c r="U342" s="40"/>
      <c r="V342" s="40"/>
      <c r="W342" s="40"/>
      <c r="X342" s="40"/>
      <c r="Y342" s="40"/>
      <c r="Z342" s="40"/>
      <c r="AA342" s="40"/>
      <c r="AB342" s="40"/>
      <c r="AC342" s="40"/>
      <c r="AD342" s="40"/>
      <c r="AE342" s="40"/>
      <c r="AT342" s="19" t="s">
        <v>178</v>
      </c>
      <c r="AU342" s="19" t="s">
        <v>82</v>
      </c>
    </row>
    <row r="343" spans="1:51" s="13" customFormat="1" ht="12">
      <c r="A343" s="13"/>
      <c r="B343" s="237"/>
      <c r="C343" s="238"/>
      <c r="D343" s="233" t="s">
        <v>180</v>
      </c>
      <c r="E343" s="239" t="s">
        <v>19</v>
      </c>
      <c r="F343" s="240" t="s">
        <v>1556</v>
      </c>
      <c r="G343" s="238"/>
      <c r="H343" s="241">
        <v>4.86</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180</v>
      </c>
      <c r="AU343" s="247" t="s">
        <v>82</v>
      </c>
      <c r="AV343" s="13" t="s">
        <v>82</v>
      </c>
      <c r="AW343" s="13" t="s">
        <v>33</v>
      </c>
      <c r="AX343" s="13" t="s">
        <v>72</v>
      </c>
      <c r="AY343" s="247" t="s">
        <v>169</v>
      </c>
    </row>
    <row r="344" spans="1:51" s="13" customFormat="1" ht="12">
      <c r="A344" s="13"/>
      <c r="B344" s="237"/>
      <c r="C344" s="238"/>
      <c r="D344" s="233" t="s">
        <v>180</v>
      </c>
      <c r="E344" s="239" t="s">
        <v>19</v>
      </c>
      <c r="F344" s="240" t="s">
        <v>1557</v>
      </c>
      <c r="G344" s="238"/>
      <c r="H344" s="241">
        <v>7.758</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180</v>
      </c>
      <c r="AU344" s="247" t="s">
        <v>82</v>
      </c>
      <c r="AV344" s="13" t="s">
        <v>82</v>
      </c>
      <c r="AW344" s="13" t="s">
        <v>33</v>
      </c>
      <c r="AX344" s="13" t="s">
        <v>72</v>
      </c>
      <c r="AY344" s="247" t="s">
        <v>169</v>
      </c>
    </row>
    <row r="345" spans="1:51" s="15" customFormat="1" ht="12">
      <c r="A345" s="15"/>
      <c r="B345" s="258"/>
      <c r="C345" s="259"/>
      <c r="D345" s="233" t="s">
        <v>180</v>
      </c>
      <c r="E345" s="260" t="s">
        <v>19</v>
      </c>
      <c r="F345" s="261" t="s">
        <v>191</v>
      </c>
      <c r="G345" s="259"/>
      <c r="H345" s="262">
        <v>12.618</v>
      </c>
      <c r="I345" s="263"/>
      <c r="J345" s="259"/>
      <c r="K345" s="259"/>
      <c r="L345" s="264"/>
      <c r="M345" s="265"/>
      <c r="N345" s="266"/>
      <c r="O345" s="266"/>
      <c r="P345" s="266"/>
      <c r="Q345" s="266"/>
      <c r="R345" s="266"/>
      <c r="S345" s="266"/>
      <c r="T345" s="267"/>
      <c r="U345" s="15"/>
      <c r="V345" s="15"/>
      <c r="W345" s="15"/>
      <c r="X345" s="15"/>
      <c r="Y345" s="15"/>
      <c r="Z345" s="15"/>
      <c r="AA345" s="15"/>
      <c r="AB345" s="15"/>
      <c r="AC345" s="15"/>
      <c r="AD345" s="15"/>
      <c r="AE345" s="15"/>
      <c r="AT345" s="268" t="s">
        <v>180</v>
      </c>
      <c r="AU345" s="268" t="s">
        <v>82</v>
      </c>
      <c r="AV345" s="15" t="s">
        <v>176</v>
      </c>
      <c r="AW345" s="15" t="s">
        <v>33</v>
      </c>
      <c r="AX345" s="15" t="s">
        <v>80</v>
      </c>
      <c r="AY345" s="268" t="s">
        <v>169</v>
      </c>
    </row>
    <row r="346" spans="1:65" s="2" customFormat="1" ht="21.75" customHeight="1">
      <c r="A346" s="40"/>
      <c r="B346" s="41"/>
      <c r="C346" s="220" t="s">
        <v>1558</v>
      </c>
      <c r="D346" s="220" t="s">
        <v>171</v>
      </c>
      <c r="E346" s="221" t="s">
        <v>536</v>
      </c>
      <c r="F346" s="222" t="s">
        <v>537</v>
      </c>
      <c r="G346" s="223" t="s">
        <v>297</v>
      </c>
      <c r="H346" s="224">
        <v>151.416</v>
      </c>
      <c r="I346" s="225"/>
      <c r="J346" s="226">
        <f>ROUND(I346*H346,2)</f>
        <v>0</v>
      </c>
      <c r="K346" s="222" t="s">
        <v>175</v>
      </c>
      <c r="L346" s="46"/>
      <c r="M346" s="227" t="s">
        <v>19</v>
      </c>
      <c r="N346" s="228" t="s">
        <v>43</v>
      </c>
      <c r="O346" s="86"/>
      <c r="P346" s="229">
        <f>O346*H346</f>
        <v>0</v>
      </c>
      <c r="Q346" s="229">
        <v>0</v>
      </c>
      <c r="R346" s="229">
        <f>Q346*H346</f>
        <v>0</v>
      </c>
      <c r="S346" s="229">
        <v>0</v>
      </c>
      <c r="T346" s="230">
        <f>S346*H346</f>
        <v>0</v>
      </c>
      <c r="U346" s="40"/>
      <c r="V346" s="40"/>
      <c r="W346" s="40"/>
      <c r="X346" s="40"/>
      <c r="Y346" s="40"/>
      <c r="Z346" s="40"/>
      <c r="AA346" s="40"/>
      <c r="AB346" s="40"/>
      <c r="AC346" s="40"/>
      <c r="AD346" s="40"/>
      <c r="AE346" s="40"/>
      <c r="AR346" s="231" t="s">
        <v>176</v>
      </c>
      <c r="AT346" s="231" t="s">
        <v>171</v>
      </c>
      <c r="AU346" s="231" t="s">
        <v>82</v>
      </c>
      <c r="AY346" s="19" t="s">
        <v>169</v>
      </c>
      <c r="BE346" s="232">
        <f>IF(N346="základní",J346,0)</f>
        <v>0</v>
      </c>
      <c r="BF346" s="232">
        <f>IF(N346="snížená",J346,0)</f>
        <v>0</v>
      </c>
      <c r="BG346" s="232">
        <f>IF(N346="zákl. přenesená",J346,0)</f>
        <v>0</v>
      </c>
      <c r="BH346" s="232">
        <f>IF(N346="sníž. přenesená",J346,0)</f>
        <v>0</v>
      </c>
      <c r="BI346" s="232">
        <f>IF(N346="nulová",J346,0)</f>
        <v>0</v>
      </c>
      <c r="BJ346" s="19" t="s">
        <v>80</v>
      </c>
      <c r="BK346" s="232">
        <f>ROUND(I346*H346,2)</f>
        <v>0</v>
      </c>
      <c r="BL346" s="19" t="s">
        <v>176</v>
      </c>
      <c r="BM346" s="231" t="s">
        <v>1559</v>
      </c>
    </row>
    <row r="347" spans="1:47" s="2" customFormat="1" ht="12">
      <c r="A347" s="40"/>
      <c r="B347" s="41"/>
      <c r="C347" s="42"/>
      <c r="D347" s="233" t="s">
        <v>178</v>
      </c>
      <c r="E347" s="42"/>
      <c r="F347" s="234" t="s">
        <v>532</v>
      </c>
      <c r="G347" s="42"/>
      <c r="H347" s="42"/>
      <c r="I347" s="138"/>
      <c r="J347" s="42"/>
      <c r="K347" s="42"/>
      <c r="L347" s="46"/>
      <c r="M347" s="235"/>
      <c r="N347" s="236"/>
      <c r="O347" s="86"/>
      <c r="P347" s="86"/>
      <c r="Q347" s="86"/>
      <c r="R347" s="86"/>
      <c r="S347" s="86"/>
      <c r="T347" s="87"/>
      <c r="U347" s="40"/>
      <c r="V347" s="40"/>
      <c r="W347" s="40"/>
      <c r="X347" s="40"/>
      <c r="Y347" s="40"/>
      <c r="Z347" s="40"/>
      <c r="AA347" s="40"/>
      <c r="AB347" s="40"/>
      <c r="AC347" s="40"/>
      <c r="AD347" s="40"/>
      <c r="AE347" s="40"/>
      <c r="AT347" s="19" t="s">
        <v>178</v>
      </c>
      <c r="AU347" s="19" t="s">
        <v>82</v>
      </c>
    </row>
    <row r="348" spans="1:51" s="13" customFormat="1" ht="12">
      <c r="A348" s="13"/>
      <c r="B348" s="237"/>
      <c r="C348" s="238"/>
      <c r="D348" s="233" t="s">
        <v>180</v>
      </c>
      <c r="E348" s="238"/>
      <c r="F348" s="240" t="s">
        <v>1560</v>
      </c>
      <c r="G348" s="238"/>
      <c r="H348" s="241">
        <v>151.416</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180</v>
      </c>
      <c r="AU348" s="247" t="s">
        <v>82</v>
      </c>
      <c r="AV348" s="13" t="s">
        <v>82</v>
      </c>
      <c r="AW348" s="13" t="s">
        <v>4</v>
      </c>
      <c r="AX348" s="13" t="s">
        <v>80</v>
      </c>
      <c r="AY348" s="247" t="s">
        <v>169</v>
      </c>
    </row>
    <row r="349" spans="1:65" s="2" customFormat="1" ht="21.75" customHeight="1">
      <c r="A349" s="40"/>
      <c r="B349" s="41"/>
      <c r="C349" s="220" t="s">
        <v>1561</v>
      </c>
      <c r="D349" s="220" t="s">
        <v>171</v>
      </c>
      <c r="E349" s="221" t="s">
        <v>541</v>
      </c>
      <c r="F349" s="222" t="s">
        <v>542</v>
      </c>
      <c r="G349" s="223" t="s">
        <v>297</v>
      </c>
      <c r="H349" s="224">
        <v>11.939</v>
      </c>
      <c r="I349" s="225"/>
      <c r="J349" s="226">
        <f>ROUND(I349*H349,2)</f>
        <v>0</v>
      </c>
      <c r="K349" s="222" t="s">
        <v>175</v>
      </c>
      <c r="L349" s="46"/>
      <c r="M349" s="227" t="s">
        <v>19</v>
      </c>
      <c r="N349" s="228" t="s">
        <v>43</v>
      </c>
      <c r="O349" s="86"/>
      <c r="P349" s="229">
        <f>O349*H349</f>
        <v>0</v>
      </c>
      <c r="Q349" s="229">
        <v>0</v>
      </c>
      <c r="R349" s="229">
        <f>Q349*H349</f>
        <v>0</v>
      </c>
      <c r="S349" s="229">
        <v>0</v>
      </c>
      <c r="T349" s="230">
        <f>S349*H349</f>
        <v>0</v>
      </c>
      <c r="U349" s="40"/>
      <c r="V349" s="40"/>
      <c r="W349" s="40"/>
      <c r="X349" s="40"/>
      <c r="Y349" s="40"/>
      <c r="Z349" s="40"/>
      <c r="AA349" s="40"/>
      <c r="AB349" s="40"/>
      <c r="AC349" s="40"/>
      <c r="AD349" s="40"/>
      <c r="AE349" s="40"/>
      <c r="AR349" s="231" t="s">
        <v>176</v>
      </c>
      <c r="AT349" s="231" t="s">
        <v>171</v>
      </c>
      <c r="AU349" s="231" t="s">
        <v>82</v>
      </c>
      <c r="AY349" s="19" t="s">
        <v>169</v>
      </c>
      <c r="BE349" s="232">
        <f>IF(N349="základní",J349,0)</f>
        <v>0</v>
      </c>
      <c r="BF349" s="232">
        <f>IF(N349="snížená",J349,0)</f>
        <v>0</v>
      </c>
      <c r="BG349" s="232">
        <f>IF(N349="zákl. přenesená",J349,0)</f>
        <v>0</v>
      </c>
      <c r="BH349" s="232">
        <f>IF(N349="sníž. přenesená",J349,0)</f>
        <v>0</v>
      </c>
      <c r="BI349" s="232">
        <f>IF(N349="nulová",J349,0)</f>
        <v>0</v>
      </c>
      <c r="BJ349" s="19" t="s">
        <v>80</v>
      </c>
      <c r="BK349" s="232">
        <f>ROUND(I349*H349,2)</f>
        <v>0</v>
      </c>
      <c r="BL349" s="19" t="s">
        <v>176</v>
      </c>
      <c r="BM349" s="231" t="s">
        <v>1562</v>
      </c>
    </row>
    <row r="350" spans="1:47" s="2" customFormat="1" ht="12">
      <c r="A350" s="40"/>
      <c r="B350" s="41"/>
      <c r="C350" s="42"/>
      <c r="D350" s="233" t="s">
        <v>178</v>
      </c>
      <c r="E350" s="42"/>
      <c r="F350" s="234" t="s">
        <v>532</v>
      </c>
      <c r="G350" s="42"/>
      <c r="H350" s="42"/>
      <c r="I350" s="138"/>
      <c r="J350" s="42"/>
      <c r="K350" s="42"/>
      <c r="L350" s="46"/>
      <c r="M350" s="235"/>
      <c r="N350" s="236"/>
      <c r="O350" s="86"/>
      <c r="P350" s="86"/>
      <c r="Q350" s="86"/>
      <c r="R350" s="86"/>
      <c r="S350" s="86"/>
      <c r="T350" s="87"/>
      <c r="U350" s="40"/>
      <c r="V350" s="40"/>
      <c r="W350" s="40"/>
      <c r="X350" s="40"/>
      <c r="Y350" s="40"/>
      <c r="Z350" s="40"/>
      <c r="AA350" s="40"/>
      <c r="AB350" s="40"/>
      <c r="AC350" s="40"/>
      <c r="AD350" s="40"/>
      <c r="AE350" s="40"/>
      <c r="AT350" s="19" t="s">
        <v>178</v>
      </c>
      <c r="AU350" s="19" t="s">
        <v>82</v>
      </c>
    </row>
    <row r="351" spans="1:51" s="13" customFormat="1" ht="12">
      <c r="A351" s="13"/>
      <c r="B351" s="237"/>
      <c r="C351" s="238"/>
      <c r="D351" s="233" t="s">
        <v>180</v>
      </c>
      <c r="E351" s="239" t="s">
        <v>19</v>
      </c>
      <c r="F351" s="240" t="s">
        <v>1563</v>
      </c>
      <c r="G351" s="238"/>
      <c r="H351" s="241">
        <v>1.932</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180</v>
      </c>
      <c r="AU351" s="247" t="s">
        <v>82</v>
      </c>
      <c r="AV351" s="13" t="s">
        <v>82</v>
      </c>
      <c r="AW351" s="13" t="s">
        <v>33</v>
      </c>
      <c r="AX351" s="13" t="s">
        <v>72</v>
      </c>
      <c r="AY351" s="247" t="s">
        <v>169</v>
      </c>
    </row>
    <row r="352" spans="1:51" s="13" customFormat="1" ht="12">
      <c r="A352" s="13"/>
      <c r="B352" s="237"/>
      <c r="C352" s="238"/>
      <c r="D352" s="233" t="s">
        <v>180</v>
      </c>
      <c r="E352" s="239" t="s">
        <v>19</v>
      </c>
      <c r="F352" s="240" t="s">
        <v>1564</v>
      </c>
      <c r="G352" s="238"/>
      <c r="H352" s="241">
        <v>4.754</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180</v>
      </c>
      <c r="AU352" s="247" t="s">
        <v>82</v>
      </c>
      <c r="AV352" s="13" t="s">
        <v>82</v>
      </c>
      <c r="AW352" s="13" t="s">
        <v>33</v>
      </c>
      <c r="AX352" s="13" t="s">
        <v>72</v>
      </c>
      <c r="AY352" s="247" t="s">
        <v>169</v>
      </c>
    </row>
    <row r="353" spans="1:51" s="13" customFormat="1" ht="12">
      <c r="A353" s="13"/>
      <c r="B353" s="237"/>
      <c r="C353" s="238"/>
      <c r="D353" s="233" t="s">
        <v>180</v>
      </c>
      <c r="E353" s="239" t="s">
        <v>19</v>
      </c>
      <c r="F353" s="240" t="s">
        <v>1565</v>
      </c>
      <c r="G353" s="238"/>
      <c r="H353" s="241">
        <v>4.371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180</v>
      </c>
      <c r="AU353" s="247" t="s">
        <v>82</v>
      </c>
      <c r="AV353" s="13" t="s">
        <v>82</v>
      </c>
      <c r="AW353" s="13" t="s">
        <v>33</v>
      </c>
      <c r="AX353" s="13" t="s">
        <v>72</v>
      </c>
      <c r="AY353" s="247" t="s">
        <v>169</v>
      </c>
    </row>
    <row r="354" spans="1:51" s="13" customFormat="1" ht="12">
      <c r="A354" s="13"/>
      <c r="B354" s="237"/>
      <c r="C354" s="238"/>
      <c r="D354" s="233" t="s">
        <v>180</v>
      </c>
      <c r="E354" s="239" t="s">
        <v>19</v>
      </c>
      <c r="F354" s="240" t="s">
        <v>1566</v>
      </c>
      <c r="G354" s="238"/>
      <c r="H354" s="241">
        <v>0.882</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180</v>
      </c>
      <c r="AU354" s="247" t="s">
        <v>82</v>
      </c>
      <c r="AV354" s="13" t="s">
        <v>82</v>
      </c>
      <c r="AW354" s="13" t="s">
        <v>33</v>
      </c>
      <c r="AX354" s="13" t="s">
        <v>72</v>
      </c>
      <c r="AY354" s="247" t="s">
        <v>169</v>
      </c>
    </row>
    <row r="355" spans="1:51" s="15" customFormat="1" ht="12">
      <c r="A355" s="15"/>
      <c r="B355" s="258"/>
      <c r="C355" s="259"/>
      <c r="D355" s="233" t="s">
        <v>180</v>
      </c>
      <c r="E355" s="260" t="s">
        <v>19</v>
      </c>
      <c r="F355" s="261" t="s">
        <v>191</v>
      </c>
      <c r="G355" s="259"/>
      <c r="H355" s="262">
        <v>11.939</v>
      </c>
      <c r="I355" s="263"/>
      <c r="J355" s="259"/>
      <c r="K355" s="259"/>
      <c r="L355" s="264"/>
      <c r="M355" s="265"/>
      <c r="N355" s="266"/>
      <c r="O355" s="266"/>
      <c r="P355" s="266"/>
      <c r="Q355" s="266"/>
      <c r="R355" s="266"/>
      <c r="S355" s="266"/>
      <c r="T355" s="267"/>
      <c r="U355" s="15"/>
      <c r="V355" s="15"/>
      <c r="W355" s="15"/>
      <c r="X355" s="15"/>
      <c r="Y355" s="15"/>
      <c r="Z355" s="15"/>
      <c r="AA355" s="15"/>
      <c r="AB355" s="15"/>
      <c r="AC355" s="15"/>
      <c r="AD355" s="15"/>
      <c r="AE355" s="15"/>
      <c r="AT355" s="268" t="s">
        <v>180</v>
      </c>
      <c r="AU355" s="268" t="s">
        <v>82</v>
      </c>
      <c r="AV355" s="15" t="s">
        <v>176</v>
      </c>
      <c r="AW355" s="15" t="s">
        <v>33</v>
      </c>
      <c r="AX355" s="15" t="s">
        <v>80</v>
      </c>
      <c r="AY355" s="268" t="s">
        <v>169</v>
      </c>
    </row>
    <row r="356" spans="1:65" s="2" customFormat="1" ht="21.75" customHeight="1">
      <c r="A356" s="40"/>
      <c r="B356" s="41"/>
      <c r="C356" s="220" t="s">
        <v>1567</v>
      </c>
      <c r="D356" s="220" t="s">
        <v>171</v>
      </c>
      <c r="E356" s="221" t="s">
        <v>548</v>
      </c>
      <c r="F356" s="222" t="s">
        <v>537</v>
      </c>
      <c r="G356" s="223" t="s">
        <v>297</v>
      </c>
      <c r="H356" s="224">
        <v>11.939</v>
      </c>
      <c r="I356" s="225"/>
      <c r="J356" s="226">
        <f>ROUND(I356*H356,2)</f>
        <v>0</v>
      </c>
      <c r="K356" s="222" t="s">
        <v>175</v>
      </c>
      <c r="L356" s="46"/>
      <c r="M356" s="227" t="s">
        <v>19</v>
      </c>
      <c r="N356" s="228" t="s">
        <v>43</v>
      </c>
      <c r="O356" s="86"/>
      <c r="P356" s="229">
        <f>O356*H356</f>
        <v>0</v>
      </c>
      <c r="Q356" s="229">
        <v>0</v>
      </c>
      <c r="R356" s="229">
        <f>Q356*H356</f>
        <v>0</v>
      </c>
      <c r="S356" s="229">
        <v>0</v>
      </c>
      <c r="T356" s="230">
        <f>S356*H356</f>
        <v>0</v>
      </c>
      <c r="U356" s="40"/>
      <c r="V356" s="40"/>
      <c r="W356" s="40"/>
      <c r="X356" s="40"/>
      <c r="Y356" s="40"/>
      <c r="Z356" s="40"/>
      <c r="AA356" s="40"/>
      <c r="AB356" s="40"/>
      <c r="AC356" s="40"/>
      <c r="AD356" s="40"/>
      <c r="AE356" s="40"/>
      <c r="AR356" s="231" t="s">
        <v>176</v>
      </c>
      <c r="AT356" s="231" t="s">
        <v>171</v>
      </c>
      <c r="AU356" s="231" t="s">
        <v>82</v>
      </c>
      <c r="AY356" s="19" t="s">
        <v>169</v>
      </c>
      <c r="BE356" s="232">
        <f>IF(N356="základní",J356,0)</f>
        <v>0</v>
      </c>
      <c r="BF356" s="232">
        <f>IF(N356="snížená",J356,0)</f>
        <v>0</v>
      </c>
      <c r="BG356" s="232">
        <f>IF(N356="zákl. přenesená",J356,0)</f>
        <v>0</v>
      </c>
      <c r="BH356" s="232">
        <f>IF(N356="sníž. přenesená",J356,0)</f>
        <v>0</v>
      </c>
      <c r="BI356" s="232">
        <f>IF(N356="nulová",J356,0)</f>
        <v>0</v>
      </c>
      <c r="BJ356" s="19" t="s">
        <v>80</v>
      </c>
      <c r="BK356" s="232">
        <f>ROUND(I356*H356,2)</f>
        <v>0</v>
      </c>
      <c r="BL356" s="19" t="s">
        <v>176</v>
      </c>
      <c r="BM356" s="231" t="s">
        <v>1568</v>
      </c>
    </row>
    <row r="357" spans="1:47" s="2" customFormat="1" ht="12">
      <c r="A357" s="40"/>
      <c r="B357" s="41"/>
      <c r="C357" s="42"/>
      <c r="D357" s="233" t="s">
        <v>178</v>
      </c>
      <c r="E357" s="42"/>
      <c r="F357" s="234" t="s">
        <v>532</v>
      </c>
      <c r="G357" s="42"/>
      <c r="H357" s="42"/>
      <c r="I357" s="138"/>
      <c r="J357" s="42"/>
      <c r="K357" s="42"/>
      <c r="L357" s="46"/>
      <c r="M357" s="235"/>
      <c r="N357" s="236"/>
      <c r="O357" s="86"/>
      <c r="P357" s="86"/>
      <c r="Q357" s="86"/>
      <c r="R357" s="86"/>
      <c r="S357" s="86"/>
      <c r="T357" s="87"/>
      <c r="U357" s="40"/>
      <c r="V357" s="40"/>
      <c r="W357" s="40"/>
      <c r="X357" s="40"/>
      <c r="Y357" s="40"/>
      <c r="Z357" s="40"/>
      <c r="AA357" s="40"/>
      <c r="AB357" s="40"/>
      <c r="AC357" s="40"/>
      <c r="AD357" s="40"/>
      <c r="AE357" s="40"/>
      <c r="AT357" s="19" t="s">
        <v>178</v>
      </c>
      <c r="AU357" s="19" t="s">
        <v>82</v>
      </c>
    </row>
    <row r="358" spans="1:65" s="2" customFormat="1" ht="21.75" customHeight="1">
      <c r="A358" s="40"/>
      <c r="B358" s="41"/>
      <c r="C358" s="220" t="s">
        <v>1569</v>
      </c>
      <c r="D358" s="220" t="s">
        <v>171</v>
      </c>
      <c r="E358" s="221" t="s">
        <v>552</v>
      </c>
      <c r="F358" s="222" t="s">
        <v>553</v>
      </c>
      <c r="G358" s="223" t="s">
        <v>297</v>
      </c>
      <c r="H358" s="224">
        <v>7.185</v>
      </c>
      <c r="I358" s="225"/>
      <c r="J358" s="226">
        <f>ROUND(I358*H358,2)</f>
        <v>0</v>
      </c>
      <c r="K358" s="222" t="s">
        <v>19</v>
      </c>
      <c r="L358" s="46"/>
      <c r="M358" s="227" t="s">
        <v>19</v>
      </c>
      <c r="N358" s="228" t="s">
        <v>43</v>
      </c>
      <c r="O358" s="86"/>
      <c r="P358" s="229">
        <f>O358*H358</f>
        <v>0</v>
      </c>
      <c r="Q358" s="229">
        <v>0</v>
      </c>
      <c r="R358" s="229">
        <f>Q358*H358</f>
        <v>0</v>
      </c>
      <c r="S358" s="229">
        <v>0</v>
      </c>
      <c r="T358" s="230">
        <f>S358*H358</f>
        <v>0</v>
      </c>
      <c r="U358" s="40"/>
      <c r="V358" s="40"/>
      <c r="W358" s="40"/>
      <c r="X358" s="40"/>
      <c r="Y358" s="40"/>
      <c r="Z358" s="40"/>
      <c r="AA358" s="40"/>
      <c r="AB358" s="40"/>
      <c r="AC358" s="40"/>
      <c r="AD358" s="40"/>
      <c r="AE358" s="40"/>
      <c r="AR358" s="231" t="s">
        <v>176</v>
      </c>
      <c r="AT358" s="231" t="s">
        <v>171</v>
      </c>
      <c r="AU358" s="231" t="s">
        <v>82</v>
      </c>
      <c r="AY358" s="19" t="s">
        <v>169</v>
      </c>
      <c r="BE358" s="232">
        <f>IF(N358="základní",J358,0)</f>
        <v>0</v>
      </c>
      <c r="BF358" s="232">
        <f>IF(N358="snížená",J358,0)</f>
        <v>0</v>
      </c>
      <c r="BG358" s="232">
        <f>IF(N358="zákl. přenesená",J358,0)</f>
        <v>0</v>
      </c>
      <c r="BH358" s="232">
        <f>IF(N358="sníž. přenesená",J358,0)</f>
        <v>0</v>
      </c>
      <c r="BI358" s="232">
        <f>IF(N358="nulová",J358,0)</f>
        <v>0</v>
      </c>
      <c r="BJ358" s="19" t="s">
        <v>80</v>
      </c>
      <c r="BK358" s="232">
        <f>ROUND(I358*H358,2)</f>
        <v>0</v>
      </c>
      <c r="BL358" s="19" t="s">
        <v>176</v>
      </c>
      <c r="BM358" s="231" t="s">
        <v>1570</v>
      </c>
    </row>
    <row r="359" spans="1:47" s="2" customFormat="1" ht="12">
      <c r="A359" s="40"/>
      <c r="B359" s="41"/>
      <c r="C359" s="42"/>
      <c r="D359" s="233" t="s">
        <v>178</v>
      </c>
      <c r="E359" s="42"/>
      <c r="F359" s="234" t="s">
        <v>555</v>
      </c>
      <c r="G359" s="42"/>
      <c r="H359" s="42"/>
      <c r="I359" s="138"/>
      <c r="J359" s="42"/>
      <c r="K359" s="42"/>
      <c r="L359" s="46"/>
      <c r="M359" s="235"/>
      <c r="N359" s="236"/>
      <c r="O359" s="86"/>
      <c r="P359" s="86"/>
      <c r="Q359" s="86"/>
      <c r="R359" s="86"/>
      <c r="S359" s="86"/>
      <c r="T359" s="87"/>
      <c r="U359" s="40"/>
      <c r="V359" s="40"/>
      <c r="W359" s="40"/>
      <c r="X359" s="40"/>
      <c r="Y359" s="40"/>
      <c r="Z359" s="40"/>
      <c r="AA359" s="40"/>
      <c r="AB359" s="40"/>
      <c r="AC359" s="40"/>
      <c r="AD359" s="40"/>
      <c r="AE359" s="40"/>
      <c r="AT359" s="19" t="s">
        <v>178</v>
      </c>
      <c r="AU359" s="19" t="s">
        <v>82</v>
      </c>
    </row>
    <row r="360" spans="1:51" s="13" customFormat="1" ht="12">
      <c r="A360" s="13"/>
      <c r="B360" s="237"/>
      <c r="C360" s="238"/>
      <c r="D360" s="233" t="s">
        <v>180</v>
      </c>
      <c r="E360" s="239" t="s">
        <v>19</v>
      </c>
      <c r="F360" s="240" t="s">
        <v>1563</v>
      </c>
      <c r="G360" s="238"/>
      <c r="H360" s="241">
        <v>1.932</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180</v>
      </c>
      <c r="AU360" s="247" t="s">
        <v>82</v>
      </c>
      <c r="AV360" s="13" t="s">
        <v>82</v>
      </c>
      <c r="AW360" s="13" t="s">
        <v>33</v>
      </c>
      <c r="AX360" s="13" t="s">
        <v>72</v>
      </c>
      <c r="AY360" s="247" t="s">
        <v>169</v>
      </c>
    </row>
    <row r="361" spans="1:51" s="13" customFormat="1" ht="12">
      <c r="A361" s="13"/>
      <c r="B361" s="237"/>
      <c r="C361" s="238"/>
      <c r="D361" s="233" t="s">
        <v>180</v>
      </c>
      <c r="E361" s="239" t="s">
        <v>19</v>
      </c>
      <c r="F361" s="240" t="s">
        <v>1565</v>
      </c>
      <c r="G361" s="238"/>
      <c r="H361" s="241">
        <v>4.371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180</v>
      </c>
      <c r="AU361" s="247" t="s">
        <v>82</v>
      </c>
      <c r="AV361" s="13" t="s">
        <v>82</v>
      </c>
      <c r="AW361" s="13" t="s">
        <v>33</v>
      </c>
      <c r="AX361" s="13" t="s">
        <v>72</v>
      </c>
      <c r="AY361" s="247" t="s">
        <v>169</v>
      </c>
    </row>
    <row r="362" spans="1:51" s="13" customFormat="1" ht="12">
      <c r="A362" s="13"/>
      <c r="B362" s="237"/>
      <c r="C362" s="238"/>
      <c r="D362" s="233" t="s">
        <v>180</v>
      </c>
      <c r="E362" s="239" t="s">
        <v>19</v>
      </c>
      <c r="F362" s="240" t="s">
        <v>1566</v>
      </c>
      <c r="G362" s="238"/>
      <c r="H362" s="241">
        <v>0.882</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180</v>
      </c>
      <c r="AU362" s="247" t="s">
        <v>82</v>
      </c>
      <c r="AV362" s="13" t="s">
        <v>82</v>
      </c>
      <c r="AW362" s="13" t="s">
        <v>33</v>
      </c>
      <c r="AX362" s="13" t="s">
        <v>72</v>
      </c>
      <c r="AY362" s="247" t="s">
        <v>169</v>
      </c>
    </row>
    <row r="363" spans="1:51" s="15" customFormat="1" ht="12">
      <c r="A363" s="15"/>
      <c r="B363" s="258"/>
      <c r="C363" s="259"/>
      <c r="D363" s="233" t="s">
        <v>180</v>
      </c>
      <c r="E363" s="260" t="s">
        <v>19</v>
      </c>
      <c r="F363" s="261" t="s">
        <v>191</v>
      </c>
      <c r="G363" s="259"/>
      <c r="H363" s="262">
        <v>7.185</v>
      </c>
      <c r="I363" s="263"/>
      <c r="J363" s="259"/>
      <c r="K363" s="259"/>
      <c r="L363" s="264"/>
      <c r="M363" s="265"/>
      <c r="N363" s="266"/>
      <c r="O363" s="266"/>
      <c r="P363" s="266"/>
      <c r="Q363" s="266"/>
      <c r="R363" s="266"/>
      <c r="S363" s="266"/>
      <c r="T363" s="267"/>
      <c r="U363" s="15"/>
      <c r="V363" s="15"/>
      <c r="W363" s="15"/>
      <c r="X363" s="15"/>
      <c r="Y363" s="15"/>
      <c r="Z363" s="15"/>
      <c r="AA363" s="15"/>
      <c r="AB363" s="15"/>
      <c r="AC363" s="15"/>
      <c r="AD363" s="15"/>
      <c r="AE363" s="15"/>
      <c r="AT363" s="268" t="s">
        <v>180</v>
      </c>
      <c r="AU363" s="268" t="s">
        <v>82</v>
      </c>
      <c r="AV363" s="15" t="s">
        <v>176</v>
      </c>
      <c r="AW363" s="15" t="s">
        <v>33</v>
      </c>
      <c r="AX363" s="15" t="s">
        <v>80</v>
      </c>
      <c r="AY363" s="268" t="s">
        <v>169</v>
      </c>
    </row>
    <row r="364" spans="1:65" s="2" customFormat="1" ht="21.75" customHeight="1">
      <c r="A364" s="40"/>
      <c r="B364" s="41"/>
      <c r="C364" s="220" t="s">
        <v>1571</v>
      </c>
      <c r="D364" s="220" t="s">
        <v>171</v>
      </c>
      <c r="E364" s="221" t="s">
        <v>557</v>
      </c>
      <c r="F364" s="222" t="s">
        <v>558</v>
      </c>
      <c r="G364" s="223" t="s">
        <v>297</v>
      </c>
      <c r="H364" s="224">
        <v>12.512</v>
      </c>
      <c r="I364" s="225"/>
      <c r="J364" s="226">
        <f>ROUND(I364*H364,2)</f>
        <v>0</v>
      </c>
      <c r="K364" s="222" t="s">
        <v>19</v>
      </c>
      <c r="L364" s="46"/>
      <c r="M364" s="227" t="s">
        <v>19</v>
      </c>
      <c r="N364" s="228" t="s">
        <v>43</v>
      </c>
      <c r="O364" s="86"/>
      <c r="P364" s="229">
        <f>O364*H364</f>
        <v>0</v>
      </c>
      <c r="Q364" s="229">
        <v>0</v>
      </c>
      <c r="R364" s="229">
        <f>Q364*H364</f>
        <v>0</v>
      </c>
      <c r="S364" s="229">
        <v>0</v>
      </c>
      <c r="T364" s="230">
        <f>S364*H364</f>
        <v>0</v>
      </c>
      <c r="U364" s="40"/>
      <c r="V364" s="40"/>
      <c r="W364" s="40"/>
      <c r="X364" s="40"/>
      <c r="Y364" s="40"/>
      <c r="Z364" s="40"/>
      <c r="AA364" s="40"/>
      <c r="AB364" s="40"/>
      <c r="AC364" s="40"/>
      <c r="AD364" s="40"/>
      <c r="AE364" s="40"/>
      <c r="AR364" s="231" t="s">
        <v>176</v>
      </c>
      <c r="AT364" s="231" t="s">
        <v>171</v>
      </c>
      <c r="AU364" s="231" t="s">
        <v>82</v>
      </c>
      <c r="AY364" s="19" t="s">
        <v>169</v>
      </c>
      <c r="BE364" s="232">
        <f>IF(N364="základní",J364,0)</f>
        <v>0</v>
      </c>
      <c r="BF364" s="232">
        <f>IF(N364="snížená",J364,0)</f>
        <v>0</v>
      </c>
      <c r="BG364" s="232">
        <f>IF(N364="zákl. přenesená",J364,0)</f>
        <v>0</v>
      </c>
      <c r="BH364" s="232">
        <f>IF(N364="sníž. přenesená",J364,0)</f>
        <v>0</v>
      </c>
      <c r="BI364" s="232">
        <f>IF(N364="nulová",J364,0)</f>
        <v>0</v>
      </c>
      <c r="BJ364" s="19" t="s">
        <v>80</v>
      </c>
      <c r="BK364" s="232">
        <f>ROUND(I364*H364,2)</f>
        <v>0</v>
      </c>
      <c r="BL364" s="19" t="s">
        <v>176</v>
      </c>
      <c r="BM364" s="231" t="s">
        <v>1572</v>
      </c>
    </row>
    <row r="365" spans="1:47" s="2" customFormat="1" ht="12">
      <c r="A365" s="40"/>
      <c r="B365" s="41"/>
      <c r="C365" s="42"/>
      <c r="D365" s="233" t="s">
        <v>178</v>
      </c>
      <c r="E365" s="42"/>
      <c r="F365" s="234" t="s">
        <v>555</v>
      </c>
      <c r="G365" s="42"/>
      <c r="H365" s="42"/>
      <c r="I365" s="138"/>
      <c r="J365" s="42"/>
      <c r="K365" s="42"/>
      <c r="L365" s="46"/>
      <c r="M365" s="235"/>
      <c r="N365" s="236"/>
      <c r="O365" s="86"/>
      <c r="P365" s="86"/>
      <c r="Q365" s="86"/>
      <c r="R365" s="86"/>
      <c r="S365" s="86"/>
      <c r="T365" s="87"/>
      <c r="U365" s="40"/>
      <c r="V365" s="40"/>
      <c r="W365" s="40"/>
      <c r="X365" s="40"/>
      <c r="Y365" s="40"/>
      <c r="Z365" s="40"/>
      <c r="AA365" s="40"/>
      <c r="AB365" s="40"/>
      <c r="AC365" s="40"/>
      <c r="AD365" s="40"/>
      <c r="AE365" s="40"/>
      <c r="AT365" s="19" t="s">
        <v>178</v>
      </c>
      <c r="AU365" s="19" t="s">
        <v>82</v>
      </c>
    </row>
    <row r="366" spans="1:51" s="13" customFormat="1" ht="12">
      <c r="A366" s="13"/>
      <c r="B366" s="237"/>
      <c r="C366" s="238"/>
      <c r="D366" s="233" t="s">
        <v>180</v>
      </c>
      <c r="E366" s="239" t="s">
        <v>19</v>
      </c>
      <c r="F366" s="240" t="s">
        <v>1557</v>
      </c>
      <c r="G366" s="238"/>
      <c r="H366" s="241">
        <v>7.758</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180</v>
      </c>
      <c r="AU366" s="247" t="s">
        <v>82</v>
      </c>
      <c r="AV366" s="13" t="s">
        <v>82</v>
      </c>
      <c r="AW366" s="13" t="s">
        <v>33</v>
      </c>
      <c r="AX366" s="13" t="s">
        <v>72</v>
      </c>
      <c r="AY366" s="247" t="s">
        <v>169</v>
      </c>
    </row>
    <row r="367" spans="1:51" s="13" customFormat="1" ht="12">
      <c r="A367" s="13"/>
      <c r="B367" s="237"/>
      <c r="C367" s="238"/>
      <c r="D367" s="233" t="s">
        <v>180</v>
      </c>
      <c r="E367" s="239" t="s">
        <v>19</v>
      </c>
      <c r="F367" s="240" t="s">
        <v>1564</v>
      </c>
      <c r="G367" s="238"/>
      <c r="H367" s="241">
        <v>4.754</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180</v>
      </c>
      <c r="AU367" s="247" t="s">
        <v>82</v>
      </c>
      <c r="AV367" s="13" t="s">
        <v>82</v>
      </c>
      <c r="AW367" s="13" t="s">
        <v>33</v>
      </c>
      <c r="AX367" s="13" t="s">
        <v>72</v>
      </c>
      <c r="AY367" s="247" t="s">
        <v>169</v>
      </c>
    </row>
    <row r="368" spans="1:51" s="15" customFormat="1" ht="12">
      <c r="A368" s="15"/>
      <c r="B368" s="258"/>
      <c r="C368" s="259"/>
      <c r="D368" s="233" t="s">
        <v>180</v>
      </c>
      <c r="E368" s="260" t="s">
        <v>19</v>
      </c>
      <c r="F368" s="261" t="s">
        <v>191</v>
      </c>
      <c r="G368" s="259"/>
      <c r="H368" s="262">
        <v>12.512</v>
      </c>
      <c r="I368" s="263"/>
      <c r="J368" s="259"/>
      <c r="K368" s="259"/>
      <c r="L368" s="264"/>
      <c r="M368" s="265"/>
      <c r="N368" s="266"/>
      <c r="O368" s="266"/>
      <c r="P368" s="266"/>
      <c r="Q368" s="266"/>
      <c r="R368" s="266"/>
      <c r="S368" s="266"/>
      <c r="T368" s="267"/>
      <c r="U368" s="15"/>
      <c r="V368" s="15"/>
      <c r="W368" s="15"/>
      <c r="X368" s="15"/>
      <c r="Y368" s="15"/>
      <c r="Z368" s="15"/>
      <c r="AA368" s="15"/>
      <c r="AB368" s="15"/>
      <c r="AC368" s="15"/>
      <c r="AD368" s="15"/>
      <c r="AE368" s="15"/>
      <c r="AT368" s="268" t="s">
        <v>180</v>
      </c>
      <c r="AU368" s="268" t="s">
        <v>82</v>
      </c>
      <c r="AV368" s="15" t="s">
        <v>176</v>
      </c>
      <c r="AW368" s="15" t="s">
        <v>33</v>
      </c>
      <c r="AX368" s="15" t="s">
        <v>80</v>
      </c>
      <c r="AY368" s="268" t="s">
        <v>169</v>
      </c>
    </row>
    <row r="369" spans="1:65" s="2" customFormat="1" ht="21.75" customHeight="1">
      <c r="A369" s="40"/>
      <c r="B369" s="41"/>
      <c r="C369" s="220" t="s">
        <v>1573</v>
      </c>
      <c r="D369" s="220" t="s">
        <v>171</v>
      </c>
      <c r="E369" s="221" t="s">
        <v>561</v>
      </c>
      <c r="F369" s="222" t="s">
        <v>308</v>
      </c>
      <c r="G369" s="223" t="s">
        <v>297</v>
      </c>
      <c r="H369" s="224">
        <v>4.86</v>
      </c>
      <c r="I369" s="225"/>
      <c r="J369" s="226">
        <f>ROUND(I369*H369,2)</f>
        <v>0</v>
      </c>
      <c r="K369" s="222" t="s">
        <v>19</v>
      </c>
      <c r="L369" s="46"/>
      <c r="M369" s="227" t="s">
        <v>19</v>
      </c>
      <c r="N369" s="228" t="s">
        <v>43</v>
      </c>
      <c r="O369" s="86"/>
      <c r="P369" s="229">
        <f>O369*H369</f>
        <v>0</v>
      </c>
      <c r="Q369" s="229">
        <v>0</v>
      </c>
      <c r="R369" s="229">
        <f>Q369*H369</f>
        <v>0</v>
      </c>
      <c r="S369" s="229">
        <v>0</v>
      </c>
      <c r="T369" s="230">
        <f>S369*H369</f>
        <v>0</v>
      </c>
      <c r="U369" s="40"/>
      <c r="V369" s="40"/>
      <c r="W369" s="40"/>
      <c r="X369" s="40"/>
      <c r="Y369" s="40"/>
      <c r="Z369" s="40"/>
      <c r="AA369" s="40"/>
      <c r="AB369" s="40"/>
      <c r="AC369" s="40"/>
      <c r="AD369" s="40"/>
      <c r="AE369" s="40"/>
      <c r="AR369" s="231" t="s">
        <v>176</v>
      </c>
      <c r="AT369" s="231" t="s">
        <v>171</v>
      </c>
      <c r="AU369" s="231" t="s">
        <v>82</v>
      </c>
      <c r="AY369" s="19" t="s">
        <v>169</v>
      </c>
      <c r="BE369" s="232">
        <f>IF(N369="základní",J369,0)</f>
        <v>0</v>
      </c>
      <c r="BF369" s="232">
        <f>IF(N369="snížená",J369,0)</f>
        <v>0</v>
      </c>
      <c r="BG369" s="232">
        <f>IF(N369="zákl. přenesená",J369,0)</f>
        <v>0</v>
      </c>
      <c r="BH369" s="232">
        <f>IF(N369="sníž. přenesená",J369,0)</f>
        <v>0</v>
      </c>
      <c r="BI369" s="232">
        <f>IF(N369="nulová",J369,0)</f>
        <v>0</v>
      </c>
      <c r="BJ369" s="19" t="s">
        <v>80</v>
      </c>
      <c r="BK369" s="232">
        <f>ROUND(I369*H369,2)</f>
        <v>0</v>
      </c>
      <c r="BL369" s="19" t="s">
        <v>176</v>
      </c>
      <c r="BM369" s="231" t="s">
        <v>1574</v>
      </c>
    </row>
    <row r="370" spans="1:47" s="2" customFormat="1" ht="12">
      <c r="A370" s="40"/>
      <c r="B370" s="41"/>
      <c r="C370" s="42"/>
      <c r="D370" s="233" t="s">
        <v>178</v>
      </c>
      <c r="E370" s="42"/>
      <c r="F370" s="234" t="s">
        <v>555</v>
      </c>
      <c r="G370" s="42"/>
      <c r="H370" s="42"/>
      <c r="I370" s="138"/>
      <c r="J370" s="42"/>
      <c r="K370" s="42"/>
      <c r="L370" s="46"/>
      <c r="M370" s="235"/>
      <c r="N370" s="236"/>
      <c r="O370" s="86"/>
      <c r="P370" s="86"/>
      <c r="Q370" s="86"/>
      <c r="R370" s="86"/>
      <c r="S370" s="86"/>
      <c r="T370" s="87"/>
      <c r="U370" s="40"/>
      <c r="V370" s="40"/>
      <c r="W370" s="40"/>
      <c r="X370" s="40"/>
      <c r="Y370" s="40"/>
      <c r="Z370" s="40"/>
      <c r="AA370" s="40"/>
      <c r="AB370" s="40"/>
      <c r="AC370" s="40"/>
      <c r="AD370" s="40"/>
      <c r="AE370" s="40"/>
      <c r="AT370" s="19" t="s">
        <v>178</v>
      </c>
      <c r="AU370" s="19" t="s">
        <v>82</v>
      </c>
    </row>
    <row r="371" spans="1:51" s="13" customFormat="1" ht="12">
      <c r="A371" s="13"/>
      <c r="B371" s="237"/>
      <c r="C371" s="238"/>
      <c r="D371" s="233" t="s">
        <v>180</v>
      </c>
      <c r="E371" s="239" t="s">
        <v>19</v>
      </c>
      <c r="F371" s="240" t="s">
        <v>1556</v>
      </c>
      <c r="G371" s="238"/>
      <c r="H371" s="241">
        <v>4.86</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180</v>
      </c>
      <c r="AU371" s="247" t="s">
        <v>82</v>
      </c>
      <c r="AV371" s="13" t="s">
        <v>82</v>
      </c>
      <c r="AW371" s="13" t="s">
        <v>33</v>
      </c>
      <c r="AX371" s="13" t="s">
        <v>80</v>
      </c>
      <c r="AY371" s="247" t="s">
        <v>169</v>
      </c>
    </row>
    <row r="372" spans="1:63" s="12" customFormat="1" ht="22.8" customHeight="1">
      <c r="A372" s="12"/>
      <c r="B372" s="204"/>
      <c r="C372" s="205"/>
      <c r="D372" s="206" t="s">
        <v>71</v>
      </c>
      <c r="E372" s="218" t="s">
        <v>563</v>
      </c>
      <c r="F372" s="218" t="s">
        <v>564</v>
      </c>
      <c r="G372" s="205"/>
      <c r="H372" s="205"/>
      <c r="I372" s="208"/>
      <c r="J372" s="219">
        <f>BK372</f>
        <v>0</v>
      </c>
      <c r="K372" s="205"/>
      <c r="L372" s="210"/>
      <c r="M372" s="211"/>
      <c r="N372" s="212"/>
      <c r="O372" s="212"/>
      <c r="P372" s="213">
        <f>SUM(P373:P374)</f>
        <v>0</v>
      </c>
      <c r="Q372" s="212"/>
      <c r="R372" s="213">
        <f>SUM(R373:R374)</f>
        <v>0</v>
      </c>
      <c r="S372" s="212"/>
      <c r="T372" s="214">
        <f>SUM(T373:T374)</f>
        <v>0</v>
      </c>
      <c r="U372" s="12"/>
      <c r="V372" s="12"/>
      <c r="W372" s="12"/>
      <c r="X372" s="12"/>
      <c r="Y372" s="12"/>
      <c r="Z372" s="12"/>
      <c r="AA372" s="12"/>
      <c r="AB372" s="12"/>
      <c r="AC372" s="12"/>
      <c r="AD372" s="12"/>
      <c r="AE372" s="12"/>
      <c r="AR372" s="215" t="s">
        <v>80</v>
      </c>
      <c r="AT372" s="216" t="s">
        <v>71</v>
      </c>
      <c r="AU372" s="216" t="s">
        <v>80</v>
      </c>
      <c r="AY372" s="215" t="s">
        <v>169</v>
      </c>
      <c r="BK372" s="217">
        <f>SUM(BK373:BK374)</f>
        <v>0</v>
      </c>
    </row>
    <row r="373" spans="1:65" s="2" customFormat="1" ht="21.75" customHeight="1">
      <c r="A373" s="40"/>
      <c r="B373" s="41"/>
      <c r="C373" s="220" t="s">
        <v>1575</v>
      </c>
      <c r="D373" s="220" t="s">
        <v>171</v>
      </c>
      <c r="E373" s="221" t="s">
        <v>1576</v>
      </c>
      <c r="F373" s="222" t="s">
        <v>1577</v>
      </c>
      <c r="G373" s="223" t="s">
        <v>297</v>
      </c>
      <c r="H373" s="224">
        <v>550.867</v>
      </c>
      <c r="I373" s="225"/>
      <c r="J373" s="226">
        <f>ROUND(I373*H373,2)</f>
        <v>0</v>
      </c>
      <c r="K373" s="222" t="s">
        <v>175</v>
      </c>
      <c r="L373" s="46"/>
      <c r="M373" s="227" t="s">
        <v>19</v>
      </c>
      <c r="N373" s="228" t="s">
        <v>43</v>
      </c>
      <c r="O373" s="86"/>
      <c r="P373" s="229">
        <f>O373*H373</f>
        <v>0</v>
      </c>
      <c r="Q373" s="229">
        <v>0</v>
      </c>
      <c r="R373" s="229">
        <f>Q373*H373</f>
        <v>0</v>
      </c>
      <c r="S373" s="229">
        <v>0</v>
      </c>
      <c r="T373" s="230">
        <f>S373*H373</f>
        <v>0</v>
      </c>
      <c r="U373" s="40"/>
      <c r="V373" s="40"/>
      <c r="W373" s="40"/>
      <c r="X373" s="40"/>
      <c r="Y373" s="40"/>
      <c r="Z373" s="40"/>
      <c r="AA373" s="40"/>
      <c r="AB373" s="40"/>
      <c r="AC373" s="40"/>
      <c r="AD373" s="40"/>
      <c r="AE373" s="40"/>
      <c r="AR373" s="231" t="s">
        <v>176</v>
      </c>
      <c r="AT373" s="231" t="s">
        <v>171</v>
      </c>
      <c r="AU373" s="231" t="s">
        <v>82</v>
      </c>
      <c r="AY373" s="19" t="s">
        <v>169</v>
      </c>
      <c r="BE373" s="232">
        <f>IF(N373="základní",J373,0)</f>
        <v>0</v>
      </c>
      <c r="BF373" s="232">
        <f>IF(N373="snížená",J373,0)</f>
        <v>0</v>
      </c>
      <c r="BG373" s="232">
        <f>IF(N373="zákl. přenesená",J373,0)</f>
        <v>0</v>
      </c>
      <c r="BH373" s="232">
        <f>IF(N373="sníž. přenesená",J373,0)</f>
        <v>0</v>
      </c>
      <c r="BI373" s="232">
        <f>IF(N373="nulová",J373,0)</f>
        <v>0</v>
      </c>
      <c r="BJ373" s="19" t="s">
        <v>80</v>
      </c>
      <c r="BK373" s="232">
        <f>ROUND(I373*H373,2)</f>
        <v>0</v>
      </c>
      <c r="BL373" s="19" t="s">
        <v>176</v>
      </c>
      <c r="BM373" s="231" t="s">
        <v>1578</v>
      </c>
    </row>
    <row r="374" spans="1:47" s="2" customFormat="1" ht="12">
      <c r="A374" s="40"/>
      <c r="B374" s="41"/>
      <c r="C374" s="42"/>
      <c r="D374" s="233" t="s">
        <v>178</v>
      </c>
      <c r="E374" s="42"/>
      <c r="F374" s="234" t="s">
        <v>1579</v>
      </c>
      <c r="G374" s="42"/>
      <c r="H374" s="42"/>
      <c r="I374" s="138"/>
      <c r="J374" s="42"/>
      <c r="K374" s="42"/>
      <c r="L374" s="46"/>
      <c r="M374" s="279"/>
      <c r="N374" s="280"/>
      <c r="O374" s="281"/>
      <c r="P374" s="281"/>
      <c r="Q374" s="281"/>
      <c r="R374" s="281"/>
      <c r="S374" s="281"/>
      <c r="T374" s="282"/>
      <c r="U374" s="40"/>
      <c r="V374" s="40"/>
      <c r="W374" s="40"/>
      <c r="X374" s="40"/>
      <c r="Y374" s="40"/>
      <c r="Z374" s="40"/>
      <c r="AA374" s="40"/>
      <c r="AB374" s="40"/>
      <c r="AC374" s="40"/>
      <c r="AD374" s="40"/>
      <c r="AE374" s="40"/>
      <c r="AT374" s="19" t="s">
        <v>178</v>
      </c>
      <c r="AU374" s="19" t="s">
        <v>82</v>
      </c>
    </row>
    <row r="375" spans="1:31" s="2" customFormat="1" ht="6.95" customHeight="1">
      <c r="A375" s="40"/>
      <c r="B375" s="61"/>
      <c r="C375" s="62"/>
      <c r="D375" s="62"/>
      <c r="E375" s="62"/>
      <c r="F375" s="62"/>
      <c r="G375" s="62"/>
      <c r="H375" s="62"/>
      <c r="I375" s="168"/>
      <c r="J375" s="62"/>
      <c r="K375" s="62"/>
      <c r="L375" s="46"/>
      <c r="M375" s="40"/>
      <c r="O375" s="40"/>
      <c r="P375" s="40"/>
      <c r="Q375" s="40"/>
      <c r="R375" s="40"/>
      <c r="S375" s="40"/>
      <c r="T375" s="40"/>
      <c r="U375" s="40"/>
      <c r="V375" s="40"/>
      <c r="W375" s="40"/>
      <c r="X375" s="40"/>
      <c r="Y375" s="40"/>
      <c r="Z375" s="40"/>
      <c r="AA375" s="40"/>
      <c r="AB375" s="40"/>
      <c r="AC375" s="40"/>
      <c r="AD375" s="40"/>
      <c r="AE375" s="40"/>
    </row>
  </sheetData>
  <sheetProtection password="CC35" sheet="1" objects="1" scenarios="1" formatColumns="0" formatRows="0" autoFilter="0"/>
  <autoFilter ref="C87:K37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105</v>
      </c>
      <c r="AZ2" s="283" t="s">
        <v>1192</v>
      </c>
      <c r="BA2" s="283" t="s">
        <v>1193</v>
      </c>
      <c r="BB2" s="283" t="s">
        <v>222</v>
      </c>
      <c r="BC2" s="283" t="s">
        <v>1580</v>
      </c>
      <c r="BD2" s="283" t="s">
        <v>82</v>
      </c>
    </row>
    <row r="3" spans="2:56" s="1" customFormat="1" ht="6.95" customHeight="1">
      <c r="B3" s="131"/>
      <c r="C3" s="132"/>
      <c r="D3" s="132"/>
      <c r="E3" s="132"/>
      <c r="F3" s="132"/>
      <c r="G3" s="132"/>
      <c r="H3" s="132"/>
      <c r="I3" s="133"/>
      <c r="J3" s="132"/>
      <c r="K3" s="132"/>
      <c r="L3" s="22"/>
      <c r="AT3" s="19" t="s">
        <v>82</v>
      </c>
      <c r="AZ3" s="283" t="s">
        <v>1195</v>
      </c>
      <c r="BA3" s="283" t="s">
        <v>1196</v>
      </c>
      <c r="BB3" s="283" t="s">
        <v>222</v>
      </c>
      <c r="BC3" s="283" t="s">
        <v>1581</v>
      </c>
      <c r="BD3" s="283" t="s">
        <v>82</v>
      </c>
    </row>
    <row r="4" spans="2:56" s="1" customFormat="1" ht="24.95" customHeight="1">
      <c r="B4" s="22"/>
      <c r="D4" s="134" t="s">
        <v>140</v>
      </c>
      <c r="I4" s="130"/>
      <c r="L4" s="22"/>
      <c r="M4" s="135" t="s">
        <v>10</v>
      </c>
      <c r="AT4" s="19" t="s">
        <v>4</v>
      </c>
      <c r="AZ4" s="283" t="s">
        <v>1198</v>
      </c>
      <c r="BA4" s="283" t="s">
        <v>1199</v>
      </c>
      <c r="BB4" s="283" t="s">
        <v>222</v>
      </c>
      <c r="BC4" s="283" t="s">
        <v>1582</v>
      </c>
      <c r="BD4" s="283" t="s">
        <v>82</v>
      </c>
    </row>
    <row r="5" spans="2:56" s="1" customFormat="1" ht="6.95" customHeight="1">
      <c r="B5" s="22"/>
      <c r="I5" s="130"/>
      <c r="L5" s="22"/>
      <c r="AZ5" s="283" t="s">
        <v>49</v>
      </c>
      <c r="BA5" s="283" t="s">
        <v>1201</v>
      </c>
      <c r="BB5" s="283" t="s">
        <v>222</v>
      </c>
      <c r="BC5" s="283" t="s">
        <v>1583</v>
      </c>
      <c r="BD5" s="283" t="s">
        <v>82</v>
      </c>
    </row>
    <row r="6" spans="2:56" s="1" customFormat="1" ht="12" customHeight="1">
      <c r="B6" s="22"/>
      <c r="D6" s="136" t="s">
        <v>16</v>
      </c>
      <c r="I6" s="130"/>
      <c r="L6" s="22"/>
      <c r="AZ6" s="283" t="s">
        <v>1203</v>
      </c>
      <c r="BA6" s="283" t="s">
        <v>1204</v>
      </c>
      <c r="BB6" s="283" t="s">
        <v>222</v>
      </c>
      <c r="BC6" s="283" t="s">
        <v>1584</v>
      </c>
      <c r="BD6" s="283" t="s">
        <v>82</v>
      </c>
    </row>
    <row r="7" spans="2:12" s="1" customFormat="1" ht="16.5" customHeight="1">
      <c r="B7" s="22"/>
      <c r="E7" s="137" t="str">
        <f>'Rekapitulace stavby'!K6</f>
        <v>Revitalizace veřejného prostranství panelového sídliště Březiny IV. etapa</v>
      </c>
      <c r="F7" s="136"/>
      <c r="G7" s="136"/>
      <c r="H7" s="136"/>
      <c r="I7" s="130"/>
      <c r="L7" s="22"/>
    </row>
    <row r="8" spans="1:31" s="2" customFormat="1" ht="12" customHeight="1">
      <c r="A8" s="40"/>
      <c r="B8" s="46"/>
      <c r="C8" s="40"/>
      <c r="D8" s="136" t="s">
        <v>141</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1585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102</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15. 4. 2019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
        <v>19</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27</v>
      </c>
      <c r="F15" s="40"/>
      <c r="G15" s="40"/>
      <c r="H15" s="40"/>
      <c r="I15" s="142" t="s">
        <v>28</v>
      </c>
      <c r="J15" s="141" t="s">
        <v>19</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19</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32</v>
      </c>
      <c r="F21" s="40"/>
      <c r="G21" s="40"/>
      <c r="H21" s="40"/>
      <c r="I21" s="142" t="s">
        <v>28</v>
      </c>
      <c r="J21" s="141" t="s">
        <v>19</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34</v>
      </c>
      <c r="E23" s="40"/>
      <c r="F23" s="40"/>
      <c r="G23" s="40"/>
      <c r="H23" s="40"/>
      <c r="I23" s="142" t="s">
        <v>26</v>
      </c>
      <c r="J23" s="141" t="s">
        <v>19</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35</v>
      </c>
      <c r="F24" s="40"/>
      <c r="G24" s="40"/>
      <c r="H24" s="40"/>
      <c r="I24" s="142" t="s">
        <v>28</v>
      </c>
      <c r="J24" s="141" t="s">
        <v>19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ROUND((SUM(BE88:BE311)),2)</f>
        <v>0</v>
      </c>
      <c r="G33" s="40"/>
      <c r="H33" s="40"/>
      <c r="I33" s="157">
        <v>0.21</v>
      </c>
      <c r="J33" s="156">
        <f>ROUND(((SUM(BE88:BE311))*I33),2)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ROUND((SUM(BF88:BF311)),2)</f>
        <v>0</v>
      </c>
      <c r="G34" s="40"/>
      <c r="H34" s="40"/>
      <c r="I34" s="157">
        <v>0.15</v>
      </c>
      <c r="J34" s="156">
        <f>ROUND(((SUM(BF88:BF311))*I34),2)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ROUND((SUM(BG88:BG311)),2)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ROUND((SUM(BH88:BH311)),2)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ROUND((SUM(BI88:BI311)),2)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143</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Revitalizace veřejného prostranství panelového sídliště Březiny IV. etapa</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141</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SO 301.1.2 - Splašková kanalizace - Bezejmenná ulice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Březiny</v>
      </c>
      <c r="G52" s="42"/>
      <c r="H52" s="42"/>
      <c r="I52" s="142" t="s">
        <v>23</v>
      </c>
      <c r="J52" s="74" t="str">
        <f>IF(J12="","",J12)</f>
        <v>15. 4. 2019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Statutární město Děčín</v>
      </c>
      <c r="G54" s="42"/>
      <c r="H54" s="42"/>
      <c r="I54" s="142" t="s">
        <v>31</v>
      </c>
      <c r="J54" s="38" t="str">
        <f>E21</f>
        <v>AZ Consult spol. s r.o.</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34</v>
      </c>
      <c r="J55" s="38" t="str">
        <f>E24</f>
        <v>Lucie Wojčiková</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144</v>
      </c>
      <c r="D57" s="174"/>
      <c r="E57" s="174"/>
      <c r="F57" s="174"/>
      <c r="G57" s="174"/>
      <c r="H57" s="174"/>
      <c r="I57" s="175"/>
      <c r="J57" s="176" t="s">
        <v>145</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146</v>
      </c>
    </row>
    <row r="60" spans="1:31" s="9" customFormat="1" ht="24.95" customHeight="1">
      <c r="A60" s="9"/>
      <c r="B60" s="178"/>
      <c r="C60" s="179"/>
      <c r="D60" s="180" t="s">
        <v>147</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148</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764</v>
      </c>
      <c r="E62" s="188"/>
      <c r="F62" s="188"/>
      <c r="G62" s="188"/>
      <c r="H62" s="188"/>
      <c r="I62" s="189"/>
      <c r="J62" s="190">
        <f>J217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645</v>
      </c>
      <c r="E63" s="188"/>
      <c r="F63" s="188"/>
      <c r="G63" s="188"/>
      <c r="H63" s="188"/>
      <c r="I63" s="189"/>
      <c r="J63" s="190">
        <f>J220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150</v>
      </c>
      <c r="E64" s="188"/>
      <c r="F64" s="188"/>
      <c r="G64" s="188"/>
      <c r="H64" s="188"/>
      <c r="I64" s="189"/>
      <c r="J64" s="190">
        <f>J239</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1207</v>
      </c>
      <c r="E65" s="188"/>
      <c r="F65" s="188"/>
      <c r="G65" s="188"/>
      <c r="H65" s="188"/>
      <c r="I65" s="189"/>
      <c r="J65" s="190">
        <f>J257</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1208</v>
      </c>
      <c r="E66" s="188"/>
      <c r="F66" s="188"/>
      <c r="G66" s="188"/>
      <c r="H66" s="188"/>
      <c r="I66" s="189"/>
      <c r="J66" s="190">
        <f>J292</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152</v>
      </c>
      <c r="E67" s="188"/>
      <c r="F67" s="188"/>
      <c r="G67" s="188"/>
      <c r="H67" s="188"/>
      <c r="I67" s="189"/>
      <c r="J67" s="190">
        <f>J301</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153</v>
      </c>
      <c r="E68" s="188"/>
      <c r="F68" s="188"/>
      <c r="G68" s="188"/>
      <c r="H68" s="188"/>
      <c r="I68" s="189"/>
      <c r="J68" s="190">
        <f>J309</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154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Revitalizace veřejného prostranství panelového sídliště Březiny IV. etapa</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141</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SO 301.1.2 - Splašková kanalizace - Bezejmenná ulice</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Březiny</v>
      </c>
      <c r="G82" s="42"/>
      <c r="H82" s="42"/>
      <c r="I82" s="142" t="s">
        <v>23</v>
      </c>
      <c r="J82" s="74" t="str">
        <f>IF(J12="","",J12)</f>
        <v>15. 4. 2019</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E15</f>
        <v>Statutární město Děčín</v>
      </c>
      <c r="G84" s="42"/>
      <c r="H84" s="42"/>
      <c r="I84" s="142" t="s">
        <v>31</v>
      </c>
      <c r="J84" s="38" t="str">
        <f>E21</f>
        <v>AZ Consult spol. s r.o.</v>
      </c>
      <c r="K84" s="42"/>
      <c r="L84" s="139"/>
      <c r="S84" s="40"/>
      <c r="T84" s="40"/>
      <c r="U84" s="40"/>
      <c r="V84" s="40"/>
      <c r="W84" s="40"/>
      <c r="X84" s="40"/>
      <c r="Y84" s="40"/>
      <c r="Z84" s="40"/>
      <c r="AA84" s="40"/>
      <c r="AB84" s="40"/>
      <c r="AC84" s="40"/>
      <c r="AD84" s="40"/>
      <c r="AE84" s="40"/>
    </row>
    <row r="85" spans="1:31" s="2" customFormat="1" ht="15.15" customHeight="1">
      <c r="A85" s="40"/>
      <c r="B85" s="41"/>
      <c r="C85" s="34" t="s">
        <v>29</v>
      </c>
      <c r="D85" s="42"/>
      <c r="E85" s="42"/>
      <c r="F85" s="29" t="str">
        <f>IF(E18="","",E18)</f>
        <v>Vyplň údaj</v>
      </c>
      <c r="G85" s="42"/>
      <c r="H85" s="42"/>
      <c r="I85" s="142" t="s">
        <v>34</v>
      </c>
      <c r="J85" s="38" t="str">
        <f>E24</f>
        <v>Lucie Wojčiková</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155</v>
      </c>
      <c r="D87" s="195" t="s">
        <v>57</v>
      </c>
      <c r="E87" s="195" t="s">
        <v>53</v>
      </c>
      <c r="F87" s="195" t="s">
        <v>54</v>
      </c>
      <c r="G87" s="195" t="s">
        <v>156</v>
      </c>
      <c r="H87" s="195" t="s">
        <v>157</v>
      </c>
      <c r="I87" s="196" t="s">
        <v>158</v>
      </c>
      <c r="J87" s="195" t="s">
        <v>145</v>
      </c>
      <c r="K87" s="197" t="s">
        <v>159</v>
      </c>
      <c r="L87" s="198"/>
      <c r="M87" s="94" t="s">
        <v>19</v>
      </c>
      <c r="N87" s="95" t="s">
        <v>42</v>
      </c>
      <c r="O87" s="95" t="s">
        <v>160</v>
      </c>
      <c r="P87" s="95" t="s">
        <v>161</v>
      </c>
      <c r="Q87" s="95" t="s">
        <v>162</v>
      </c>
      <c r="R87" s="95" t="s">
        <v>163</v>
      </c>
      <c r="S87" s="95" t="s">
        <v>164</v>
      </c>
      <c r="T87" s="96" t="s">
        <v>165</v>
      </c>
      <c r="U87" s="192"/>
      <c r="V87" s="192"/>
      <c r="W87" s="192"/>
      <c r="X87" s="192"/>
      <c r="Y87" s="192"/>
      <c r="Z87" s="192"/>
      <c r="AA87" s="192"/>
      <c r="AB87" s="192"/>
      <c r="AC87" s="192"/>
      <c r="AD87" s="192"/>
      <c r="AE87" s="192"/>
    </row>
    <row r="88" spans="1:63" s="2" customFormat="1" ht="22.8" customHeight="1">
      <c r="A88" s="40"/>
      <c r="B88" s="41"/>
      <c r="C88" s="101" t="s">
        <v>166</v>
      </c>
      <c r="D88" s="42"/>
      <c r="E88" s="42"/>
      <c r="F88" s="42"/>
      <c r="G88" s="42"/>
      <c r="H88" s="42"/>
      <c r="I88" s="138"/>
      <c r="J88" s="199">
        <f>BK88</f>
        <v>0</v>
      </c>
      <c r="K88" s="42"/>
      <c r="L88" s="46"/>
      <c r="M88" s="97"/>
      <c r="N88" s="200"/>
      <c r="O88" s="98"/>
      <c r="P88" s="201">
        <f>P89</f>
        <v>0</v>
      </c>
      <c r="Q88" s="98"/>
      <c r="R88" s="201">
        <f>R89</f>
        <v>425.5510677000001</v>
      </c>
      <c r="S88" s="98"/>
      <c r="T88" s="202">
        <f>T89</f>
        <v>3.17074</v>
      </c>
      <c r="U88" s="40"/>
      <c r="V88" s="40"/>
      <c r="W88" s="40"/>
      <c r="X88" s="40"/>
      <c r="Y88" s="40"/>
      <c r="Z88" s="40"/>
      <c r="AA88" s="40"/>
      <c r="AB88" s="40"/>
      <c r="AC88" s="40"/>
      <c r="AD88" s="40"/>
      <c r="AE88" s="40"/>
      <c r="AT88" s="19" t="s">
        <v>71</v>
      </c>
      <c r="AU88" s="19" t="s">
        <v>146</v>
      </c>
      <c r="BK88" s="203">
        <f>BK89</f>
        <v>0</v>
      </c>
    </row>
    <row r="89" spans="1:63" s="12" customFormat="1" ht="25.9" customHeight="1">
      <c r="A89" s="12"/>
      <c r="B89" s="204"/>
      <c r="C89" s="205"/>
      <c r="D89" s="206" t="s">
        <v>71</v>
      </c>
      <c r="E89" s="207" t="s">
        <v>167</v>
      </c>
      <c r="F89" s="207" t="s">
        <v>168</v>
      </c>
      <c r="G89" s="205"/>
      <c r="H89" s="205"/>
      <c r="I89" s="208"/>
      <c r="J89" s="209">
        <f>BK89</f>
        <v>0</v>
      </c>
      <c r="K89" s="205"/>
      <c r="L89" s="210"/>
      <c r="M89" s="211"/>
      <c r="N89" s="212"/>
      <c r="O89" s="212"/>
      <c r="P89" s="213">
        <f>P90+P217+P220+P239+P257+P292+P301+P309</f>
        <v>0</v>
      </c>
      <c r="Q89" s="212"/>
      <c r="R89" s="213">
        <f>R90+R217+R220+R239+R257+R292+R301+R309</f>
        <v>425.5510677000001</v>
      </c>
      <c r="S89" s="212"/>
      <c r="T89" s="214">
        <f>T90+T217+T220+T239+T257+T292+T301+T309</f>
        <v>3.17074</v>
      </c>
      <c r="U89" s="12"/>
      <c r="V89" s="12"/>
      <c r="W89" s="12"/>
      <c r="X89" s="12"/>
      <c r="Y89" s="12"/>
      <c r="Z89" s="12"/>
      <c r="AA89" s="12"/>
      <c r="AB89" s="12"/>
      <c r="AC89" s="12"/>
      <c r="AD89" s="12"/>
      <c r="AE89" s="12"/>
      <c r="AR89" s="215" t="s">
        <v>80</v>
      </c>
      <c r="AT89" s="216" t="s">
        <v>71</v>
      </c>
      <c r="AU89" s="216" t="s">
        <v>72</v>
      </c>
      <c r="AY89" s="215" t="s">
        <v>169</v>
      </c>
      <c r="BK89" s="217">
        <f>BK90+BK217+BK220+BK239+BK257+BK292+BK301+BK309</f>
        <v>0</v>
      </c>
    </row>
    <row r="90" spans="1:63" s="12" customFormat="1" ht="22.8" customHeight="1">
      <c r="A90" s="12"/>
      <c r="B90" s="204"/>
      <c r="C90" s="205"/>
      <c r="D90" s="206" t="s">
        <v>71</v>
      </c>
      <c r="E90" s="218" t="s">
        <v>80</v>
      </c>
      <c r="F90" s="218" t="s">
        <v>170</v>
      </c>
      <c r="G90" s="205"/>
      <c r="H90" s="205"/>
      <c r="I90" s="208"/>
      <c r="J90" s="219">
        <f>BK90</f>
        <v>0</v>
      </c>
      <c r="K90" s="205"/>
      <c r="L90" s="210"/>
      <c r="M90" s="211"/>
      <c r="N90" s="212"/>
      <c r="O90" s="212"/>
      <c r="P90" s="213">
        <f>SUM(P91:P216)</f>
        <v>0</v>
      </c>
      <c r="Q90" s="212"/>
      <c r="R90" s="213">
        <f>SUM(R91:R216)</f>
        <v>367.97521620000003</v>
      </c>
      <c r="S90" s="212"/>
      <c r="T90" s="214">
        <f>SUM(T91:T216)</f>
        <v>3.1105</v>
      </c>
      <c r="U90" s="12"/>
      <c r="V90" s="12"/>
      <c r="W90" s="12"/>
      <c r="X90" s="12"/>
      <c r="Y90" s="12"/>
      <c r="Z90" s="12"/>
      <c r="AA90" s="12"/>
      <c r="AB90" s="12"/>
      <c r="AC90" s="12"/>
      <c r="AD90" s="12"/>
      <c r="AE90" s="12"/>
      <c r="AR90" s="215" t="s">
        <v>80</v>
      </c>
      <c r="AT90" s="216" t="s">
        <v>71</v>
      </c>
      <c r="AU90" s="216" t="s">
        <v>80</v>
      </c>
      <c r="AY90" s="215" t="s">
        <v>169</v>
      </c>
      <c r="BK90" s="217">
        <f>SUM(BK91:BK216)</f>
        <v>0</v>
      </c>
    </row>
    <row r="91" spans="1:65" s="2" customFormat="1" ht="33" customHeight="1">
      <c r="A91" s="40"/>
      <c r="B91" s="41"/>
      <c r="C91" s="220" t="s">
        <v>80</v>
      </c>
      <c r="D91" s="220" t="s">
        <v>171</v>
      </c>
      <c r="E91" s="221" t="s">
        <v>1209</v>
      </c>
      <c r="F91" s="222" t="s">
        <v>1210</v>
      </c>
      <c r="G91" s="223" t="s">
        <v>174</v>
      </c>
      <c r="H91" s="224">
        <v>5.75</v>
      </c>
      <c r="I91" s="225"/>
      <c r="J91" s="226">
        <f>ROUND(I91*H91,2)</f>
        <v>0</v>
      </c>
      <c r="K91" s="222" t="s">
        <v>175</v>
      </c>
      <c r="L91" s="46"/>
      <c r="M91" s="227" t="s">
        <v>19</v>
      </c>
      <c r="N91" s="228" t="s">
        <v>43</v>
      </c>
      <c r="O91" s="86"/>
      <c r="P91" s="229">
        <f>O91*H91</f>
        <v>0</v>
      </c>
      <c r="Q91" s="229">
        <v>0</v>
      </c>
      <c r="R91" s="229">
        <f>Q91*H91</f>
        <v>0</v>
      </c>
      <c r="S91" s="229">
        <v>0.26</v>
      </c>
      <c r="T91" s="230">
        <f>S91*H91</f>
        <v>1.495</v>
      </c>
      <c r="U91" s="40"/>
      <c r="V91" s="40"/>
      <c r="W91" s="40"/>
      <c r="X91" s="40"/>
      <c r="Y91" s="40"/>
      <c r="Z91" s="40"/>
      <c r="AA91" s="40"/>
      <c r="AB91" s="40"/>
      <c r="AC91" s="40"/>
      <c r="AD91" s="40"/>
      <c r="AE91" s="40"/>
      <c r="AR91" s="231" t="s">
        <v>176</v>
      </c>
      <c r="AT91" s="231" t="s">
        <v>171</v>
      </c>
      <c r="AU91" s="231" t="s">
        <v>82</v>
      </c>
      <c r="AY91" s="19" t="s">
        <v>169</v>
      </c>
      <c r="BE91" s="232">
        <f>IF(N91="základní",J91,0)</f>
        <v>0</v>
      </c>
      <c r="BF91" s="232">
        <f>IF(N91="snížená",J91,0)</f>
        <v>0</v>
      </c>
      <c r="BG91" s="232">
        <f>IF(N91="zákl. přenesená",J91,0)</f>
        <v>0</v>
      </c>
      <c r="BH91" s="232">
        <f>IF(N91="sníž. přenesená",J91,0)</f>
        <v>0</v>
      </c>
      <c r="BI91" s="232">
        <f>IF(N91="nulová",J91,0)</f>
        <v>0</v>
      </c>
      <c r="BJ91" s="19" t="s">
        <v>80</v>
      </c>
      <c r="BK91" s="232">
        <f>ROUND(I91*H91,2)</f>
        <v>0</v>
      </c>
      <c r="BL91" s="19" t="s">
        <v>176</v>
      </c>
      <c r="BM91" s="231" t="s">
        <v>1586</v>
      </c>
    </row>
    <row r="92" spans="1:47" s="2" customFormat="1" ht="12">
      <c r="A92" s="40"/>
      <c r="B92" s="41"/>
      <c r="C92" s="42"/>
      <c r="D92" s="233" t="s">
        <v>178</v>
      </c>
      <c r="E92" s="42"/>
      <c r="F92" s="234" t="s">
        <v>768</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9" t="s">
        <v>178</v>
      </c>
      <c r="AU92" s="19" t="s">
        <v>82</v>
      </c>
    </row>
    <row r="93" spans="1:51" s="13" customFormat="1" ht="12">
      <c r="A93" s="13"/>
      <c r="B93" s="237"/>
      <c r="C93" s="238"/>
      <c r="D93" s="233" t="s">
        <v>180</v>
      </c>
      <c r="E93" s="239" t="s">
        <v>19</v>
      </c>
      <c r="F93" s="240" t="s">
        <v>1587</v>
      </c>
      <c r="G93" s="238"/>
      <c r="H93" s="241">
        <v>5.75</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180</v>
      </c>
      <c r="AU93" s="247" t="s">
        <v>82</v>
      </c>
      <c r="AV93" s="13" t="s">
        <v>82</v>
      </c>
      <c r="AW93" s="13" t="s">
        <v>33</v>
      </c>
      <c r="AX93" s="13" t="s">
        <v>80</v>
      </c>
      <c r="AY93" s="247" t="s">
        <v>169</v>
      </c>
    </row>
    <row r="94" spans="1:65" s="2" customFormat="1" ht="21.75" customHeight="1">
      <c r="A94" s="40"/>
      <c r="B94" s="41"/>
      <c r="C94" s="220" t="s">
        <v>82</v>
      </c>
      <c r="D94" s="220" t="s">
        <v>171</v>
      </c>
      <c r="E94" s="221" t="s">
        <v>1213</v>
      </c>
      <c r="F94" s="222" t="s">
        <v>1214</v>
      </c>
      <c r="G94" s="223" t="s">
        <v>174</v>
      </c>
      <c r="H94" s="224">
        <v>3.45</v>
      </c>
      <c r="I94" s="225"/>
      <c r="J94" s="226">
        <f>ROUND(I94*H94,2)</f>
        <v>0</v>
      </c>
      <c r="K94" s="222" t="s">
        <v>175</v>
      </c>
      <c r="L94" s="46"/>
      <c r="M94" s="227" t="s">
        <v>19</v>
      </c>
      <c r="N94" s="228" t="s">
        <v>43</v>
      </c>
      <c r="O94" s="86"/>
      <c r="P94" s="229">
        <f>O94*H94</f>
        <v>0</v>
      </c>
      <c r="Q94" s="229">
        <v>0</v>
      </c>
      <c r="R94" s="229">
        <f>Q94*H94</f>
        <v>0</v>
      </c>
      <c r="S94" s="229">
        <v>0.29</v>
      </c>
      <c r="T94" s="230">
        <f>S94*H94</f>
        <v>1.0005</v>
      </c>
      <c r="U94" s="40"/>
      <c r="V94" s="40"/>
      <c r="W94" s="40"/>
      <c r="X94" s="40"/>
      <c r="Y94" s="40"/>
      <c r="Z94" s="40"/>
      <c r="AA94" s="40"/>
      <c r="AB94" s="40"/>
      <c r="AC94" s="40"/>
      <c r="AD94" s="40"/>
      <c r="AE94" s="40"/>
      <c r="AR94" s="231" t="s">
        <v>176</v>
      </c>
      <c r="AT94" s="231" t="s">
        <v>171</v>
      </c>
      <c r="AU94" s="231" t="s">
        <v>82</v>
      </c>
      <c r="AY94" s="19" t="s">
        <v>169</v>
      </c>
      <c r="BE94" s="232">
        <f>IF(N94="základní",J94,0)</f>
        <v>0</v>
      </c>
      <c r="BF94" s="232">
        <f>IF(N94="snížená",J94,0)</f>
        <v>0</v>
      </c>
      <c r="BG94" s="232">
        <f>IF(N94="zákl. přenesená",J94,0)</f>
        <v>0</v>
      </c>
      <c r="BH94" s="232">
        <f>IF(N94="sníž. přenesená",J94,0)</f>
        <v>0</v>
      </c>
      <c r="BI94" s="232">
        <f>IF(N94="nulová",J94,0)</f>
        <v>0</v>
      </c>
      <c r="BJ94" s="19" t="s">
        <v>80</v>
      </c>
      <c r="BK94" s="232">
        <f>ROUND(I94*H94,2)</f>
        <v>0</v>
      </c>
      <c r="BL94" s="19" t="s">
        <v>176</v>
      </c>
      <c r="BM94" s="231" t="s">
        <v>1588</v>
      </c>
    </row>
    <row r="95" spans="1:47" s="2" customFormat="1" ht="12">
      <c r="A95" s="40"/>
      <c r="B95" s="41"/>
      <c r="C95" s="42"/>
      <c r="D95" s="233" t="s">
        <v>178</v>
      </c>
      <c r="E95" s="42"/>
      <c r="F95" s="234" t="s">
        <v>185</v>
      </c>
      <c r="G95" s="42"/>
      <c r="H95" s="42"/>
      <c r="I95" s="138"/>
      <c r="J95" s="42"/>
      <c r="K95" s="42"/>
      <c r="L95" s="46"/>
      <c r="M95" s="235"/>
      <c r="N95" s="236"/>
      <c r="O95" s="86"/>
      <c r="P95" s="86"/>
      <c r="Q95" s="86"/>
      <c r="R95" s="86"/>
      <c r="S95" s="86"/>
      <c r="T95" s="87"/>
      <c r="U95" s="40"/>
      <c r="V95" s="40"/>
      <c r="W95" s="40"/>
      <c r="X95" s="40"/>
      <c r="Y95" s="40"/>
      <c r="Z95" s="40"/>
      <c r="AA95" s="40"/>
      <c r="AB95" s="40"/>
      <c r="AC95" s="40"/>
      <c r="AD95" s="40"/>
      <c r="AE95" s="40"/>
      <c r="AT95" s="19" t="s">
        <v>178</v>
      </c>
      <c r="AU95" s="19" t="s">
        <v>82</v>
      </c>
    </row>
    <row r="96" spans="1:51" s="13" customFormat="1" ht="12">
      <c r="A96" s="13"/>
      <c r="B96" s="237"/>
      <c r="C96" s="238"/>
      <c r="D96" s="233" t="s">
        <v>180</v>
      </c>
      <c r="E96" s="239" t="s">
        <v>19</v>
      </c>
      <c r="F96" s="240" t="s">
        <v>1589</v>
      </c>
      <c r="G96" s="238"/>
      <c r="H96" s="241">
        <v>3.45</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180</v>
      </c>
      <c r="AU96" s="247" t="s">
        <v>82</v>
      </c>
      <c r="AV96" s="13" t="s">
        <v>82</v>
      </c>
      <c r="AW96" s="13" t="s">
        <v>33</v>
      </c>
      <c r="AX96" s="13" t="s">
        <v>72</v>
      </c>
      <c r="AY96" s="247" t="s">
        <v>169</v>
      </c>
    </row>
    <row r="97" spans="1:51" s="15" customFormat="1" ht="12">
      <c r="A97" s="15"/>
      <c r="B97" s="258"/>
      <c r="C97" s="259"/>
      <c r="D97" s="233" t="s">
        <v>180</v>
      </c>
      <c r="E97" s="260" t="s">
        <v>19</v>
      </c>
      <c r="F97" s="261" t="s">
        <v>191</v>
      </c>
      <c r="G97" s="259"/>
      <c r="H97" s="262">
        <v>3.45</v>
      </c>
      <c r="I97" s="263"/>
      <c r="J97" s="259"/>
      <c r="K97" s="259"/>
      <c r="L97" s="264"/>
      <c r="M97" s="265"/>
      <c r="N97" s="266"/>
      <c r="O97" s="266"/>
      <c r="P97" s="266"/>
      <c r="Q97" s="266"/>
      <c r="R97" s="266"/>
      <c r="S97" s="266"/>
      <c r="T97" s="267"/>
      <c r="U97" s="15"/>
      <c r="V97" s="15"/>
      <c r="W97" s="15"/>
      <c r="X97" s="15"/>
      <c r="Y97" s="15"/>
      <c r="Z97" s="15"/>
      <c r="AA97" s="15"/>
      <c r="AB97" s="15"/>
      <c r="AC97" s="15"/>
      <c r="AD97" s="15"/>
      <c r="AE97" s="15"/>
      <c r="AT97" s="268" t="s">
        <v>180</v>
      </c>
      <c r="AU97" s="268" t="s">
        <v>82</v>
      </c>
      <c r="AV97" s="15" t="s">
        <v>176</v>
      </c>
      <c r="AW97" s="15" t="s">
        <v>33</v>
      </c>
      <c r="AX97" s="15" t="s">
        <v>80</v>
      </c>
      <c r="AY97" s="268" t="s">
        <v>169</v>
      </c>
    </row>
    <row r="98" spans="1:65" s="2" customFormat="1" ht="21.75" customHeight="1">
      <c r="A98" s="40"/>
      <c r="B98" s="41"/>
      <c r="C98" s="220" t="s">
        <v>192</v>
      </c>
      <c r="D98" s="220" t="s">
        <v>171</v>
      </c>
      <c r="E98" s="221" t="s">
        <v>1232</v>
      </c>
      <c r="F98" s="222" t="s">
        <v>1233</v>
      </c>
      <c r="G98" s="223" t="s">
        <v>339</v>
      </c>
      <c r="H98" s="224">
        <v>3</v>
      </c>
      <c r="I98" s="225"/>
      <c r="J98" s="226">
        <f>ROUND(I98*H98,2)</f>
        <v>0</v>
      </c>
      <c r="K98" s="222" t="s">
        <v>175</v>
      </c>
      <c r="L98" s="46"/>
      <c r="M98" s="227" t="s">
        <v>19</v>
      </c>
      <c r="N98" s="228" t="s">
        <v>43</v>
      </c>
      <c r="O98" s="86"/>
      <c r="P98" s="229">
        <f>O98*H98</f>
        <v>0</v>
      </c>
      <c r="Q98" s="229">
        <v>0</v>
      </c>
      <c r="R98" s="229">
        <f>Q98*H98</f>
        <v>0</v>
      </c>
      <c r="S98" s="229">
        <v>0.205</v>
      </c>
      <c r="T98" s="230">
        <f>S98*H98</f>
        <v>0.615</v>
      </c>
      <c r="U98" s="40"/>
      <c r="V98" s="40"/>
      <c r="W98" s="40"/>
      <c r="X98" s="40"/>
      <c r="Y98" s="40"/>
      <c r="Z98" s="40"/>
      <c r="AA98" s="40"/>
      <c r="AB98" s="40"/>
      <c r="AC98" s="40"/>
      <c r="AD98" s="40"/>
      <c r="AE98" s="40"/>
      <c r="AR98" s="231" t="s">
        <v>176</v>
      </c>
      <c r="AT98" s="231" t="s">
        <v>171</v>
      </c>
      <c r="AU98" s="231" t="s">
        <v>82</v>
      </c>
      <c r="AY98" s="19" t="s">
        <v>169</v>
      </c>
      <c r="BE98" s="232">
        <f>IF(N98="základní",J98,0)</f>
        <v>0</v>
      </c>
      <c r="BF98" s="232">
        <f>IF(N98="snížená",J98,0)</f>
        <v>0</v>
      </c>
      <c r="BG98" s="232">
        <f>IF(N98="zákl. přenesená",J98,0)</f>
        <v>0</v>
      </c>
      <c r="BH98" s="232">
        <f>IF(N98="sníž. přenesená",J98,0)</f>
        <v>0</v>
      </c>
      <c r="BI98" s="232">
        <f>IF(N98="nulová",J98,0)</f>
        <v>0</v>
      </c>
      <c r="BJ98" s="19" t="s">
        <v>80</v>
      </c>
      <c r="BK98" s="232">
        <f>ROUND(I98*H98,2)</f>
        <v>0</v>
      </c>
      <c r="BL98" s="19" t="s">
        <v>176</v>
      </c>
      <c r="BM98" s="231" t="s">
        <v>1590</v>
      </c>
    </row>
    <row r="99" spans="1:47" s="2" customFormat="1" ht="12">
      <c r="A99" s="40"/>
      <c r="B99" s="41"/>
      <c r="C99" s="42"/>
      <c r="D99" s="233" t="s">
        <v>178</v>
      </c>
      <c r="E99" s="42"/>
      <c r="F99" s="234" t="s">
        <v>1046</v>
      </c>
      <c r="G99" s="42"/>
      <c r="H99" s="42"/>
      <c r="I99" s="138"/>
      <c r="J99" s="42"/>
      <c r="K99" s="42"/>
      <c r="L99" s="46"/>
      <c r="M99" s="235"/>
      <c r="N99" s="236"/>
      <c r="O99" s="86"/>
      <c r="P99" s="86"/>
      <c r="Q99" s="86"/>
      <c r="R99" s="86"/>
      <c r="S99" s="86"/>
      <c r="T99" s="87"/>
      <c r="U99" s="40"/>
      <c r="V99" s="40"/>
      <c r="W99" s="40"/>
      <c r="X99" s="40"/>
      <c r="Y99" s="40"/>
      <c r="Z99" s="40"/>
      <c r="AA99" s="40"/>
      <c r="AB99" s="40"/>
      <c r="AC99" s="40"/>
      <c r="AD99" s="40"/>
      <c r="AE99" s="40"/>
      <c r="AT99" s="19" t="s">
        <v>178</v>
      </c>
      <c r="AU99" s="19" t="s">
        <v>82</v>
      </c>
    </row>
    <row r="100" spans="1:51" s="13" customFormat="1" ht="12">
      <c r="A100" s="13"/>
      <c r="B100" s="237"/>
      <c r="C100" s="238"/>
      <c r="D100" s="233" t="s">
        <v>180</v>
      </c>
      <c r="E100" s="239" t="s">
        <v>19</v>
      </c>
      <c r="F100" s="240" t="s">
        <v>1591</v>
      </c>
      <c r="G100" s="238"/>
      <c r="H100" s="241">
        <v>3</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180</v>
      </c>
      <c r="AU100" s="247" t="s">
        <v>82</v>
      </c>
      <c r="AV100" s="13" t="s">
        <v>82</v>
      </c>
      <c r="AW100" s="13" t="s">
        <v>33</v>
      </c>
      <c r="AX100" s="13" t="s">
        <v>80</v>
      </c>
      <c r="AY100" s="247" t="s">
        <v>169</v>
      </c>
    </row>
    <row r="101" spans="1:65" s="2" customFormat="1" ht="44.25" customHeight="1">
      <c r="A101" s="40"/>
      <c r="B101" s="41"/>
      <c r="C101" s="220" t="s">
        <v>176</v>
      </c>
      <c r="D101" s="220" t="s">
        <v>171</v>
      </c>
      <c r="E101" s="221" t="s">
        <v>1236</v>
      </c>
      <c r="F101" s="222" t="s">
        <v>1237</v>
      </c>
      <c r="G101" s="223" t="s">
        <v>339</v>
      </c>
      <c r="H101" s="224">
        <v>247.65</v>
      </c>
      <c r="I101" s="225"/>
      <c r="J101" s="226">
        <f>ROUND(I101*H101,2)</f>
        <v>0</v>
      </c>
      <c r="K101" s="222" t="s">
        <v>175</v>
      </c>
      <c r="L101" s="46"/>
      <c r="M101" s="227" t="s">
        <v>19</v>
      </c>
      <c r="N101" s="228" t="s">
        <v>43</v>
      </c>
      <c r="O101" s="86"/>
      <c r="P101" s="229">
        <f>O101*H101</f>
        <v>0</v>
      </c>
      <c r="Q101" s="229">
        <v>0.0369</v>
      </c>
      <c r="R101" s="229">
        <f>Q101*H101</f>
        <v>9.138285000000002</v>
      </c>
      <c r="S101" s="229">
        <v>0</v>
      </c>
      <c r="T101" s="230">
        <f>S101*H101</f>
        <v>0</v>
      </c>
      <c r="U101" s="40"/>
      <c r="V101" s="40"/>
      <c r="W101" s="40"/>
      <c r="X101" s="40"/>
      <c r="Y101" s="40"/>
      <c r="Z101" s="40"/>
      <c r="AA101" s="40"/>
      <c r="AB101" s="40"/>
      <c r="AC101" s="40"/>
      <c r="AD101" s="40"/>
      <c r="AE101" s="40"/>
      <c r="AR101" s="231" t="s">
        <v>176</v>
      </c>
      <c r="AT101" s="231" t="s">
        <v>171</v>
      </c>
      <c r="AU101" s="231" t="s">
        <v>82</v>
      </c>
      <c r="AY101" s="19" t="s">
        <v>169</v>
      </c>
      <c r="BE101" s="232">
        <f>IF(N101="základní",J101,0)</f>
        <v>0</v>
      </c>
      <c r="BF101" s="232">
        <f>IF(N101="snížená",J101,0)</f>
        <v>0</v>
      </c>
      <c r="BG101" s="232">
        <f>IF(N101="zákl. přenesená",J101,0)</f>
        <v>0</v>
      </c>
      <c r="BH101" s="232">
        <f>IF(N101="sníž. přenesená",J101,0)</f>
        <v>0</v>
      </c>
      <c r="BI101" s="232">
        <f>IF(N101="nulová",J101,0)</f>
        <v>0</v>
      </c>
      <c r="BJ101" s="19" t="s">
        <v>80</v>
      </c>
      <c r="BK101" s="232">
        <f>ROUND(I101*H101,2)</f>
        <v>0</v>
      </c>
      <c r="BL101" s="19" t="s">
        <v>176</v>
      </c>
      <c r="BM101" s="231" t="s">
        <v>1238</v>
      </c>
    </row>
    <row r="102" spans="1:47" s="2" customFormat="1" ht="12">
      <c r="A102" s="40"/>
      <c r="B102" s="41"/>
      <c r="C102" s="42"/>
      <c r="D102" s="233" t="s">
        <v>178</v>
      </c>
      <c r="E102" s="42"/>
      <c r="F102" s="234" t="s">
        <v>1239</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9" t="s">
        <v>178</v>
      </c>
      <c r="AU102" s="19" t="s">
        <v>82</v>
      </c>
    </row>
    <row r="103" spans="1:51" s="13" customFormat="1" ht="12">
      <c r="A103" s="13"/>
      <c r="B103" s="237"/>
      <c r="C103" s="238"/>
      <c r="D103" s="233" t="s">
        <v>180</v>
      </c>
      <c r="E103" s="239" t="s">
        <v>19</v>
      </c>
      <c r="F103" s="240" t="s">
        <v>1592</v>
      </c>
      <c r="G103" s="238"/>
      <c r="H103" s="241">
        <v>7.5</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180</v>
      </c>
      <c r="AU103" s="247" t="s">
        <v>82</v>
      </c>
      <c r="AV103" s="13" t="s">
        <v>82</v>
      </c>
      <c r="AW103" s="13" t="s">
        <v>33</v>
      </c>
      <c r="AX103" s="13" t="s">
        <v>72</v>
      </c>
      <c r="AY103" s="247" t="s">
        <v>169</v>
      </c>
    </row>
    <row r="104" spans="1:51" s="13" customFormat="1" ht="12">
      <c r="A104" s="13"/>
      <c r="B104" s="237"/>
      <c r="C104" s="238"/>
      <c r="D104" s="233" t="s">
        <v>180</v>
      </c>
      <c r="E104" s="239" t="s">
        <v>19</v>
      </c>
      <c r="F104" s="240" t="s">
        <v>1593</v>
      </c>
      <c r="G104" s="238"/>
      <c r="H104" s="241">
        <v>240.15</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180</v>
      </c>
      <c r="AU104" s="247" t="s">
        <v>82</v>
      </c>
      <c r="AV104" s="13" t="s">
        <v>82</v>
      </c>
      <c r="AW104" s="13" t="s">
        <v>33</v>
      </c>
      <c r="AX104" s="13" t="s">
        <v>72</v>
      </c>
      <c r="AY104" s="247" t="s">
        <v>169</v>
      </c>
    </row>
    <row r="105" spans="1:51" s="15" customFormat="1" ht="12">
      <c r="A105" s="15"/>
      <c r="B105" s="258"/>
      <c r="C105" s="259"/>
      <c r="D105" s="233" t="s">
        <v>180</v>
      </c>
      <c r="E105" s="260" t="s">
        <v>19</v>
      </c>
      <c r="F105" s="261" t="s">
        <v>191</v>
      </c>
      <c r="G105" s="259"/>
      <c r="H105" s="262">
        <v>247.65</v>
      </c>
      <c r="I105" s="263"/>
      <c r="J105" s="259"/>
      <c r="K105" s="259"/>
      <c r="L105" s="264"/>
      <c r="M105" s="265"/>
      <c r="N105" s="266"/>
      <c r="O105" s="266"/>
      <c r="P105" s="266"/>
      <c r="Q105" s="266"/>
      <c r="R105" s="266"/>
      <c r="S105" s="266"/>
      <c r="T105" s="267"/>
      <c r="U105" s="15"/>
      <c r="V105" s="15"/>
      <c r="W105" s="15"/>
      <c r="X105" s="15"/>
      <c r="Y105" s="15"/>
      <c r="Z105" s="15"/>
      <c r="AA105" s="15"/>
      <c r="AB105" s="15"/>
      <c r="AC105" s="15"/>
      <c r="AD105" s="15"/>
      <c r="AE105" s="15"/>
      <c r="AT105" s="268" t="s">
        <v>180</v>
      </c>
      <c r="AU105" s="268" t="s">
        <v>82</v>
      </c>
      <c r="AV105" s="15" t="s">
        <v>176</v>
      </c>
      <c r="AW105" s="15" t="s">
        <v>33</v>
      </c>
      <c r="AX105" s="15" t="s">
        <v>80</v>
      </c>
      <c r="AY105" s="268" t="s">
        <v>169</v>
      </c>
    </row>
    <row r="106" spans="1:65" s="2" customFormat="1" ht="44.25" customHeight="1">
      <c r="A106" s="40"/>
      <c r="B106" s="41"/>
      <c r="C106" s="220" t="s">
        <v>206</v>
      </c>
      <c r="D106" s="220" t="s">
        <v>171</v>
      </c>
      <c r="E106" s="221" t="s">
        <v>1242</v>
      </c>
      <c r="F106" s="222" t="s">
        <v>1243</v>
      </c>
      <c r="G106" s="223" t="s">
        <v>339</v>
      </c>
      <c r="H106" s="224">
        <v>287.95</v>
      </c>
      <c r="I106" s="225"/>
      <c r="J106" s="226">
        <f>ROUND(I106*H106,2)</f>
        <v>0</v>
      </c>
      <c r="K106" s="222" t="s">
        <v>175</v>
      </c>
      <c r="L106" s="46"/>
      <c r="M106" s="227" t="s">
        <v>19</v>
      </c>
      <c r="N106" s="228" t="s">
        <v>43</v>
      </c>
      <c r="O106" s="86"/>
      <c r="P106" s="229">
        <f>O106*H106</f>
        <v>0</v>
      </c>
      <c r="Q106" s="229">
        <v>0.0369</v>
      </c>
      <c r="R106" s="229">
        <f>Q106*H106</f>
        <v>10.625355</v>
      </c>
      <c r="S106" s="229">
        <v>0</v>
      </c>
      <c r="T106" s="230">
        <f>S106*H106</f>
        <v>0</v>
      </c>
      <c r="U106" s="40"/>
      <c r="V106" s="40"/>
      <c r="W106" s="40"/>
      <c r="X106" s="40"/>
      <c r="Y106" s="40"/>
      <c r="Z106" s="40"/>
      <c r="AA106" s="40"/>
      <c r="AB106" s="40"/>
      <c r="AC106" s="40"/>
      <c r="AD106" s="40"/>
      <c r="AE106" s="40"/>
      <c r="AR106" s="231" t="s">
        <v>176</v>
      </c>
      <c r="AT106" s="231" t="s">
        <v>171</v>
      </c>
      <c r="AU106" s="231" t="s">
        <v>82</v>
      </c>
      <c r="AY106" s="19" t="s">
        <v>169</v>
      </c>
      <c r="BE106" s="232">
        <f>IF(N106="základní",J106,0)</f>
        <v>0</v>
      </c>
      <c r="BF106" s="232">
        <f>IF(N106="snížená",J106,0)</f>
        <v>0</v>
      </c>
      <c r="BG106" s="232">
        <f>IF(N106="zákl. přenesená",J106,0)</f>
        <v>0</v>
      </c>
      <c r="BH106" s="232">
        <f>IF(N106="sníž. přenesená",J106,0)</f>
        <v>0</v>
      </c>
      <c r="BI106" s="232">
        <f>IF(N106="nulová",J106,0)</f>
        <v>0</v>
      </c>
      <c r="BJ106" s="19" t="s">
        <v>80</v>
      </c>
      <c r="BK106" s="232">
        <f>ROUND(I106*H106,2)</f>
        <v>0</v>
      </c>
      <c r="BL106" s="19" t="s">
        <v>176</v>
      </c>
      <c r="BM106" s="231" t="s">
        <v>1244</v>
      </c>
    </row>
    <row r="107" spans="1:47" s="2" customFormat="1" ht="12">
      <c r="A107" s="40"/>
      <c r="B107" s="41"/>
      <c r="C107" s="42"/>
      <c r="D107" s="233" t="s">
        <v>178</v>
      </c>
      <c r="E107" s="42"/>
      <c r="F107" s="234" t="s">
        <v>1239</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9" t="s">
        <v>178</v>
      </c>
      <c r="AU107" s="19" t="s">
        <v>82</v>
      </c>
    </row>
    <row r="108" spans="1:51" s="13" customFormat="1" ht="12">
      <c r="A108" s="13"/>
      <c r="B108" s="237"/>
      <c r="C108" s="238"/>
      <c r="D108" s="233" t="s">
        <v>180</v>
      </c>
      <c r="E108" s="239" t="s">
        <v>19</v>
      </c>
      <c r="F108" s="240" t="s">
        <v>1594</v>
      </c>
      <c r="G108" s="238"/>
      <c r="H108" s="241">
        <v>12</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180</v>
      </c>
      <c r="AU108" s="247" t="s">
        <v>82</v>
      </c>
      <c r="AV108" s="13" t="s">
        <v>82</v>
      </c>
      <c r="AW108" s="13" t="s">
        <v>33</v>
      </c>
      <c r="AX108" s="13" t="s">
        <v>72</v>
      </c>
      <c r="AY108" s="247" t="s">
        <v>169</v>
      </c>
    </row>
    <row r="109" spans="1:51" s="13" customFormat="1" ht="12">
      <c r="A109" s="13"/>
      <c r="B109" s="237"/>
      <c r="C109" s="238"/>
      <c r="D109" s="233" t="s">
        <v>180</v>
      </c>
      <c r="E109" s="239" t="s">
        <v>19</v>
      </c>
      <c r="F109" s="240" t="s">
        <v>1246</v>
      </c>
      <c r="G109" s="238"/>
      <c r="H109" s="241">
        <v>3</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180</v>
      </c>
      <c r="AU109" s="247" t="s">
        <v>82</v>
      </c>
      <c r="AV109" s="13" t="s">
        <v>82</v>
      </c>
      <c r="AW109" s="13" t="s">
        <v>33</v>
      </c>
      <c r="AX109" s="13" t="s">
        <v>72</v>
      </c>
      <c r="AY109" s="247" t="s">
        <v>169</v>
      </c>
    </row>
    <row r="110" spans="1:51" s="13" customFormat="1" ht="12">
      <c r="A110" s="13"/>
      <c r="B110" s="237"/>
      <c r="C110" s="238"/>
      <c r="D110" s="233" t="s">
        <v>180</v>
      </c>
      <c r="E110" s="239" t="s">
        <v>19</v>
      </c>
      <c r="F110" s="240" t="s">
        <v>1247</v>
      </c>
      <c r="G110" s="238"/>
      <c r="H110" s="241">
        <v>7.5</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180</v>
      </c>
      <c r="AU110" s="247" t="s">
        <v>82</v>
      </c>
      <c r="AV110" s="13" t="s">
        <v>82</v>
      </c>
      <c r="AW110" s="13" t="s">
        <v>33</v>
      </c>
      <c r="AX110" s="13" t="s">
        <v>72</v>
      </c>
      <c r="AY110" s="247" t="s">
        <v>169</v>
      </c>
    </row>
    <row r="111" spans="1:51" s="13" customFormat="1" ht="12">
      <c r="A111" s="13"/>
      <c r="B111" s="237"/>
      <c r="C111" s="238"/>
      <c r="D111" s="233" t="s">
        <v>180</v>
      </c>
      <c r="E111" s="239" t="s">
        <v>19</v>
      </c>
      <c r="F111" s="240" t="s">
        <v>1595</v>
      </c>
      <c r="G111" s="238"/>
      <c r="H111" s="241">
        <v>3</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180</v>
      </c>
      <c r="AU111" s="247" t="s">
        <v>82</v>
      </c>
      <c r="AV111" s="13" t="s">
        <v>82</v>
      </c>
      <c r="AW111" s="13" t="s">
        <v>33</v>
      </c>
      <c r="AX111" s="13" t="s">
        <v>72</v>
      </c>
      <c r="AY111" s="247" t="s">
        <v>169</v>
      </c>
    </row>
    <row r="112" spans="1:51" s="13" customFormat="1" ht="12">
      <c r="A112" s="13"/>
      <c r="B112" s="237"/>
      <c r="C112" s="238"/>
      <c r="D112" s="233" t="s">
        <v>180</v>
      </c>
      <c r="E112" s="239" t="s">
        <v>19</v>
      </c>
      <c r="F112" s="240" t="s">
        <v>1596</v>
      </c>
      <c r="G112" s="238"/>
      <c r="H112" s="241">
        <v>262.45</v>
      </c>
      <c r="I112" s="242"/>
      <c r="J112" s="238"/>
      <c r="K112" s="238"/>
      <c r="L112" s="243"/>
      <c r="M112" s="244"/>
      <c r="N112" s="245"/>
      <c r="O112" s="245"/>
      <c r="P112" s="245"/>
      <c r="Q112" s="245"/>
      <c r="R112" s="245"/>
      <c r="S112" s="245"/>
      <c r="T112" s="246"/>
      <c r="U112" s="13"/>
      <c r="V112" s="13"/>
      <c r="W112" s="13"/>
      <c r="X112" s="13"/>
      <c r="Y112" s="13"/>
      <c r="Z112" s="13"/>
      <c r="AA112" s="13"/>
      <c r="AB112" s="13"/>
      <c r="AC112" s="13"/>
      <c r="AD112" s="13"/>
      <c r="AE112" s="13"/>
      <c r="AT112" s="247" t="s">
        <v>180</v>
      </c>
      <c r="AU112" s="247" t="s">
        <v>82</v>
      </c>
      <c r="AV112" s="13" t="s">
        <v>82</v>
      </c>
      <c r="AW112" s="13" t="s">
        <v>33</v>
      </c>
      <c r="AX112" s="13" t="s">
        <v>72</v>
      </c>
      <c r="AY112" s="247" t="s">
        <v>169</v>
      </c>
    </row>
    <row r="113" spans="1:51" s="15" customFormat="1" ht="12">
      <c r="A113" s="15"/>
      <c r="B113" s="258"/>
      <c r="C113" s="259"/>
      <c r="D113" s="233" t="s">
        <v>180</v>
      </c>
      <c r="E113" s="260" t="s">
        <v>19</v>
      </c>
      <c r="F113" s="261" t="s">
        <v>191</v>
      </c>
      <c r="G113" s="259"/>
      <c r="H113" s="262">
        <v>287.95</v>
      </c>
      <c r="I113" s="263"/>
      <c r="J113" s="259"/>
      <c r="K113" s="259"/>
      <c r="L113" s="264"/>
      <c r="M113" s="265"/>
      <c r="N113" s="266"/>
      <c r="O113" s="266"/>
      <c r="P113" s="266"/>
      <c r="Q113" s="266"/>
      <c r="R113" s="266"/>
      <c r="S113" s="266"/>
      <c r="T113" s="267"/>
      <c r="U113" s="15"/>
      <c r="V113" s="15"/>
      <c r="W113" s="15"/>
      <c r="X113" s="15"/>
      <c r="Y113" s="15"/>
      <c r="Z113" s="15"/>
      <c r="AA113" s="15"/>
      <c r="AB113" s="15"/>
      <c r="AC113" s="15"/>
      <c r="AD113" s="15"/>
      <c r="AE113" s="15"/>
      <c r="AT113" s="268" t="s">
        <v>180</v>
      </c>
      <c r="AU113" s="268" t="s">
        <v>82</v>
      </c>
      <c r="AV113" s="15" t="s">
        <v>176</v>
      </c>
      <c r="AW113" s="15" t="s">
        <v>33</v>
      </c>
      <c r="AX113" s="15" t="s">
        <v>80</v>
      </c>
      <c r="AY113" s="268" t="s">
        <v>169</v>
      </c>
    </row>
    <row r="114" spans="1:65" s="2" customFormat="1" ht="21.75" customHeight="1">
      <c r="A114" s="40"/>
      <c r="B114" s="41"/>
      <c r="C114" s="220" t="s">
        <v>210</v>
      </c>
      <c r="D114" s="220" t="s">
        <v>171</v>
      </c>
      <c r="E114" s="221" t="s">
        <v>220</v>
      </c>
      <c r="F114" s="222" t="s">
        <v>221</v>
      </c>
      <c r="G114" s="223" t="s">
        <v>222</v>
      </c>
      <c r="H114" s="224">
        <v>4.631</v>
      </c>
      <c r="I114" s="225"/>
      <c r="J114" s="226">
        <f>ROUND(I114*H114,2)</f>
        <v>0</v>
      </c>
      <c r="K114" s="222" t="s">
        <v>175</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176</v>
      </c>
      <c r="AT114" s="231" t="s">
        <v>171</v>
      </c>
      <c r="AU114" s="231" t="s">
        <v>82</v>
      </c>
      <c r="AY114" s="19" t="s">
        <v>169</v>
      </c>
      <c r="BE114" s="232">
        <f>IF(N114="základní",J114,0)</f>
        <v>0</v>
      </c>
      <c r="BF114" s="232">
        <f>IF(N114="snížená",J114,0)</f>
        <v>0</v>
      </c>
      <c r="BG114" s="232">
        <f>IF(N114="zákl. přenesená",J114,0)</f>
        <v>0</v>
      </c>
      <c r="BH114" s="232">
        <f>IF(N114="sníž. přenesená",J114,0)</f>
        <v>0</v>
      </c>
      <c r="BI114" s="232">
        <f>IF(N114="nulová",J114,0)</f>
        <v>0</v>
      </c>
      <c r="BJ114" s="19" t="s">
        <v>80</v>
      </c>
      <c r="BK114" s="232">
        <f>ROUND(I114*H114,2)</f>
        <v>0</v>
      </c>
      <c r="BL114" s="19" t="s">
        <v>176</v>
      </c>
      <c r="BM114" s="231" t="s">
        <v>1597</v>
      </c>
    </row>
    <row r="115" spans="1:47" s="2" customFormat="1" ht="12">
      <c r="A115" s="40"/>
      <c r="B115" s="41"/>
      <c r="C115" s="42"/>
      <c r="D115" s="233" t="s">
        <v>178</v>
      </c>
      <c r="E115" s="42"/>
      <c r="F115" s="234" t="s">
        <v>224</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9" t="s">
        <v>178</v>
      </c>
      <c r="AU115" s="19" t="s">
        <v>82</v>
      </c>
    </row>
    <row r="116" spans="1:51" s="13" customFormat="1" ht="12">
      <c r="A116" s="13"/>
      <c r="B116" s="237"/>
      <c r="C116" s="238"/>
      <c r="D116" s="233" t="s">
        <v>180</v>
      </c>
      <c r="E116" s="239" t="s">
        <v>19</v>
      </c>
      <c r="F116" s="240" t="s">
        <v>1598</v>
      </c>
      <c r="G116" s="238"/>
      <c r="H116" s="241">
        <v>4.631</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180</v>
      </c>
      <c r="AU116" s="247" t="s">
        <v>82</v>
      </c>
      <c r="AV116" s="13" t="s">
        <v>82</v>
      </c>
      <c r="AW116" s="13" t="s">
        <v>33</v>
      </c>
      <c r="AX116" s="13" t="s">
        <v>80</v>
      </c>
      <c r="AY116" s="247" t="s">
        <v>169</v>
      </c>
    </row>
    <row r="117" spans="1:65" s="2" customFormat="1" ht="21.75" customHeight="1">
      <c r="A117" s="40"/>
      <c r="B117" s="41"/>
      <c r="C117" s="220" t="s">
        <v>219</v>
      </c>
      <c r="D117" s="220" t="s">
        <v>171</v>
      </c>
      <c r="E117" s="221" t="s">
        <v>1249</v>
      </c>
      <c r="F117" s="222" t="s">
        <v>1250</v>
      </c>
      <c r="G117" s="223" t="s">
        <v>222</v>
      </c>
      <c r="H117" s="224">
        <v>66.042</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176</v>
      </c>
      <c r="AT117" s="231" t="s">
        <v>171</v>
      </c>
      <c r="AU117" s="231" t="s">
        <v>82</v>
      </c>
      <c r="AY117" s="19" t="s">
        <v>169</v>
      </c>
      <c r="BE117" s="232">
        <f>IF(N117="základní",J117,0)</f>
        <v>0</v>
      </c>
      <c r="BF117" s="232">
        <f>IF(N117="snížená",J117,0)</f>
        <v>0</v>
      </c>
      <c r="BG117" s="232">
        <f>IF(N117="zákl. přenesená",J117,0)</f>
        <v>0</v>
      </c>
      <c r="BH117" s="232">
        <f>IF(N117="sníž. přenesená",J117,0)</f>
        <v>0</v>
      </c>
      <c r="BI117" s="232">
        <f>IF(N117="nulová",J117,0)</f>
        <v>0</v>
      </c>
      <c r="BJ117" s="19" t="s">
        <v>80</v>
      </c>
      <c r="BK117" s="232">
        <f>ROUND(I117*H117,2)</f>
        <v>0</v>
      </c>
      <c r="BL117" s="19" t="s">
        <v>176</v>
      </c>
      <c r="BM117" s="231" t="s">
        <v>1251</v>
      </c>
    </row>
    <row r="118" spans="1:47" s="2" customFormat="1" ht="12">
      <c r="A118" s="40"/>
      <c r="B118" s="41"/>
      <c r="C118" s="42"/>
      <c r="D118" s="233" t="s">
        <v>178</v>
      </c>
      <c r="E118" s="42"/>
      <c r="F118" s="234" t="s">
        <v>1252</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9" t="s">
        <v>178</v>
      </c>
      <c r="AU118" s="19" t="s">
        <v>82</v>
      </c>
    </row>
    <row r="119" spans="1:51" s="13" customFormat="1" ht="12">
      <c r="A119" s="13"/>
      <c r="B119" s="237"/>
      <c r="C119" s="238"/>
      <c r="D119" s="233" t="s">
        <v>180</v>
      </c>
      <c r="E119" s="239" t="s">
        <v>19</v>
      </c>
      <c r="F119" s="240" t="s">
        <v>1253</v>
      </c>
      <c r="G119" s="238"/>
      <c r="H119" s="241">
        <v>66.042</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180</v>
      </c>
      <c r="AU119" s="247" t="s">
        <v>82</v>
      </c>
      <c r="AV119" s="13" t="s">
        <v>82</v>
      </c>
      <c r="AW119" s="13" t="s">
        <v>33</v>
      </c>
      <c r="AX119" s="13" t="s">
        <v>72</v>
      </c>
      <c r="AY119" s="247" t="s">
        <v>169</v>
      </c>
    </row>
    <row r="120" spans="1:51" s="15" customFormat="1" ht="12">
      <c r="A120" s="15"/>
      <c r="B120" s="258"/>
      <c r="C120" s="259"/>
      <c r="D120" s="233" t="s">
        <v>180</v>
      </c>
      <c r="E120" s="260" t="s">
        <v>19</v>
      </c>
      <c r="F120" s="261" t="s">
        <v>191</v>
      </c>
      <c r="G120" s="259"/>
      <c r="H120" s="262">
        <v>66.042</v>
      </c>
      <c r="I120" s="263"/>
      <c r="J120" s="259"/>
      <c r="K120" s="259"/>
      <c r="L120" s="264"/>
      <c r="M120" s="265"/>
      <c r="N120" s="266"/>
      <c r="O120" s="266"/>
      <c r="P120" s="266"/>
      <c r="Q120" s="266"/>
      <c r="R120" s="266"/>
      <c r="S120" s="266"/>
      <c r="T120" s="267"/>
      <c r="U120" s="15"/>
      <c r="V120" s="15"/>
      <c r="W120" s="15"/>
      <c r="X120" s="15"/>
      <c r="Y120" s="15"/>
      <c r="Z120" s="15"/>
      <c r="AA120" s="15"/>
      <c r="AB120" s="15"/>
      <c r="AC120" s="15"/>
      <c r="AD120" s="15"/>
      <c r="AE120" s="15"/>
      <c r="AT120" s="268" t="s">
        <v>180</v>
      </c>
      <c r="AU120" s="268" t="s">
        <v>82</v>
      </c>
      <c r="AV120" s="15" t="s">
        <v>176</v>
      </c>
      <c r="AW120" s="15" t="s">
        <v>33</v>
      </c>
      <c r="AX120" s="15" t="s">
        <v>80</v>
      </c>
      <c r="AY120" s="268" t="s">
        <v>169</v>
      </c>
    </row>
    <row r="121" spans="1:65" s="2" customFormat="1" ht="21.75" customHeight="1">
      <c r="A121" s="40"/>
      <c r="B121" s="41"/>
      <c r="C121" s="220" t="s">
        <v>227</v>
      </c>
      <c r="D121" s="220" t="s">
        <v>171</v>
      </c>
      <c r="E121" s="221" t="s">
        <v>1254</v>
      </c>
      <c r="F121" s="222" t="s">
        <v>1255</v>
      </c>
      <c r="G121" s="223" t="s">
        <v>222</v>
      </c>
      <c r="H121" s="224">
        <v>198.127</v>
      </c>
      <c r="I121" s="225"/>
      <c r="J121" s="226">
        <f>ROUND(I121*H121,2)</f>
        <v>0</v>
      </c>
      <c r="K121" s="222" t="s">
        <v>175</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176</v>
      </c>
      <c r="AT121" s="231" t="s">
        <v>171</v>
      </c>
      <c r="AU121" s="231" t="s">
        <v>82</v>
      </c>
      <c r="AY121" s="19" t="s">
        <v>169</v>
      </c>
      <c r="BE121" s="232">
        <f>IF(N121="základní",J121,0)</f>
        <v>0</v>
      </c>
      <c r="BF121" s="232">
        <f>IF(N121="snížená",J121,0)</f>
        <v>0</v>
      </c>
      <c r="BG121" s="232">
        <f>IF(N121="zákl. přenesená",J121,0)</f>
        <v>0</v>
      </c>
      <c r="BH121" s="232">
        <f>IF(N121="sníž. přenesená",J121,0)</f>
        <v>0</v>
      </c>
      <c r="BI121" s="232">
        <f>IF(N121="nulová",J121,0)</f>
        <v>0</v>
      </c>
      <c r="BJ121" s="19" t="s">
        <v>80</v>
      </c>
      <c r="BK121" s="232">
        <f>ROUND(I121*H121,2)</f>
        <v>0</v>
      </c>
      <c r="BL121" s="19" t="s">
        <v>176</v>
      </c>
      <c r="BM121" s="231" t="s">
        <v>1256</v>
      </c>
    </row>
    <row r="122" spans="1:47" s="2" customFormat="1" ht="12">
      <c r="A122" s="40"/>
      <c r="B122" s="41"/>
      <c r="C122" s="42"/>
      <c r="D122" s="233" t="s">
        <v>178</v>
      </c>
      <c r="E122" s="42"/>
      <c r="F122" s="234" t="s">
        <v>1257</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9" t="s">
        <v>178</v>
      </c>
      <c r="AU122" s="19" t="s">
        <v>82</v>
      </c>
    </row>
    <row r="123" spans="1:51" s="13" customFormat="1" ht="12">
      <c r="A123" s="13"/>
      <c r="B123" s="237"/>
      <c r="C123" s="238"/>
      <c r="D123" s="233" t="s">
        <v>180</v>
      </c>
      <c r="E123" s="239" t="s">
        <v>19</v>
      </c>
      <c r="F123" s="240" t="s">
        <v>1258</v>
      </c>
      <c r="G123" s="238"/>
      <c r="H123" s="241">
        <v>198.127</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180</v>
      </c>
      <c r="AU123" s="247" t="s">
        <v>82</v>
      </c>
      <c r="AV123" s="13" t="s">
        <v>82</v>
      </c>
      <c r="AW123" s="13" t="s">
        <v>33</v>
      </c>
      <c r="AX123" s="13" t="s">
        <v>80</v>
      </c>
      <c r="AY123" s="247" t="s">
        <v>169</v>
      </c>
    </row>
    <row r="124" spans="1:65" s="2" customFormat="1" ht="21.75" customHeight="1">
      <c r="A124" s="40"/>
      <c r="B124" s="41"/>
      <c r="C124" s="220" t="s">
        <v>236</v>
      </c>
      <c r="D124" s="220" t="s">
        <v>171</v>
      </c>
      <c r="E124" s="221" t="s">
        <v>1259</v>
      </c>
      <c r="F124" s="222" t="s">
        <v>1260</v>
      </c>
      <c r="G124" s="223" t="s">
        <v>222</v>
      </c>
      <c r="H124" s="224">
        <v>264.169</v>
      </c>
      <c r="I124" s="225"/>
      <c r="J124" s="226">
        <f>ROUND(I124*H124,2)</f>
        <v>0</v>
      </c>
      <c r="K124" s="222" t="s">
        <v>175</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176</v>
      </c>
      <c r="AT124" s="231" t="s">
        <v>171</v>
      </c>
      <c r="AU124" s="231" t="s">
        <v>82</v>
      </c>
      <c r="AY124" s="19" t="s">
        <v>169</v>
      </c>
      <c r="BE124" s="232">
        <f>IF(N124="základní",J124,0)</f>
        <v>0</v>
      </c>
      <c r="BF124" s="232">
        <f>IF(N124="snížená",J124,0)</f>
        <v>0</v>
      </c>
      <c r="BG124" s="232">
        <f>IF(N124="zákl. přenesená",J124,0)</f>
        <v>0</v>
      </c>
      <c r="BH124" s="232">
        <f>IF(N124="sníž. přenesená",J124,0)</f>
        <v>0</v>
      </c>
      <c r="BI124" s="232">
        <f>IF(N124="nulová",J124,0)</f>
        <v>0</v>
      </c>
      <c r="BJ124" s="19" t="s">
        <v>80</v>
      </c>
      <c r="BK124" s="232">
        <f>ROUND(I124*H124,2)</f>
        <v>0</v>
      </c>
      <c r="BL124" s="19" t="s">
        <v>176</v>
      </c>
      <c r="BM124" s="231" t="s">
        <v>1261</v>
      </c>
    </row>
    <row r="125" spans="1:47" s="2" customFormat="1" ht="12">
      <c r="A125" s="40"/>
      <c r="B125" s="41"/>
      <c r="C125" s="42"/>
      <c r="D125" s="233" t="s">
        <v>178</v>
      </c>
      <c r="E125" s="42"/>
      <c r="F125" s="234" t="s">
        <v>1257</v>
      </c>
      <c r="G125" s="42"/>
      <c r="H125" s="42"/>
      <c r="I125" s="138"/>
      <c r="J125" s="42"/>
      <c r="K125" s="42"/>
      <c r="L125" s="46"/>
      <c r="M125" s="235"/>
      <c r="N125" s="236"/>
      <c r="O125" s="86"/>
      <c r="P125" s="86"/>
      <c r="Q125" s="86"/>
      <c r="R125" s="86"/>
      <c r="S125" s="86"/>
      <c r="T125" s="87"/>
      <c r="U125" s="40"/>
      <c r="V125" s="40"/>
      <c r="W125" s="40"/>
      <c r="X125" s="40"/>
      <c r="Y125" s="40"/>
      <c r="Z125" s="40"/>
      <c r="AA125" s="40"/>
      <c r="AB125" s="40"/>
      <c r="AC125" s="40"/>
      <c r="AD125" s="40"/>
      <c r="AE125" s="40"/>
      <c r="AT125" s="19" t="s">
        <v>178</v>
      </c>
      <c r="AU125" s="19" t="s">
        <v>82</v>
      </c>
    </row>
    <row r="126" spans="1:51" s="13" customFormat="1" ht="12">
      <c r="A126" s="13"/>
      <c r="B126" s="237"/>
      <c r="C126" s="238"/>
      <c r="D126" s="233" t="s">
        <v>180</v>
      </c>
      <c r="E126" s="239" t="s">
        <v>19</v>
      </c>
      <c r="F126" s="240" t="s">
        <v>1262</v>
      </c>
      <c r="G126" s="238"/>
      <c r="H126" s="241">
        <v>264.169</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180</v>
      </c>
      <c r="AU126" s="247" t="s">
        <v>82</v>
      </c>
      <c r="AV126" s="13" t="s">
        <v>82</v>
      </c>
      <c r="AW126" s="13" t="s">
        <v>33</v>
      </c>
      <c r="AX126" s="13" t="s">
        <v>80</v>
      </c>
      <c r="AY126" s="247" t="s">
        <v>169</v>
      </c>
    </row>
    <row r="127" spans="1:65" s="2" customFormat="1" ht="21.75" customHeight="1">
      <c r="A127" s="40"/>
      <c r="B127" s="41"/>
      <c r="C127" s="220" t="s">
        <v>244</v>
      </c>
      <c r="D127" s="220" t="s">
        <v>171</v>
      </c>
      <c r="E127" s="221" t="s">
        <v>1263</v>
      </c>
      <c r="F127" s="222" t="s">
        <v>1264</v>
      </c>
      <c r="G127" s="223" t="s">
        <v>222</v>
      </c>
      <c r="H127" s="224">
        <v>52.834</v>
      </c>
      <c r="I127" s="225"/>
      <c r="J127" s="226">
        <f>ROUND(I127*H127,2)</f>
        <v>0</v>
      </c>
      <c r="K127" s="222" t="s">
        <v>175</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176</v>
      </c>
      <c r="AT127" s="231" t="s">
        <v>171</v>
      </c>
      <c r="AU127" s="231" t="s">
        <v>82</v>
      </c>
      <c r="AY127" s="19" t="s">
        <v>169</v>
      </c>
      <c r="BE127" s="232">
        <f>IF(N127="základní",J127,0)</f>
        <v>0</v>
      </c>
      <c r="BF127" s="232">
        <f>IF(N127="snížená",J127,0)</f>
        <v>0</v>
      </c>
      <c r="BG127" s="232">
        <f>IF(N127="zákl. přenesená",J127,0)</f>
        <v>0</v>
      </c>
      <c r="BH127" s="232">
        <f>IF(N127="sníž. přenesená",J127,0)</f>
        <v>0</v>
      </c>
      <c r="BI127" s="232">
        <f>IF(N127="nulová",J127,0)</f>
        <v>0</v>
      </c>
      <c r="BJ127" s="19" t="s">
        <v>80</v>
      </c>
      <c r="BK127" s="232">
        <f>ROUND(I127*H127,2)</f>
        <v>0</v>
      </c>
      <c r="BL127" s="19" t="s">
        <v>176</v>
      </c>
      <c r="BM127" s="231" t="s">
        <v>1265</v>
      </c>
    </row>
    <row r="128" spans="1:47" s="2" customFormat="1" ht="12">
      <c r="A128" s="40"/>
      <c r="B128" s="41"/>
      <c r="C128" s="42"/>
      <c r="D128" s="233" t="s">
        <v>178</v>
      </c>
      <c r="E128" s="42"/>
      <c r="F128" s="234" t="s">
        <v>1257</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9" t="s">
        <v>178</v>
      </c>
      <c r="AU128" s="19" t="s">
        <v>82</v>
      </c>
    </row>
    <row r="129" spans="1:51" s="13" customFormat="1" ht="12">
      <c r="A129" s="13"/>
      <c r="B129" s="237"/>
      <c r="C129" s="238"/>
      <c r="D129" s="233" t="s">
        <v>180</v>
      </c>
      <c r="E129" s="239" t="s">
        <v>19</v>
      </c>
      <c r="F129" s="240" t="s">
        <v>1266</v>
      </c>
      <c r="G129" s="238"/>
      <c r="H129" s="241">
        <v>52.834</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180</v>
      </c>
      <c r="AU129" s="247" t="s">
        <v>82</v>
      </c>
      <c r="AV129" s="13" t="s">
        <v>82</v>
      </c>
      <c r="AW129" s="13" t="s">
        <v>33</v>
      </c>
      <c r="AX129" s="13" t="s">
        <v>80</v>
      </c>
      <c r="AY129" s="247" t="s">
        <v>169</v>
      </c>
    </row>
    <row r="130" spans="1:65" s="2" customFormat="1" ht="21.75" customHeight="1">
      <c r="A130" s="40"/>
      <c r="B130" s="41"/>
      <c r="C130" s="220" t="s">
        <v>249</v>
      </c>
      <c r="D130" s="220" t="s">
        <v>171</v>
      </c>
      <c r="E130" s="221" t="s">
        <v>1267</v>
      </c>
      <c r="F130" s="222" t="s">
        <v>1268</v>
      </c>
      <c r="G130" s="223" t="s">
        <v>222</v>
      </c>
      <c r="H130" s="224">
        <v>198.127</v>
      </c>
      <c r="I130" s="225"/>
      <c r="J130" s="226">
        <f>ROUND(I130*H130,2)</f>
        <v>0</v>
      </c>
      <c r="K130" s="222" t="s">
        <v>175</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176</v>
      </c>
      <c r="AT130" s="231" t="s">
        <v>171</v>
      </c>
      <c r="AU130" s="231" t="s">
        <v>82</v>
      </c>
      <c r="AY130" s="19" t="s">
        <v>169</v>
      </c>
      <c r="BE130" s="232">
        <f>IF(N130="základní",J130,0)</f>
        <v>0</v>
      </c>
      <c r="BF130" s="232">
        <f>IF(N130="snížená",J130,0)</f>
        <v>0</v>
      </c>
      <c r="BG130" s="232">
        <f>IF(N130="zákl. přenesená",J130,0)</f>
        <v>0</v>
      </c>
      <c r="BH130" s="232">
        <f>IF(N130="sníž. přenesená",J130,0)</f>
        <v>0</v>
      </c>
      <c r="BI130" s="232">
        <f>IF(N130="nulová",J130,0)</f>
        <v>0</v>
      </c>
      <c r="BJ130" s="19" t="s">
        <v>80</v>
      </c>
      <c r="BK130" s="232">
        <f>ROUND(I130*H130,2)</f>
        <v>0</v>
      </c>
      <c r="BL130" s="19" t="s">
        <v>176</v>
      </c>
      <c r="BM130" s="231" t="s">
        <v>1269</v>
      </c>
    </row>
    <row r="131" spans="1:47" s="2" customFormat="1" ht="12">
      <c r="A131" s="40"/>
      <c r="B131" s="41"/>
      <c r="C131" s="42"/>
      <c r="D131" s="233" t="s">
        <v>178</v>
      </c>
      <c r="E131" s="42"/>
      <c r="F131" s="234" t="s">
        <v>1257</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9" t="s">
        <v>178</v>
      </c>
      <c r="AU131" s="19" t="s">
        <v>82</v>
      </c>
    </row>
    <row r="132" spans="1:51" s="13" customFormat="1" ht="12">
      <c r="A132" s="13"/>
      <c r="B132" s="237"/>
      <c r="C132" s="238"/>
      <c r="D132" s="233" t="s">
        <v>180</v>
      </c>
      <c r="E132" s="239" t="s">
        <v>19</v>
      </c>
      <c r="F132" s="240" t="s">
        <v>1599</v>
      </c>
      <c r="G132" s="238"/>
      <c r="H132" s="241">
        <v>921.954</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180</v>
      </c>
      <c r="AU132" s="247" t="s">
        <v>82</v>
      </c>
      <c r="AV132" s="13" t="s">
        <v>82</v>
      </c>
      <c r="AW132" s="13" t="s">
        <v>33</v>
      </c>
      <c r="AX132" s="13" t="s">
        <v>72</v>
      </c>
      <c r="AY132" s="247" t="s">
        <v>169</v>
      </c>
    </row>
    <row r="133" spans="1:51" s="14" customFormat="1" ht="12">
      <c r="A133" s="14"/>
      <c r="B133" s="248"/>
      <c r="C133" s="249"/>
      <c r="D133" s="233" t="s">
        <v>180</v>
      </c>
      <c r="E133" s="250" t="s">
        <v>19</v>
      </c>
      <c r="F133" s="251" t="s">
        <v>1273</v>
      </c>
      <c r="G133" s="249"/>
      <c r="H133" s="250" t="s">
        <v>19</v>
      </c>
      <c r="I133" s="252"/>
      <c r="J133" s="249"/>
      <c r="K133" s="249"/>
      <c r="L133" s="253"/>
      <c r="M133" s="254"/>
      <c r="N133" s="255"/>
      <c r="O133" s="255"/>
      <c r="P133" s="255"/>
      <c r="Q133" s="255"/>
      <c r="R133" s="255"/>
      <c r="S133" s="255"/>
      <c r="T133" s="256"/>
      <c r="U133" s="14"/>
      <c r="V133" s="14"/>
      <c r="W133" s="14"/>
      <c r="X133" s="14"/>
      <c r="Y133" s="14"/>
      <c r="Z133" s="14"/>
      <c r="AA133" s="14"/>
      <c r="AB133" s="14"/>
      <c r="AC133" s="14"/>
      <c r="AD133" s="14"/>
      <c r="AE133" s="14"/>
      <c r="AT133" s="257" t="s">
        <v>180</v>
      </c>
      <c r="AU133" s="257" t="s">
        <v>82</v>
      </c>
      <c r="AV133" s="14" t="s">
        <v>80</v>
      </c>
      <c r="AW133" s="14" t="s">
        <v>33</v>
      </c>
      <c r="AX133" s="14" t="s">
        <v>72</v>
      </c>
      <c r="AY133" s="257" t="s">
        <v>169</v>
      </c>
    </row>
    <row r="134" spans="1:51" s="13" customFormat="1" ht="12">
      <c r="A134" s="13"/>
      <c r="B134" s="237"/>
      <c r="C134" s="238"/>
      <c r="D134" s="233" t="s">
        <v>180</v>
      </c>
      <c r="E134" s="239" t="s">
        <v>19</v>
      </c>
      <c r="F134" s="240" t="s">
        <v>1600</v>
      </c>
      <c r="G134" s="238"/>
      <c r="H134" s="241">
        <v>68.7</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180</v>
      </c>
      <c r="AU134" s="247" t="s">
        <v>82</v>
      </c>
      <c r="AV134" s="13" t="s">
        <v>82</v>
      </c>
      <c r="AW134" s="13" t="s">
        <v>33</v>
      </c>
      <c r="AX134" s="13" t="s">
        <v>72</v>
      </c>
      <c r="AY134" s="247" t="s">
        <v>169</v>
      </c>
    </row>
    <row r="135" spans="1:51" s="13" customFormat="1" ht="12">
      <c r="A135" s="13"/>
      <c r="B135" s="237"/>
      <c r="C135" s="238"/>
      <c r="D135" s="233" t="s">
        <v>180</v>
      </c>
      <c r="E135" s="239" t="s">
        <v>19</v>
      </c>
      <c r="F135" s="240" t="s">
        <v>1601</v>
      </c>
      <c r="G135" s="238"/>
      <c r="H135" s="241">
        <v>26.25</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180</v>
      </c>
      <c r="AU135" s="247" t="s">
        <v>82</v>
      </c>
      <c r="AV135" s="13" t="s">
        <v>82</v>
      </c>
      <c r="AW135" s="13" t="s">
        <v>33</v>
      </c>
      <c r="AX135" s="13" t="s">
        <v>72</v>
      </c>
      <c r="AY135" s="247" t="s">
        <v>169</v>
      </c>
    </row>
    <row r="136" spans="1:51" s="14" customFormat="1" ht="12">
      <c r="A136" s="14"/>
      <c r="B136" s="248"/>
      <c r="C136" s="249"/>
      <c r="D136" s="233" t="s">
        <v>180</v>
      </c>
      <c r="E136" s="250" t="s">
        <v>19</v>
      </c>
      <c r="F136" s="251" t="s">
        <v>1276</v>
      </c>
      <c r="G136" s="249"/>
      <c r="H136" s="250" t="s">
        <v>19</v>
      </c>
      <c r="I136" s="252"/>
      <c r="J136" s="249"/>
      <c r="K136" s="249"/>
      <c r="L136" s="253"/>
      <c r="M136" s="254"/>
      <c r="N136" s="255"/>
      <c r="O136" s="255"/>
      <c r="P136" s="255"/>
      <c r="Q136" s="255"/>
      <c r="R136" s="255"/>
      <c r="S136" s="255"/>
      <c r="T136" s="256"/>
      <c r="U136" s="14"/>
      <c r="V136" s="14"/>
      <c r="W136" s="14"/>
      <c r="X136" s="14"/>
      <c r="Y136" s="14"/>
      <c r="Z136" s="14"/>
      <c r="AA136" s="14"/>
      <c r="AB136" s="14"/>
      <c r="AC136" s="14"/>
      <c r="AD136" s="14"/>
      <c r="AE136" s="14"/>
      <c r="AT136" s="257" t="s">
        <v>180</v>
      </c>
      <c r="AU136" s="257" t="s">
        <v>82</v>
      </c>
      <c r="AV136" s="14" t="s">
        <v>80</v>
      </c>
      <c r="AW136" s="14" t="s">
        <v>33</v>
      </c>
      <c r="AX136" s="14" t="s">
        <v>72</v>
      </c>
      <c r="AY136" s="257" t="s">
        <v>169</v>
      </c>
    </row>
    <row r="137" spans="1:51" s="13" customFormat="1" ht="12">
      <c r="A137" s="13"/>
      <c r="B137" s="237"/>
      <c r="C137" s="238"/>
      <c r="D137" s="233" t="s">
        <v>180</v>
      </c>
      <c r="E137" s="239" t="s">
        <v>19</v>
      </c>
      <c r="F137" s="240" t="s">
        <v>1602</v>
      </c>
      <c r="G137" s="238"/>
      <c r="H137" s="241">
        <v>-351.023</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180</v>
      </c>
      <c r="AU137" s="247" t="s">
        <v>82</v>
      </c>
      <c r="AV137" s="13" t="s">
        <v>82</v>
      </c>
      <c r="AW137" s="13" t="s">
        <v>33</v>
      </c>
      <c r="AX137" s="13" t="s">
        <v>72</v>
      </c>
      <c r="AY137" s="247" t="s">
        <v>169</v>
      </c>
    </row>
    <row r="138" spans="1:51" s="13" customFormat="1" ht="12">
      <c r="A138" s="13"/>
      <c r="B138" s="237"/>
      <c r="C138" s="238"/>
      <c r="D138" s="233" t="s">
        <v>180</v>
      </c>
      <c r="E138" s="239" t="s">
        <v>19</v>
      </c>
      <c r="F138" s="240" t="s">
        <v>1603</v>
      </c>
      <c r="G138" s="238"/>
      <c r="H138" s="241">
        <v>-0.828</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180</v>
      </c>
      <c r="AU138" s="247" t="s">
        <v>82</v>
      </c>
      <c r="AV138" s="13" t="s">
        <v>82</v>
      </c>
      <c r="AW138" s="13" t="s">
        <v>33</v>
      </c>
      <c r="AX138" s="13" t="s">
        <v>72</v>
      </c>
      <c r="AY138" s="247" t="s">
        <v>169</v>
      </c>
    </row>
    <row r="139" spans="1:51" s="13" customFormat="1" ht="12">
      <c r="A139" s="13"/>
      <c r="B139" s="237"/>
      <c r="C139" s="238"/>
      <c r="D139" s="233" t="s">
        <v>180</v>
      </c>
      <c r="E139" s="239" t="s">
        <v>19</v>
      </c>
      <c r="F139" s="240" t="s">
        <v>1604</v>
      </c>
      <c r="G139" s="238"/>
      <c r="H139" s="241">
        <v>-4.631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180</v>
      </c>
      <c r="AU139" s="247" t="s">
        <v>82</v>
      </c>
      <c r="AV139" s="13" t="s">
        <v>82</v>
      </c>
      <c r="AW139" s="13" t="s">
        <v>33</v>
      </c>
      <c r="AX139" s="13" t="s">
        <v>72</v>
      </c>
      <c r="AY139" s="247" t="s">
        <v>169</v>
      </c>
    </row>
    <row r="140" spans="1:51" s="16" customFormat="1" ht="12">
      <c r="A140" s="16"/>
      <c r="B140" s="284"/>
      <c r="C140" s="285"/>
      <c r="D140" s="233" t="s">
        <v>180</v>
      </c>
      <c r="E140" s="286" t="s">
        <v>49</v>
      </c>
      <c r="F140" s="287" t="s">
        <v>1280</v>
      </c>
      <c r="G140" s="285"/>
      <c r="H140" s="288">
        <v>660.422</v>
      </c>
      <c r="I140" s="289"/>
      <c r="J140" s="285"/>
      <c r="K140" s="285"/>
      <c r="L140" s="290"/>
      <c r="M140" s="291"/>
      <c r="N140" s="292"/>
      <c r="O140" s="292"/>
      <c r="P140" s="292"/>
      <c r="Q140" s="292"/>
      <c r="R140" s="292"/>
      <c r="S140" s="292"/>
      <c r="T140" s="293"/>
      <c r="U140" s="16"/>
      <c r="V140" s="16"/>
      <c r="W140" s="16"/>
      <c r="X140" s="16"/>
      <c r="Y140" s="16"/>
      <c r="Z140" s="16"/>
      <c r="AA140" s="16"/>
      <c r="AB140" s="16"/>
      <c r="AC140" s="16"/>
      <c r="AD140" s="16"/>
      <c r="AE140" s="16"/>
      <c r="AT140" s="294" t="s">
        <v>180</v>
      </c>
      <c r="AU140" s="294" t="s">
        <v>82</v>
      </c>
      <c r="AV140" s="16" t="s">
        <v>192</v>
      </c>
      <c r="AW140" s="16" t="s">
        <v>33</v>
      </c>
      <c r="AX140" s="16" t="s">
        <v>72</v>
      </c>
      <c r="AY140" s="294" t="s">
        <v>169</v>
      </c>
    </row>
    <row r="141" spans="1:51" s="13" customFormat="1" ht="12">
      <c r="A141" s="13"/>
      <c r="B141" s="237"/>
      <c r="C141" s="238"/>
      <c r="D141" s="233" t="s">
        <v>180</v>
      </c>
      <c r="E141" s="239" t="s">
        <v>19</v>
      </c>
      <c r="F141" s="240" t="s">
        <v>1258</v>
      </c>
      <c r="G141" s="238"/>
      <c r="H141" s="241">
        <v>198.127</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180</v>
      </c>
      <c r="AU141" s="247" t="s">
        <v>82</v>
      </c>
      <c r="AV141" s="13" t="s">
        <v>82</v>
      </c>
      <c r="AW141" s="13" t="s">
        <v>33</v>
      </c>
      <c r="AX141" s="13" t="s">
        <v>80</v>
      </c>
      <c r="AY141" s="247" t="s">
        <v>169</v>
      </c>
    </row>
    <row r="142" spans="1:65" s="2" customFormat="1" ht="21.75" customHeight="1">
      <c r="A142" s="40"/>
      <c r="B142" s="41"/>
      <c r="C142" s="220" t="s">
        <v>254</v>
      </c>
      <c r="D142" s="220" t="s">
        <v>171</v>
      </c>
      <c r="E142" s="221" t="s">
        <v>1281</v>
      </c>
      <c r="F142" s="222" t="s">
        <v>1282</v>
      </c>
      <c r="G142" s="223" t="s">
        <v>222</v>
      </c>
      <c r="H142" s="224">
        <v>39.625</v>
      </c>
      <c r="I142" s="225"/>
      <c r="J142" s="226">
        <f>ROUND(I142*H142,2)</f>
        <v>0</v>
      </c>
      <c r="K142" s="222" t="s">
        <v>175</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176</v>
      </c>
      <c r="AT142" s="231" t="s">
        <v>171</v>
      </c>
      <c r="AU142" s="231" t="s">
        <v>82</v>
      </c>
      <c r="AY142" s="19" t="s">
        <v>169</v>
      </c>
      <c r="BE142" s="232">
        <f>IF(N142="základní",J142,0)</f>
        <v>0</v>
      </c>
      <c r="BF142" s="232">
        <f>IF(N142="snížená",J142,0)</f>
        <v>0</v>
      </c>
      <c r="BG142" s="232">
        <f>IF(N142="zákl. přenesená",J142,0)</f>
        <v>0</v>
      </c>
      <c r="BH142" s="232">
        <f>IF(N142="sníž. přenesená",J142,0)</f>
        <v>0</v>
      </c>
      <c r="BI142" s="232">
        <f>IF(N142="nulová",J142,0)</f>
        <v>0</v>
      </c>
      <c r="BJ142" s="19" t="s">
        <v>80</v>
      </c>
      <c r="BK142" s="232">
        <f>ROUND(I142*H142,2)</f>
        <v>0</v>
      </c>
      <c r="BL142" s="19" t="s">
        <v>176</v>
      </c>
      <c r="BM142" s="231" t="s">
        <v>1283</v>
      </c>
    </row>
    <row r="143" spans="1:47" s="2" customFormat="1" ht="12">
      <c r="A143" s="40"/>
      <c r="B143" s="41"/>
      <c r="C143" s="42"/>
      <c r="D143" s="233" t="s">
        <v>178</v>
      </c>
      <c r="E143" s="42"/>
      <c r="F143" s="234" t="s">
        <v>1257</v>
      </c>
      <c r="G143" s="42"/>
      <c r="H143" s="42"/>
      <c r="I143" s="138"/>
      <c r="J143" s="42"/>
      <c r="K143" s="42"/>
      <c r="L143" s="46"/>
      <c r="M143" s="235"/>
      <c r="N143" s="236"/>
      <c r="O143" s="86"/>
      <c r="P143" s="86"/>
      <c r="Q143" s="86"/>
      <c r="R143" s="86"/>
      <c r="S143" s="86"/>
      <c r="T143" s="87"/>
      <c r="U143" s="40"/>
      <c r="V143" s="40"/>
      <c r="W143" s="40"/>
      <c r="X143" s="40"/>
      <c r="Y143" s="40"/>
      <c r="Z143" s="40"/>
      <c r="AA143" s="40"/>
      <c r="AB143" s="40"/>
      <c r="AC143" s="40"/>
      <c r="AD143" s="40"/>
      <c r="AE143" s="40"/>
      <c r="AT143" s="19" t="s">
        <v>178</v>
      </c>
      <c r="AU143" s="19" t="s">
        <v>82</v>
      </c>
    </row>
    <row r="144" spans="1:51" s="13" customFormat="1" ht="12">
      <c r="A144" s="13"/>
      <c r="B144" s="237"/>
      <c r="C144" s="238"/>
      <c r="D144" s="233" t="s">
        <v>180</v>
      </c>
      <c r="E144" s="239" t="s">
        <v>19</v>
      </c>
      <c r="F144" s="240" t="s">
        <v>1284</v>
      </c>
      <c r="G144" s="238"/>
      <c r="H144" s="241">
        <v>39.625</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180</v>
      </c>
      <c r="AU144" s="247" t="s">
        <v>82</v>
      </c>
      <c r="AV144" s="13" t="s">
        <v>82</v>
      </c>
      <c r="AW144" s="13" t="s">
        <v>33</v>
      </c>
      <c r="AX144" s="13" t="s">
        <v>80</v>
      </c>
      <c r="AY144" s="247" t="s">
        <v>169</v>
      </c>
    </row>
    <row r="145" spans="1:65" s="2" customFormat="1" ht="21.75" customHeight="1">
      <c r="A145" s="40"/>
      <c r="B145" s="41"/>
      <c r="C145" s="220" t="s">
        <v>259</v>
      </c>
      <c r="D145" s="220" t="s">
        <v>171</v>
      </c>
      <c r="E145" s="221" t="s">
        <v>1285</v>
      </c>
      <c r="F145" s="222" t="s">
        <v>1286</v>
      </c>
      <c r="G145" s="223" t="s">
        <v>174</v>
      </c>
      <c r="H145" s="224">
        <v>1229.272</v>
      </c>
      <c r="I145" s="225"/>
      <c r="J145" s="226">
        <f>ROUND(I145*H145,2)</f>
        <v>0</v>
      </c>
      <c r="K145" s="222" t="s">
        <v>175</v>
      </c>
      <c r="L145" s="46"/>
      <c r="M145" s="227" t="s">
        <v>19</v>
      </c>
      <c r="N145" s="228" t="s">
        <v>43</v>
      </c>
      <c r="O145" s="86"/>
      <c r="P145" s="229">
        <f>O145*H145</f>
        <v>0</v>
      </c>
      <c r="Q145" s="229">
        <v>0.00085</v>
      </c>
      <c r="R145" s="229">
        <f>Q145*H145</f>
        <v>1.0448811999999998</v>
      </c>
      <c r="S145" s="229">
        <v>0</v>
      </c>
      <c r="T145" s="230">
        <f>S145*H145</f>
        <v>0</v>
      </c>
      <c r="U145" s="40"/>
      <c r="V145" s="40"/>
      <c r="W145" s="40"/>
      <c r="X145" s="40"/>
      <c r="Y145" s="40"/>
      <c r="Z145" s="40"/>
      <c r="AA145" s="40"/>
      <c r="AB145" s="40"/>
      <c r="AC145" s="40"/>
      <c r="AD145" s="40"/>
      <c r="AE145" s="40"/>
      <c r="AR145" s="231" t="s">
        <v>176</v>
      </c>
      <c r="AT145" s="231" t="s">
        <v>171</v>
      </c>
      <c r="AU145" s="231" t="s">
        <v>82</v>
      </c>
      <c r="AY145" s="19" t="s">
        <v>169</v>
      </c>
      <c r="BE145" s="232">
        <f>IF(N145="základní",J145,0)</f>
        <v>0</v>
      </c>
      <c r="BF145" s="232">
        <f>IF(N145="snížená",J145,0)</f>
        <v>0</v>
      </c>
      <c r="BG145" s="232">
        <f>IF(N145="zákl. přenesená",J145,0)</f>
        <v>0</v>
      </c>
      <c r="BH145" s="232">
        <f>IF(N145="sníž. přenesená",J145,0)</f>
        <v>0</v>
      </c>
      <c r="BI145" s="232">
        <f>IF(N145="nulová",J145,0)</f>
        <v>0</v>
      </c>
      <c r="BJ145" s="19" t="s">
        <v>80</v>
      </c>
      <c r="BK145" s="232">
        <f>ROUND(I145*H145,2)</f>
        <v>0</v>
      </c>
      <c r="BL145" s="19" t="s">
        <v>176</v>
      </c>
      <c r="BM145" s="231" t="s">
        <v>1287</v>
      </c>
    </row>
    <row r="146" spans="1:47" s="2" customFormat="1" ht="12">
      <c r="A146" s="40"/>
      <c r="B146" s="41"/>
      <c r="C146" s="42"/>
      <c r="D146" s="233" t="s">
        <v>178</v>
      </c>
      <c r="E146" s="42"/>
      <c r="F146" s="234" t="s">
        <v>1288</v>
      </c>
      <c r="G146" s="42"/>
      <c r="H146" s="42"/>
      <c r="I146" s="138"/>
      <c r="J146" s="42"/>
      <c r="K146" s="42"/>
      <c r="L146" s="46"/>
      <c r="M146" s="235"/>
      <c r="N146" s="236"/>
      <c r="O146" s="86"/>
      <c r="P146" s="86"/>
      <c r="Q146" s="86"/>
      <c r="R146" s="86"/>
      <c r="S146" s="86"/>
      <c r="T146" s="87"/>
      <c r="U146" s="40"/>
      <c r="V146" s="40"/>
      <c r="W146" s="40"/>
      <c r="X146" s="40"/>
      <c r="Y146" s="40"/>
      <c r="Z146" s="40"/>
      <c r="AA146" s="40"/>
      <c r="AB146" s="40"/>
      <c r="AC146" s="40"/>
      <c r="AD146" s="40"/>
      <c r="AE146" s="40"/>
      <c r="AT146" s="19" t="s">
        <v>178</v>
      </c>
      <c r="AU146" s="19" t="s">
        <v>82</v>
      </c>
    </row>
    <row r="147" spans="1:51" s="13" customFormat="1" ht="12">
      <c r="A147" s="13"/>
      <c r="B147" s="237"/>
      <c r="C147" s="238"/>
      <c r="D147" s="233" t="s">
        <v>180</v>
      </c>
      <c r="E147" s="239" t="s">
        <v>19</v>
      </c>
      <c r="F147" s="240" t="s">
        <v>1605</v>
      </c>
      <c r="G147" s="238"/>
      <c r="H147" s="241">
        <v>1229.272</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180</v>
      </c>
      <c r="AU147" s="247" t="s">
        <v>82</v>
      </c>
      <c r="AV147" s="13" t="s">
        <v>82</v>
      </c>
      <c r="AW147" s="13" t="s">
        <v>33</v>
      </c>
      <c r="AX147" s="13" t="s">
        <v>72</v>
      </c>
      <c r="AY147" s="247" t="s">
        <v>169</v>
      </c>
    </row>
    <row r="148" spans="1:51" s="15" customFormat="1" ht="12">
      <c r="A148" s="15"/>
      <c r="B148" s="258"/>
      <c r="C148" s="259"/>
      <c r="D148" s="233" t="s">
        <v>180</v>
      </c>
      <c r="E148" s="260" t="s">
        <v>19</v>
      </c>
      <c r="F148" s="261" t="s">
        <v>191</v>
      </c>
      <c r="G148" s="259"/>
      <c r="H148" s="262">
        <v>1229.272</v>
      </c>
      <c r="I148" s="263"/>
      <c r="J148" s="259"/>
      <c r="K148" s="259"/>
      <c r="L148" s="264"/>
      <c r="M148" s="265"/>
      <c r="N148" s="266"/>
      <c r="O148" s="266"/>
      <c r="P148" s="266"/>
      <c r="Q148" s="266"/>
      <c r="R148" s="266"/>
      <c r="S148" s="266"/>
      <c r="T148" s="267"/>
      <c r="U148" s="15"/>
      <c r="V148" s="15"/>
      <c r="W148" s="15"/>
      <c r="X148" s="15"/>
      <c r="Y148" s="15"/>
      <c r="Z148" s="15"/>
      <c r="AA148" s="15"/>
      <c r="AB148" s="15"/>
      <c r="AC148" s="15"/>
      <c r="AD148" s="15"/>
      <c r="AE148" s="15"/>
      <c r="AT148" s="268" t="s">
        <v>180</v>
      </c>
      <c r="AU148" s="268" t="s">
        <v>82</v>
      </c>
      <c r="AV148" s="15" t="s">
        <v>176</v>
      </c>
      <c r="AW148" s="15" t="s">
        <v>33</v>
      </c>
      <c r="AX148" s="15" t="s">
        <v>80</v>
      </c>
      <c r="AY148" s="268" t="s">
        <v>169</v>
      </c>
    </row>
    <row r="149" spans="1:65" s="2" customFormat="1" ht="21.75" customHeight="1">
      <c r="A149" s="40"/>
      <c r="B149" s="41"/>
      <c r="C149" s="220" t="s">
        <v>267</v>
      </c>
      <c r="D149" s="220" t="s">
        <v>171</v>
      </c>
      <c r="E149" s="221" t="s">
        <v>1292</v>
      </c>
      <c r="F149" s="222" t="s">
        <v>1293</v>
      </c>
      <c r="G149" s="223" t="s">
        <v>174</v>
      </c>
      <c r="H149" s="224">
        <v>1229.272</v>
      </c>
      <c r="I149" s="225"/>
      <c r="J149" s="226">
        <f>ROUND(I149*H149,2)</f>
        <v>0</v>
      </c>
      <c r="K149" s="222" t="s">
        <v>175</v>
      </c>
      <c r="L149" s="46"/>
      <c r="M149" s="227" t="s">
        <v>19</v>
      </c>
      <c r="N149" s="228" t="s">
        <v>43</v>
      </c>
      <c r="O149" s="86"/>
      <c r="P149" s="229">
        <f>O149*H149</f>
        <v>0</v>
      </c>
      <c r="Q149" s="229">
        <v>0</v>
      </c>
      <c r="R149" s="229">
        <f>Q149*H149</f>
        <v>0</v>
      </c>
      <c r="S149" s="229">
        <v>0</v>
      </c>
      <c r="T149" s="230">
        <f>S149*H149</f>
        <v>0</v>
      </c>
      <c r="U149" s="40"/>
      <c r="V149" s="40"/>
      <c r="W149" s="40"/>
      <c r="X149" s="40"/>
      <c r="Y149" s="40"/>
      <c r="Z149" s="40"/>
      <c r="AA149" s="40"/>
      <c r="AB149" s="40"/>
      <c r="AC149" s="40"/>
      <c r="AD149" s="40"/>
      <c r="AE149" s="40"/>
      <c r="AR149" s="231" t="s">
        <v>176</v>
      </c>
      <c r="AT149" s="231" t="s">
        <v>171</v>
      </c>
      <c r="AU149" s="231" t="s">
        <v>82</v>
      </c>
      <c r="AY149" s="19" t="s">
        <v>169</v>
      </c>
      <c r="BE149" s="232">
        <f>IF(N149="základní",J149,0)</f>
        <v>0</v>
      </c>
      <c r="BF149" s="232">
        <f>IF(N149="snížená",J149,0)</f>
        <v>0</v>
      </c>
      <c r="BG149" s="232">
        <f>IF(N149="zákl. přenesená",J149,0)</f>
        <v>0</v>
      </c>
      <c r="BH149" s="232">
        <f>IF(N149="sníž. přenesená",J149,0)</f>
        <v>0</v>
      </c>
      <c r="BI149" s="232">
        <f>IF(N149="nulová",J149,0)</f>
        <v>0</v>
      </c>
      <c r="BJ149" s="19" t="s">
        <v>80</v>
      </c>
      <c r="BK149" s="232">
        <f>ROUND(I149*H149,2)</f>
        <v>0</v>
      </c>
      <c r="BL149" s="19" t="s">
        <v>176</v>
      </c>
      <c r="BM149" s="231" t="s">
        <v>1294</v>
      </c>
    </row>
    <row r="150" spans="1:65" s="2" customFormat="1" ht="21.75" customHeight="1">
      <c r="A150" s="40"/>
      <c r="B150" s="41"/>
      <c r="C150" s="220" t="s">
        <v>8</v>
      </c>
      <c r="D150" s="220" t="s">
        <v>171</v>
      </c>
      <c r="E150" s="221" t="s">
        <v>1606</v>
      </c>
      <c r="F150" s="222" t="s">
        <v>1607</v>
      </c>
      <c r="G150" s="223" t="s">
        <v>222</v>
      </c>
      <c r="H150" s="224">
        <v>660.422</v>
      </c>
      <c r="I150" s="225"/>
      <c r="J150" s="226">
        <f>ROUND(I150*H150,2)</f>
        <v>0</v>
      </c>
      <c r="K150" s="222" t="s">
        <v>175</v>
      </c>
      <c r="L150" s="46"/>
      <c r="M150" s="227" t="s">
        <v>19</v>
      </c>
      <c r="N150" s="228" t="s">
        <v>43</v>
      </c>
      <c r="O150" s="86"/>
      <c r="P150" s="229">
        <f>O150*H150</f>
        <v>0</v>
      </c>
      <c r="Q150" s="229">
        <v>0</v>
      </c>
      <c r="R150" s="229">
        <f>Q150*H150</f>
        <v>0</v>
      </c>
      <c r="S150" s="229">
        <v>0</v>
      </c>
      <c r="T150" s="230">
        <f>S150*H150</f>
        <v>0</v>
      </c>
      <c r="U150" s="40"/>
      <c r="V150" s="40"/>
      <c r="W150" s="40"/>
      <c r="X150" s="40"/>
      <c r="Y150" s="40"/>
      <c r="Z150" s="40"/>
      <c r="AA150" s="40"/>
      <c r="AB150" s="40"/>
      <c r="AC150" s="40"/>
      <c r="AD150" s="40"/>
      <c r="AE150" s="40"/>
      <c r="AR150" s="231" t="s">
        <v>176</v>
      </c>
      <c r="AT150" s="231" t="s">
        <v>171</v>
      </c>
      <c r="AU150" s="231" t="s">
        <v>82</v>
      </c>
      <c r="AY150" s="19" t="s">
        <v>169</v>
      </c>
      <c r="BE150" s="232">
        <f>IF(N150="základní",J150,0)</f>
        <v>0</v>
      </c>
      <c r="BF150" s="232">
        <f>IF(N150="snížená",J150,0)</f>
        <v>0</v>
      </c>
      <c r="BG150" s="232">
        <f>IF(N150="zákl. přenesená",J150,0)</f>
        <v>0</v>
      </c>
      <c r="BH150" s="232">
        <f>IF(N150="sníž. přenesená",J150,0)</f>
        <v>0</v>
      </c>
      <c r="BI150" s="232">
        <f>IF(N150="nulová",J150,0)</f>
        <v>0</v>
      </c>
      <c r="BJ150" s="19" t="s">
        <v>80</v>
      </c>
      <c r="BK150" s="232">
        <f>ROUND(I150*H150,2)</f>
        <v>0</v>
      </c>
      <c r="BL150" s="19" t="s">
        <v>176</v>
      </c>
      <c r="BM150" s="231" t="s">
        <v>1608</v>
      </c>
    </row>
    <row r="151" spans="1:47" s="2" customFormat="1" ht="12">
      <c r="A151" s="40"/>
      <c r="B151" s="41"/>
      <c r="C151" s="42"/>
      <c r="D151" s="233" t="s">
        <v>178</v>
      </c>
      <c r="E151" s="42"/>
      <c r="F151" s="234" t="s">
        <v>1298</v>
      </c>
      <c r="G151" s="42"/>
      <c r="H151" s="42"/>
      <c r="I151" s="138"/>
      <c r="J151" s="42"/>
      <c r="K151" s="42"/>
      <c r="L151" s="46"/>
      <c r="M151" s="235"/>
      <c r="N151" s="236"/>
      <c r="O151" s="86"/>
      <c r="P151" s="86"/>
      <c r="Q151" s="86"/>
      <c r="R151" s="86"/>
      <c r="S151" s="86"/>
      <c r="T151" s="87"/>
      <c r="U151" s="40"/>
      <c r="V151" s="40"/>
      <c r="W151" s="40"/>
      <c r="X151" s="40"/>
      <c r="Y151" s="40"/>
      <c r="Z151" s="40"/>
      <c r="AA151" s="40"/>
      <c r="AB151" s="40"/>
      <c r="AC151" s="40"/>
      <c r="AD151" s="40"/>
      <c r="AE151" s="40"/>
      <c r="AT151" s="19" t="s">
        <v>178</v>
      </c>
      <c r="AU151" s="19" t="s">
        <v>82</v>
      </c>
    </row>
    <row r="152" spans="1:47" s="2" customFormat="1" ht="12">
      <c r="A152" s="40"/>
      <c r="B152" s="41"/>
      <c r="C152" s="42"/>
      <c r="D152" s="233" t="s">
        <v>1299</v>
      </c>
      <c r="E152" s="42"/>
      <c r="F152" s="234" t="s">
        <v>1609</v>
      </c>
      <c r="G152" s="42"/>
      <c r="H152" s="42"/>
      <c r="I152" s="138"/>
      <c r="J152" s="42"/>
      <c r="K152" s="42"/>
      <c r="L152" s="46"/>
      <c r="M152" s="235"/>
      <c r="N152" s="236"/>
      <c r="O152" s="86"/>
      <c r="P152" s="86"/>
      <c r="Q152" s="86"/>
      <c r="R152" s="86"/>
      <c r="S152" s="86"/>
      <c r="T152" s="87"/>
      <c r="U152" s="40"/>
      <c r="V152" s="40"/>
      <c r="W152" s="40"/>
      <c r="X152" s="40"/>
      <c r="Y152" s="40"/>
      <c r="Z152" s="40"/>
      <c r="AA152" s="40"/>
      <c r="AB152" s="40"/>
      <c r="AC152" s="40"/>
      <c r="AD152" s="40"/>
      <c r="AE152" s="40"/>
      <c r="AT152" s="19" t="s">
        <v>1299</v>
      </c>
      <c r="AU152" s="19" t="s">
        <v>82</v>
      </c>
    </row>
    <row r="153" spans="1:51" s="13" customFormat="1" ht="12">
      <c r="A153" s="13"/>
      <c r="B153" s="237"/>
      <c r="C153" s="238"/>
      <c r="D153" s="233" t="s">
        <v>180</v>
      </c>
      <c r="E153" s="239" t="s">
        <v>19</v>
      </c>
      <c r="F153" s="240" t="s">
        <v>49</v>
      </c>
      <c r="G153" s="238"/>
      <c r="H153" s="241">
        <v>660.422</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180</v>
      </c>
      <c r="AU153" s="247" t="s">
        <v>82</v>
      </c>
      <c r="AV153" s="13" t="s">
        <v>82</v>
      </c>
      <c r="AW153" s="13" t="s">
        <v>33</v>
      </c>
      <c r="AX153" s="13" t="s">
        <v>80</v>
      </c>
      <c r="AY153" s="247" t="s">
        <v>169</v>
      </c>
    </row>
    <row r="154" spans="1:65" s="2" customFormat="1" ht="21.75" customHeight="1">
      <c r="A154" s="40"/>
      <c r="B154" s="41"/>
      <c r="C154" s="220" t="s">
        <v>279</v>
      </c>
      <c r="D154" s="220" t="s">
        <v>171</v>
      </c>
      <c r="E154" s="221" t="s">
        <v>260</v>
      </c>
      <c r="F154" s="222" t="s">
        <v>261</v>
      </c>
      <c r="G154" s="223" t="s">
        <v>222</v>
      </c>
      <c r="H154" s="224">
        <v>394.699</v>
      </c>
      <c r="I154" s="225"/>
      <c r="J154" s="226">
        <f>ROUND(I154*H154,2)</f>
        <v>0</v>
      </c>
      <c r="K154" s="222" t="s">
        <v>175</v>
      </c>
      <c r="L154" s="46"/>
      <c r="M154" s="227" t="s">
        <v>19</v>
      </c>
      <c r="N154" s="228" t="s">
        <v>43</v>
      </c>
      <c r="O154" s="86"/>
      <c r="P154" s="229">
        <f>O154*H154</f>
        <v>0</v>
      </c>
      <c r="Q154" s="229">
        <v>0</v>
      </c>
      <c r="R154" s="229">
        <f>Q154*H154</f>
        <v>0</v>
      </c>
      <c r="S154" s="229">
        <v>0</v>
      </c>
      <c r="T154" s="230">
        <f>S154*H154</f>
        <v>0</v>
      </c>
      <c r="U154" s="40"/>
      <c r="V154" s="40"/>
      <c r="W154" s="40"/>
      <c r="X154" s="40"/>
      <c r="Y154" s="40"/>
      <c r="Z154" s="40"/>
      <c r="AA154" s="40"/>
      <c r="AB154" s="40"/>
      <c r="AC154" s="40"/>
      <c r="AD154" s="40"/>
      <c r="AE154" s="40"/>
      <c r="AR154" s="231" t="s">
        <v>176</v>
      </c>
      <c r="AT154" s="231" t="s">
        <v>171</v>
      </c>
      <c r="AU154" s="231" t="s">
        <v>82</v>
      </c>
      <c r="AY154" s="19" t="s">
        <v>169</v>
      </c>
      <c r="BE154" s="232">
        <f>IF(N154="základní",J154,0)</f>
        <v>0</v>
      </c>
      <c r="BF154" s="232">
        <f>IF(N154="snížená",J154,0)</f>
        <v>0</v>
      </c>
      <c r="BG154" s="232">
        <f>IF(N154="zákl. přenesená",J154,0)</f>
        <v>0</v>
      </c>
      <c r="BH154" s="232">
        <f>IF(N154="sníž. přenesená",J154,0)</f>
        <v>0</v>
      </c>
      <c r="BI154" s="232">
        <f>IF(N154="nulová",J154,0)</f>
        <v>0</v>
      </c>
      <c r="BJ154" s="19" t="s">
        <v>80</v>
      </c>
      <c r="BK154" s="232">
        <f>ROUND(I154*H154,2)</f>
        <v>0</v>
      </c>
      <c r="BL154" s="19" t="s">
        <v>176</v>
      </c>
      <c r="BM154" s="231" t="s">
        <v>1301</v>
      </c>
    </row>
    <row r="155" spans="1:47" s="2" customFormat="1" ht="12">
      <c r="A155" s="40"/>
      <c r="B155" s="41"/>
      <c r="C155" s="42"/>
      <c r="D155" s="233" t="s">
        <v>178</v>
      </c>
      <c r="E155" s="42"/>
      <c r="F155" s="234" t="s">
        <v>263</v>
      </c>
      <c r="G155" s="42"/>
      <c r="H155" s="42"/>
      <c r="I155" s="138"/>
      <c r="J155" s="42"/>
      <c r="K155" s="42"/>
      <c r="L155" s="46"/>
      <c r="M155" s="235"/>
      <c r="N155" s="236"/>
      <c r="O155" s="86"/>
      <c r="P155" s="86"/>
      <c r="Q155" s="86"/>
      <c r="R155" s="86"/>
      <c r="S155" s="86"/>
      <c r="T155" s="87"/>
      <c r="U155" s="40"/>
      <c r="V155" s="40"/>
      <c r="W155" s="40"/>
      <c r="X155" s="40"/>
      <c r="Y155" s="40"/>
      <c r="Z155" s="40"/>
      <c r="AA155" s="40"/>
      <c r="AB155" s="40"/>
      <c r="AC155" s="40"/>
      <c r="AD155" s="40"/>
      <c r="AE155" s="40"/>
      <c r="AT155" s="19" t="s">
        <v>178</v>
      </c>
      <c r="AU155" s="19" t="s">
        <v>82</v>
      </c>
    </row>
    <row r="156" spans="1:51" s="13" customFormat="1" ht="12">
      <c r="A156" s="13"/>
      <c r="B156" s="237"/>
      <c r="C156" s="238"/>
      <c r="D156" s="233" t="s">
        <v>180</v>
      </c>
      <c r="E156" s="239" t="s">
        <v>19</v>
      </c>
      <c r="F156" s="240" t="s">
        <v>1302</v>
      </c>
      <c r="G156" s="238"/>
      <c r="H156" s="241">
        <v>238.634</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180</v>
      </c>
      <c r="AU156" s="247" t="s">
        <v>82</v>
      </c>
      <c r="AV156" s="13" t="s">
        <v>82</v>
      </c>
      <c r="AW156" s="13" t="s">
        <v>33</v>
      </c>
      <c r="AX156" s="13" t="s">
        <v>72</v>
      </c>
      <c r="AY156" s="247" t="s">
        <v>169</v>
      </c>
    </row>
    <row r="157" spans="1:51" s="13" customFormat="1" ht="12">
      <c r="A157" s="13"/>
      <c r="B157" s="237"/>
      <c r="C157" s="238"/>
      <c r="D157" s="233" t="s">
        <v>180</v>
      </c>
      <c r="E157" s="239" t="s">
        <v>19</v>
      </c>
      <c r="F157" s="240" t="s">
        <v>1610</v>
      </c>
      <c r="G157" s="238"/>
      <c r="H157" s="241">
        <v>151.434</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180</v>
      </c>
      <c r="AU157" s="247" t="s">
        <v>82</v>
      </c>
      <c r="AV157" s="13" t="s">
        <v>82</v>
      </c>
      <c r="AW157" s="13" t="s">
        <v>33</v>
      </c>
      <c r="AX157" s="13" t="s">
        <v>72</v>
      </c>
      <c r="AY157" s="247" t="s">
        <v>169</v>
      </c>
    </row>
    <row r="158" spans="1:51" s="13" customFormat="1" ht="12">
      <c r="A158" s="13"/>
      <c r="B158" s="237"/>
      <c r="C158" s="238"/>
      <c r="D158" s="233" t="s">
        <v>180</v>
      </c>
      <c r="E158" s="239" t="s">
        <v>19</v>
      </c>
      <c r="F158" s="240" t="s">
        <v>1611</v>
      </c>
      <c r="G158" s="238"/>
      <c r="H158" s="241">
        <v>4.631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180</v>
      </c>
      <c r="AU158" s="247" t="s">
        <v>82</v>
      </c>
      <c r="AV158" s="13" t="s">
        <v>82</v>
      </c>
      <c r="AW158" s="13" t="s">
        <v>33</v>
      </c>
      <c r="AX158" s="13" t="s">
        <v>72</v>
      </c>
      <c r="AY158" s="247" t="s">
        <v>169</v>
      </c>
    </row>
    <row r="159" spans="1:51" s="15" customFormat="1" ht="12">
      <c r="A159" s="15"/>
      <c r="B159" s="258"/>
      <c r="C159" s="259"/>
      <c r="D159" s="233" t="s">
        <v>180</v>
      </c>
      <c r="E159" s="260" t="s">
        <v>19</v>
      </c>
      <c r="F159" s="261" t="s">
        <v>191</v>
      </c>
      <c r="G159" s="259"/>
      <c r="H159" s="262">
        <v>394.699</v>
      </c>
      <c r="I159" s="263"/>
      <c r="J159" s="259"/>
      <c r="K159" s="259"/>
      <c r="L159" s="264"/>
      <c r="M159" s="265"/>
      <c r="N159" s="266"/>
      <c r="O159" s="266"/>
      <c r="P159" s="266"/>
      <c r="Q159" s="266"/>
      <c r="R159" s="266"/>
      <c r="S159" s="266"/>
      <c r="T159" s="267"/>
      <c r="U159" s="15"/>
      <c r="V159" s="15"/>
      <c r="W159" s="15"/>
      <c r="X159" s="15"/>
      <c r="Y159" s="15"/>
      <c r="Z159" s="15"/>
      <c r="AA159" s="15"/>
      <c r="AB159" s="15"/>
      <c r="AC159" s="15"/>
      <c r="AD159" s="15"/>
      <c r="AE159" s="15"/>
      <c r="AT159" s="268" t="s">
        <v>180</v>
      </c>
      <c r="AU159" s="268" t="s">
        <v>82</v>
      </c>
      <c r="AV159" s="15" t="s">
        <v>176</v>
      </c>
      <c r="AW159" s="15" t="s">
        <v>33</v>
      </c>
      <c r="AX159" s="15" t="s">
        <v>80</v>
      </c>
      <c r="AY159" s="268" t="s">
        <v>169</v>
      </c>
    </row>
    <row r="160" spans="1:65" s="2" customFormat="1" ht="21.75" customHeight="1">
      <c r="A160" s="40"/>
      <c r="B160" s="41"/>
      <c r="C160" s="220" t="s">
        <v>286</v>
      </c>
      <c r="D160" s="220" t="s">
        <v>171</v>
      </c>
      <c r="E160" s="221" t="s">
        <v>268</v>
      </c>
      <c r="F160" s="222" t="s">
        <v>269</v>
      </c>
      <c r="G160" s="223" t="s">
        <v>222</v>
      </c>
      <c r="H160" s="224">
        <v>584.705</v>
      </c>
      <c r="I160" s="225"/>
      <c r="J160" s="226">
        <f>ROUND(I160*H160,2)</f>
        <v>0</v>
      </c>
      <c r="K160" s="222" t="s">
        <v>175</v>
      </c>
      <c r="L160" s="46"/>
      <c r="M160" s="227" t="s">
        <v>19</v>
      </c>
      <c r="N160" s="228" t="s">
        <v>43</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176</v>
      </c>
      <c r="AT160" s="231" t="s">
        <v>171</v>
      </c>
      <c r="AU160" s="231" t="s">
        <v>82</v>
      </c>
      <c r="AY160" s="19" t="s">
        <v>169</v>
      </c>
      <c r="BE160" s="232">
        <f>IF(N160="základní",J160,0)</f>
        <v>0</v>
      </c>
      <c r="BF160" s="232">
        <f>IF(N160="snížená",J160,0)</f>
        <v>0</v>
      </c>
      <c r="BG160" s="232">
        <f>IF(N160="zákl. přenesená",J160,0)</f>
        <v>0</v>
      </c>
      <c r="BH160" s="232">
        <f>IF(N160="sníž. přenesená",J160,0)</f>
        <v>0</v>
      </c>
      <c r="BI160" s="232">
        <f>IF(N160="nulová",J160,0)</f>
        <v>0</v>
      </c>
      <c r="BJ160" s="19" t="s">
        <v>80</v>
      </c>
      <c r="BK160" s="232">
        <f>ROUND(I160*H160,2)</f>
        <v>0</v>
      </c>
      <c r="BL160" s="19" t="s">
        <v>176</v>
      </c>
      <c r="BM160" s="231" t="s">
        <v>1303</v>
      </c>
    </row>
    <row r="161" spans="1:47" s="2" customFormat="1" ht="12">
      <c r="A161" s="40"/>
      <c r="B161" s="41"/>
      <c r="C161" s="42"/>
      <c r="D161" s="233" t="s">
        <v>178</v>
      </c>
      <c r="E161" s="42"/>
      <c r="F161" s="234" t="s">
        <v>263</v>
      </c>
      <c r="G161" s="42"/>
      <c r="H161" s="42"/>
      <c r="I161" s="138"/>
      <c r="J161" s="42"/>
      <c r="K161" s="42"/>
      <c r="L161" s="46"/>
      <c r="M161" s="235"/>
      <c r="N161" s="236"/>
      <c r="O161" s="86"/>
      <c r="P161" s="86"/>
      <c r="Q161" s="86"/>
      <c r="R161" s="86"/>
      <c r="S161" s="86"/>
      <c r="T161" s="87"/>
      <c r="U161" s="40"/>
      <c r="V161" s="40"/>
      <c r="W161" s="40"/>
      <c r="X161" s="40"/>
      <c r="Y161" s="40"/>
      <c r="Z161" s="40"/>
      <c r="AA161" s="40"/>
      <c r="AB161" s="40"/>
      <c r="AC161" s="40"/>
      <c r="AD161" s="40"/>
      <c r="AE161" s="40"/>
      <c r="AT161" s="19" t="s">
        <v>178</v>
      </c>
      <c r="AU161" s="19" t="s">
        <v>82</v>
      </c>
    </row>
    <row r="162" spans="1:51" s="13" customFormat="1" ht="12">
      <c r="A162" s="13"/>
      <c r="B162" s="237"/>
      <c r="C162" s="238"/>
      <c r="D162" s="233" t="s">
        <v>180</v>
      </c>
      <c r="E162" s="239" t="s">
        <v>19</v>
      </c>
      <c r="F162" s="240" t="s">
        <v>49</v>
      </c>
      <c r="G162" s="238"/>
      <c r="H162" s="241">
        <v>660.422</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180</v>
      </c>
      <c r="AU162" s="247" t="s">
        <v>82</v>
      </c>
      <c r="AV162" s="13" t="s">
        <v>82</v>
      </c>
      <c r="AW162" s="13" t="s">
        <v>33</v>
      </c>
      <c r="AX162" s="13" t="s">
        <v>72</v>
      </c>
      <c r="AY162" s="247" t="s">
        <v>169</v>
      </c>
    </row>
    <row r="163" spans="1:51" s="13" customFormat="1" ht="12">
      <c r="A163" s="13"/>
      <c r="B163" s="237"/>
      <c r="C163" s="238"/>
      <c r="D163" s="233" t="s">
        <v>180</v>
      </c>
      <c r="E163" s="239" t="s">
        <v>19</v>
      </c>
      <c r="F163" s="240" t="s">
        <v>1612</v>
      </c>
      <c r="G163" s="238"/>
      <c r="H163" s="241">
        <v>-75.717</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180</v>
      </c>
      <c r="AU163" s="247" t="s">
        <v>82</v>
      </c>
      <c r="AV163" s="13" t="s">
        <v>82</v>
      </c>
      <c r="AW163" s="13" t="s">
        <v>33</v>
      </c>
      <c r="AX163" s="13" t="s">
        <v>72</v>
      </c>
      <c r="AY163" s="247" t="s">
        <v>169</v>
      </c>
    </row>
    <row r="164" spans="1:51" s="15" customFormat="1" ht="12">
      <c r="A164" s="15"/>
      <c r="B164" s="258"/>
      <c r="C164" s="259"/>
      <c r="D164" s="233" t="s">
        <v>180</v>
      </c>
      <c r="E164" s="260" t="s">
        <v>19</v>
      </c>
      <c r="F164" s="261" t="s">
        <v>191</v>
      </c>
      <c r="G164" s="259"/>
      <c r="H164" s="262">
        <v>584.705</v>
      </c>
      <c r="I164" s="263"/>
      <c r="J164" s="259"/>
      <c r="K164" s="259"/>
      <c r="L164" s="264"/>
      <c r="M164" s="265"/>
      <c r="N164" s="266"/>
      <c r="O164" s="266"/>
      <c r="P164" s="266"/>
      <c r="Q164" s="266"/>
      <c r="R164" s="266"/>
      <c r="S164" s="266"/>
      <c r="T164" s="267"/>
      <c r="U164" s="15"/>
      <c r="V164" s="15"/>
      <c r="W164" s="15"/>
      <c r="X164" s="15"/>
      <c r="Y164" s="15"/>
      <c r="Z164" s="15"/>
      <c r="AA164" s="15"/>
      <c r="AB164" s="15"/>
      <c r="AC164" s="15"/>
      <c r="AD164" s="15"/>
      <c r="AE164" s="15"/>
      <c r="AT164" s="268" t="s">
        <v>180</v>
      </c>
      <c r="AU164" s="268" t="s">
        <v>82</v>
      </c>
      <c r="AV164" s="15" t="s">
        <v>176</v>
      </c>
      <c r="AW164" s="15" t="s">
        <v>33</v>
      </c>
      <c r="AX164" s="15" t="s">
        <v>80</v>
      </c>
      <c r="AY164" s="268" t="s">
        <v>169</v>
      </c>
    </row>
    <row r="165" spans="1:65" s="2" customFormat="1" ht="33" customHeight="1">
      <c r="A165" s="40"/>
      <c r="B165" s="41"/>
      <c r="C165" s="220" t="s">
        <v>293</v>
      </c>
      <c r="D165" s="220" t="s">
        <v>171</v>
      </c>
      <c r="E165" s="221" t="s">
        <v>275</v>
      </c>
      <c r="F165" s="222" t="s">
        <v>276</v>
      </c>
      <c r="G165" s="223" t="s">
        <v>222</v>
      </c>
      <c r="H165" s="224">
        <v>1754.115</v>
      </c>
      <c r="I165" s="225"/>
      <c r="J165" s="226">
        <f>ROUND(I165*H165,2)</f>
        <v>0</v>
      </c>
      <c r="K165" s="222" t="s">
        <v>175</v>
      </c>
      <c r="L165" s="46"/>
      <c r="M165" s="227" t="s">
        <v>19</v>
      </c>
      <c r="N165" s="228" t="s">
        <v>43</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176</v>
      </c>
      <c r="AT165" s="231" t="s">
        <v>171</v>
      </c>
      <c r="AU165" s="231" t="s">
        <v>82</v>
      </c>
      <c r="AY165" s="19" t="s">
        <v>169</v>
      </c>
      <c r="BE165" s="232">
        <f>IF(N165="základní",J165,0)</f>
        <v>0</v>
      </c>
      <c r="BF165" s="232">
        <f>IF(N165="snížená",J165,0)</f>
        <v>0</v>
      </c>
      <c r="BG165" s="232">
        <f>IF(N165="zákl. přenesená",J165,0)</f>
        <v>0</v>
      </c>
      <c r="BH165" s="232">
        <f>IF(N165="sníž. přenesená",J165,0)</f>
        <v>0</v>
      </c>
      <c r="BI165" s="232">
        <f>IF(N165="nulová",J165,0)</f>
        <v>0</v>
      </c>
      <c r="BJ165" s="19" t="s">
        <v>80</v>
      </c>
      <c r="BK165" s="232">
        <f>ROUND(I165*H165,2)</f>
        <v>0</v>
      </c>
      <c r="BL165" s="19" t="s">
        <v>176</v>
      </c>
      <c r="BM165" s="231" t="s">
        <v>1304</v>
      </c>
    </row>
    <row r="166" spans="1:47" s="2" customFormat="1" ht="12">
      <c r="A166" s="40"/>
      <c r="B166" s="41"/>
      <c r="C166" s="42"/>
      <c r="D166" s="233" t="s">
        <v>178</v>
      </c>
      <c r="E166" s="42"/>
      <c r="F166" s="234" t="s">
        <v>263</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9" t="s">
        <v>178</v>
      </c>
      <c r="AU166" s="19" t="s">
        <v>82</v>
      </c>
    </row>
    <row r="167" spans="1:51" s="13" customFormat="1" ht="12">
      <c r="A167" s="13"/>
      <c r="B167" s="237"/>
      <c r="C167" s="238"/>
      <c r="D167" s="233" t="s">
        <v>180</v>
      </c>
      <c r="E167" s="239" t="s">
        <v>19</v>
      </c>
      <c r="F167" s="240" t="s">
        <v>49</v>
      </c>
      <c r="G167" s="238"/>
      <c r="H167" s="241">
        <v>660.422</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180</v>
      </c>
      <c r="AU167" s="247" t="s">
        <v>82</v>
      </c>
      <c r="AV167" s="13" t="s">
        <v>82</v>
      </c>
      <c r="AW167" s="13" t="s">
        <v>33</v>
      </c>
      <c r="AX167" s="13" t="s">
        <v>72</v>
      </c>
      <c r="AY167" s="247" t="s">
        <v>169</v>
      </c>
    </row>
    <row r="168" spans="1:51" s="13" customFormat="1" ht="12">
      <c r="A168" s="13"/>
      <c r="B168" s="237"/>
      <c r="C168" s="238"/>
      <c r="D168" s="233" t="s">
        <v>180</v>
      </c>
      <c r="E168" s="239" t="s">
        <v>19</v>
      </c>
      <c r="F168" s="240" t="s">
        <v>1612</v>
      </c>
      <c r="G168" s="238"/>
      <c r="H168" s="241">
        <v>-75.717</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180</v>
      </c>
      <c r="AU168" s="247" t="s">
        <v>82</v>
      </c>
      <c r="AV168" s="13" t="s">
        <v>82</v>
      </c>
      <c r="AW168" s="13" t="s">
        <v>33</v>
      </c>
      <c r="AX168" s="13" t="s">
        <v>72</v>
      </c>
      <c r="AY168" s="247" t="s">
        <v>169</v>
      </c>
    </row>
    <row r="169" spans="1:51" s="15" customFormat="1" ht="12">
      <c r="A169" s="15"/>
      <c r="B169" s="258"/>
      <c r="C169" s="259"/>
      <c r="D169" s="233" t="s">
        <v>180</v>
      </c>
      <c r="E169" s="260" t="s">
        <v>19</v>
      </c>
      <c r="F169" s="261" t="s">
        <v>191</v>
      </c>
      <c r="G169" s="259"/>
      <c r="H169" s="262">
        <v>584.705</v>
      </c>
      <c r="I169" s="263"/>
      <c r="J169" s="259"/>
      <c r="K169" s="259"/>
      <c r="L169" s="264"/>
      <c r="M169" s="265"/>
      <c r="N169" s="266"/>
      <c r="O169" s="266"/>
      <c r="P169" s="266"/>
      <c r="Q169" s="266"/>
      <c r="R169" s="266"/>
      <c r="S169" s="266"/>
      <c r="T169" s="267"/>
      <c r="U169" s="15"/>
      <c r="V169" s="15"/>
      <c r="W169" s="15"/>
      <c r="X169" s="15"/>
      <c r="Y169" s="15"/>
      <c r="Z169" s="15"/>
      <c r="AA169" s="15"/>
      <c r="AB169" s="15"/>
      <c r="AC169" s="15"/>
      <c r="AD169" s="15"/>
      <c r="AE169" s="15"/>
      <c r="AT169" s="268" t="s">
        <v>180</v>
      </c>
      <c r="AU169" s="268" t="s">
        <v>82</v>
      </c>
      <c r="AV169" s="15" t="s">
        <v>176</v>
      </c>
      <c r="AW169" s="15" t="s">
        <v>33</v>
      </c>
      <c r="AX169" s="15" t="s">
        <v>80</v>
      </c>
      <c r="AY169" s="268" t="s">
        <v>169</v>
      </c>
    </row>
    <row r="170" spans="1:51" s="13" customFormat="1" ht="12">
      <c r="A170" s="13"/>
      <c r="B170" s="237"/>
      <c r="C170" s="238"/>
      <c r="D170" s="233" t="s">
        <v>180</v>
      </c>
      <c r="E170" s="238"/>
      <c r="F170" s="240" t="s">
        <v>1613</v>
      </c>
      <c r="G170" s="238"/>
      <c r="H170" s="241">
        <v>1754.115</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180</v>
      </c>
      <c r="AU170" s="247" t="s">
        <v>82</v>
      </c>
      <c r="AV170" s="13" t="s">
        <v>82</v>
      </c>
      <c r="AW170" s="13" t="s">
        <v>4</v>
      </c>
      <c r="AX170" s="13" t="s">
        <v>80</v>
      </c>
      <c r="AY170" s="247" t="s">
        <v>169</v>
      </c>
    </row>
    <row r="171" spans="1:65" s="2" customFormat="1" ht="21.75" customHeight="1">
      <c r="A171" s="40"/>
      <c r="B171" s="41"/>
      <c r="C171" s="220" t="s">
        <v>300</v>
      </c>
      <c r="D171" s="220" t="s">
        <v>171</v>
      </c>
      <c r="E171" s="221" t="s">
        <v>1306</v>
      </c>
      <c r="F171" s="222" t="s">
        <v>1307</v>
      </c>
      <c r="G171" s="223" t="s">
        <v>222</v>
      </c>
      <c r="H171" s="224">
        <v>318.982</v>
      </c>
      <c r="I171" s="225"/>
      <c r="J171" s="226">
        <f>ROUND(I171*H171,2)</f>
        <v>0</v>
      </c>
      <c r="K171" s="222" t="s">
        <v>175</v>
      </c>
      <c r="L171" s="46"/>
      <c r="M171" s="227" t="s">
        <v>19</v>
      </c>
      <c r="N171" s="228" t="s">
        <v>43</v>
      </c>
      <c r="O171" s="86"/>
      <c r="P171" s="229">
        <f>O171*H171</f>
        <v>0</v>
      </c>
      <c r="Q171" s="229">
        <v>0</v>
      </c>
      <c r="R171" s="229">
        <f>Q171*H171</f>
        <v>0</v>
      </c>
      <c r="S171" s="229">
        <v>0</v>
      </c>
      <c r="T171" s="230">
        <f>S171*H171</f>
        <v>0</v>
      </c>
      <c r="U171" s="40"/>
      <c r="V171" s="40"/>
      <c r="W171" s="40"/>
      <c r="X171" s="40"/>
      <c r="Y171" s="40"/>
      <c r="Z171" s="40"/>
      <c r="AA171" s="40"/>
      <c r="AB171" s="40"/>
      <c r="AC171" s="40"/>
      <c r="AD171" s="40"/>
      <c r="AE171" s="40"/>
      <c r="AR171" s="231" t="s">
        <v>176</v>
      </c>
      <c r="AT171" s="231" t="s">
        <v>171</v>
      </c>
      <c r="AU171" s="231" t="s">
        <v>82</v>
      </c>
      <c r="AY171" s="19" t="s">
        <v>169</v>
      </c>
      <c r="BE171" s="232">
        <f>IF(N171="základní",J171,0)</f>
        <v>0</v>
      </c>
      <c r="BF171" s="232">
        <f>IF(N171="snížená",J171,0)</f>
        <v>0</v>
      </c>
      <c r="BG171" s="232">
        <f>IF(N171="zákl. přenesená",J171,0)</f>
        <v>0</v>
      </c>
      <c r="BH171" s="232">
        <f>IF(N171="sníž. přenesená",J171,0)</f>
        <v>0</v>
      </c>
      <c r="BI171" s="232">
        <f>IF(N171="nulová",J171,0)</f>
        <v>0</v>
      </c>
      <c r="BJ171" s="19" t="s">
        <v>80</v>
      </c>
      <c r="BK171" s="232">
        <f>ROUND(I171*H171,2)</f>
        <v>0</v>
      </c>
      <c r="BL171" s="19" t="s">
        <v>176</v>
      </c>
      <c r="BM171" s="231" t="s">
        <v>1308</v>
      </c>
    </row>
    <row r="172" spans="1:47" s="2" customFormat="1" ht="12">
      <c r="A172" s="40"/>
      <c r="B172" s="41"/>
      <c r="C172" s="42"/>
      <c r="D172" s="233" t="s">
        <v>178</v>
      </c>
      <c r="E172" s="42"/>
      <c r="F172" s="234" t="s">
        <v>283</v>
      </c>
      <c r="G172" s="42"/>
      <c r="H172" s="42"/>
      <c r="I172" s="138"/>
      <c r="J172" s="42"/>
      <c r="K172" s="42"/>
      <c r="L172" s="46"/>
      <c r="M172" s="235"/>
      <c r="N172" s="236"/>
      <c r="O172" s="86"/>
      <c r="P172" s="86"/>
      <c r="Q172" s="86"/>
      <c r="R172" s="86"/>
      <c r="S172" s="86"/>
      <c r="T172" s="87"/>
      <c r="U172" s="40"/>
      <c r="V172" s="40"/>
      <c r="W172" s="40"/>
      <c r="X172" s="40"/>
      <c r="Y172" s="40"/>
      <c r="Z172" s="40"/>
      <c r="AA172" s="40"/>
      <c r="AB172" s="40"/>
      <c r="AC172" s="40"/>
      <c r="AD172" s="40"/>
      <c r="AE172" s="40"/>
      <c r="AT172" s="19" t="s">
        <v>178</v>
      </c>
      <c r="AU172" s="19" t="s">
        <v>82</v>
      </c>
    </row>
    <row r="173" spans="1:51" s="13" customFormat="1" ht="12">
      <c r="A173" s="13"/>
      <c r="B173" s="237"/>
      <c r="C173" s="238"/>
      <c r="D173" s="233" t="s">
        <v>180</v>
      </c>
      <c r="E173" s="239" t="s">
        <v>19</v>
      </c>
      <c r="F173" s="240" t="s">
        <v>1309</v>
      </c>
      <c r="G173" s="238"/>
      <c r="H173" s="241">
        <v>238.634</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180</v>
      </c>
      <c r="AU173" s="247" t="s">
        <v>82</v>
      </c>
      <c r="AV173" s="13" t="s">
        <v>82</v>
      </c>
      <c r="AW173" s="13" t="s">
        <v>33</v>
      </c>
      <c r="AX173" s="13" t="s">
        <v>72</v>
      </c>
      <c r="AY173" s="247" t="s">
        <v>169</v>
      </c>
    </row>
    <row r="174" spans="1:51" s="13" customFormat="1" ht="12">
      <c r="A174" s="13"/>
      <c r="B174" s="237"/>
      <c r="C174" s="238"/>
      <c r="D174" s="233" t="s">
        <v>180</v>
      </c>
      <c r="E174" s="239" t="s">
        <v>19</v>
      </c>
      <c r="F174" s="240" t="s">
        <v>1614</v>
      </c>
      <c r="G174" s="238"/>
      <c r="H174" s="241">
        <v>75.717</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180</v>
      </c>
      <c r="AU174" s="247" t="s">
        <v>82</v>
      </c>
      <c r="AV174" s="13" t="s">
        <v>82</v>
      </c>
      <c r="AW174" s="13" t="s">
        <v>33</v>
      </c>
      <c r="AX174" s="13" t="s">
        <v>72</v>
      </c>
      <c r="AY174" s="247" t="s">
        <v>169</v>
      </c>
    </row>
    <row r="175" spans="1:51" s="13" customFormat="1" ht="12">
      <c r="A175" s="13"/>
      <c r="B175" s="237"/>
      <c r="C175" s="238"/>
      <c r="D175" s="233" t="s">
        <v>180</v>
      </c>
      <c r="E175" s="239" t="s">
        <v>19</v>
      </c>
      <c r="F175" s="240" t="s">
        <v>1615</v>
      </c>
      <c r="G175" s="238"/>
      <c r="H175" s="241">
        <v>4.631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180</v>
      </c>
      <c r="AU175" s="247" t="s">
        <v>82</v>
      </c>
      <c r="AV175" s="13" t="s">
        <v>82</v>
      </c>
      <c r="AW175" s="13" t="s">
        <v>33</v>
      </c>
      <c r="AX175" s="13" t="s">
        <v>72</v>
      </c>
      <c r="AY175" s="247" t="s">
        <v>169</v>
      </c>
    </row>
    <row r="176" spans="1:51" s="15" customFormat="1" ht="12">
      <c r="A176" s="15"/>
      <c r="B176" s="258"/>
      <c r="C176" s="259"/>
      <c r="D176" s="233" t="s">
        <v>180</v>
      </c>
      <c r="E176" s="260" t="s">
        <v>19</v>
      </c>
      <c r="F176" s="261" t="s">
        <v>191</v>
      </c>
      <c r="G176" s="259"/>
      <c r="H176" s="262">
        <v>318.982</v>
      </c>
      <c r="I176" s="263"/>
      <c r="J176" s="259"/>
      <c r="K176" s="259"/>
      <c r="L176" s="264"/>
      <c r="M176" s="265"/>
      <c r="N176" s="266"/>
      <c r="O176" s="266"/>
      <c r="P176" s="266"/>
      <c r="Q176" s="266"/>
      <c r="R176" s="266"/>
      <c r="S176" s="266"/>
      <c r="T176" s="267"/>
      <c r="U176" s="15"/>
      <c r="V176" s="15"/>
      <c r="W176" s="15"/>
      <c r="X176" s="15"/>
      <c r="Y176" s="15"/>
      <c r="Z176" s="15"/>
      <c r="AA176" s="15"/>
      <c r="AB176" s="15"/>
      <c r="AC176" s="15"/>
      <c r="AD176" s="15"/>
      <c r="AE176" s="15"/>
      <c r="AT176" s="268" t="s">
        <v>180</v>
      </c>
      <c r="AU176" s="268" t="s">
        <v>82</v>
      </c>
      <c r="AV176" s="15" t="s">
        <v>176</v>
      </c>
      <c r="AW176" s="15" t="s">
        <v>33</v>
      </c>
      <c r="AX176" s="15" t="s">
        <v>80</v>
      </c>
      <c r="AY176" s="268" t="s">
        <v>169</v>
      </c>
    </row>
    <row r="177" spans="1:65" s="2" customFormat="1" ht="21.75" customHeight="1">
      <c r="A177" s="40"/>
      <c r="B177" s="41"/>
      <c r="C177" s="220" t="s">
        <v>306</v>
      </c>
      <c r="D177" s="220" t="s">
        <v>171</v>
      </c>
      <c r="E177" s="221" t="s">
        <v>287</v>
      </c>
      <c r="F177" s="222" t="s">
        <v>288</v>
      </c>
      <c r="G177" s="223" t="s">
        <v>222</v>
      </c>
      <c r="H177" s="224">
        <v>192.87</v>
      </c>
      <c r="I177" s="225"/>
      <c r="J177" s="226">
        <f>ROUND(I177*H177,2)</f>
        <v>0</v>
      </c>
      <c r="K177" s="222" t="s">
        <v>175</v>
      </c>
      <c r="L177" s="46"/>
      <c r="M177" s="227" t="s">
        <v>19</v>
      </c>
      <c r="N177" s="228" t="s">
        <v>43</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176</v>
      </c>
      <c r="AT177" s="231" t="s">
        <v>171</v>
      </c>
      <c r="AU177" s="231" t="s">
        <v>82</v>
      </c>
      <c r="AY177" s="19" t="s">
        <v>169</v>
      </c>
      <c r="BE177" s="232">
        <f>IF(N177="základní",J177,0)</f>
        <v>0</v>
      </c>
      <c r="BF177" s="232">
        <f>IF(N177="snížená",J177,0)</f>
        <v>0</v>
      </c>
      <c r="BG177" s="232">
        <f>IF(N177="zákl. přenesená",J177,0)</f>
        <v>0</v>
      </c>
      <c r="BH177" s="232">
        <f>IF(N177="sníž. přenesená",J177,0)</f>
        <v>0</v>
      </c>
      <c r="BI177" s="232">
        <f>IF(N177="nulová",J177,0)</f>
        <v>0</v>
      </c>
      <c r="BJ177" s="19" t="s">
        <v>80</v>
      </c>
      <c r="BK177" s="232">
        <f>ROUND(I177*H177,2)</f>
        <v>0</v>
      </c>
      <c r="BL177" s="19" t="s">
        <v>176</v>
      </c>
      <c r="BM177" s="231" t="s">
        <v>1616</v>
      </c>
    </row>
    <row r="178" spans="1:47" s="2" customFormat="1" ht="12">
      <c r="A178" s="40"/>
      <c r="B178" s="41"/>
      <c r="C178" s="42"/>
      <c r="D178" s="233" t="s">
        <v>178</v>
      </c>
      <c r="E178" s="42"/>
      <c r="F178" s="234" t="s">
        <v>290</v>
      </c>
      <c r="G178" s="42"/>
      <c r="H178" s="42"/>
      <c r="I178" s="138"/>
      <c r="J178" s="42"/>
      <c r="K178" s="42"/>
      <c r="L178" s="46"/>
      <c r="M178" s="235"/>
      <c r="N178" s="236"/>
      <c r="O178" s="86"/>
      <c r="P178" s="86"/>
      <c r="Q178" s="86"/>
      <c r="R178" s="86"/>
      <c r="S178" s="86"/>
      <c r="T178" s="87"/>
      <c r="U178" s="40"/>
      <c r="V178" s="40"/>
      <c r="W178" s="40"/>
      <c r="X178" s="40"/>
      <c r="Y178" s="40"/>
      <c r="Z178" s="40"/>
      <c r="AA178" s="40"/>
      <c r="AB178" s="40"/>
      <c r="AC178" s="40"/>
      <c r="AD178" s="40"/>
      <c r="AE178" s="40"/>
      <c r="AT178" s="19" t="s">
        <v>178</v>
      </c>
      <c r="AU178" s="19" t="s">
        <v>82</v>
      </c>
    </row>
    <row r="179" spans="1:51" s="13" customFormat="1" ht="12">
      <c r="A179" s="13"/>
      <c r="B179" s="237"/>
      <c r="C179" s="238"/>
      <c r="D179" s="233" t="s">
        <v>180</v>
      </c>
      <c r="E179" s="239" t="s">
        <v>19</v>
      </c>
      <c r="F179" s="240" t="s">
        <v>1617</v>
      </c>
      <c r="G179" s="238"/>
      <c r="H179" s="241">
        <v>192.87</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180</v>
      </c>
      <c r="AU179" s="247" t="s">
        <v>82</v>
      </c>
      <c r="AV179" s="13" t="s">
        <v>82</v>
      </c>
      <c r="AW179" s="13" t="s">
        <v>33</v>
      </c>
      <c r="AX179" s="13" t="s">
        <v>72</v>
      </c>
      <c r="AY179" s="247" t="s">
        <v>169</v>
      </c>
    </row>
    <row r="180" spans="1:51" s="15" customFormat="1" ht="12">
      <c r="A180" s="15"/>
      <c r="B180" s="258"/>
      <c r="C180" s="259"/>
      <c r="D180" s="233" t="s">
        <v>180</v>
      </c>
      <c r="E180" s="260" t="s">
        <v>19</v>
      </c>
      <c r="F180" s="261" t="s">
        <v>191</v>
      </c>
      <c r="G180" s="259"/>
      <c r="H180" s="262">
        <v>192.87</v>
      </c>
      <c r="I180" s="263"/>
      <c r="J180" s="259"/>
      <c r="K180" s="259"/>
      <c r="L180" s="264"/>
      <c r="M180" s="265"/>
      <c r="N180" s="266"/>
      <c r="O180" s="266"/>
      <c r="P180" s="266"/>
      <c r="Q180" s="266"/>
      <c r="R180" s="266"/>
      <c r="S180" s="266"/>
      <c r="T180" s="267"/>
      <c r="U180" s="15"/>
      <c r="V180" s="15"/>
      <c r="W180" s="15"/>
      <c r="X180" s="15"/>
      <c r="Y180" s="15"/>
      <c r="Z180" s="15"/>
      <c r="AA180" s="15"/>
      <c r="AB180" s="15"/>
      <c r="AC180" s="15"/>
      <c r="AD180" s="15"/>
      <c r="AE180" s="15"/>
      <c r="AT180" s="268" t="s">
        <v>180</v>
      </c>
      <c r="AU180" s="268" t="s">
        <v>82</v>
      </c>
      <c r="AV180" s="15" t="s">
        <v>176</v>
      </c>
      <c r="AW180" s="15" t="s">
        <v>33</v>
      </c>
      <c r="AX180" s="15" t="s">
        <v>80</v>
      </c>
      <c r="AY180" s="268" t="s">
        <v>169</v>
      </c>
    </row>
    <row r="181" spans="1:65" s="2" customFormat="1" ht="16.5" customHeight="1">
      <c r="A181" s="40"/>
      <c r="B181" s="41"/>
      <c r="C181" s="269" t="s">
        <v>7</v>
      </c>
      <c r="D181" s="269" t="s">
        <v>294</v>
      </c>
      <c r="E181" s="270" t="s">
        <v>1315</v>
      </c>
      <c r="F181" s="271" t="s">
        <v>1316</v>
      </c>
      <c r="G181" s="272" t="s">
        <v>297</v>
      </c>
      <c r="H181" s="273">
        <v>347.166</v>
      </c>
      <c r="I181" s="274"/>
      <c r="J181" s="275">
        <f>ROUND(I181*H181,2)</f>
        <v>0</v>
      </c>
      <c r="K181" s="271" t="s">
        <v>175</v>
      </c>
      <c r="L181" s="276"/>
      <c r="M181" s="277" t="s">
        <v>19</v>
      </c>
      <c r="N181" s="278" t="s">
        <v>43</v>
      </c>
      <c r="O181" s="86"/>
      <c r="P181" s="229">
        <f>O181*H181</f>
        <v>0</v>
      </c>
      <c r="Q181" s="229">
        <v>1</v>
      </c>
      <c r="R181" s="229">
        <f>Q181*H181</f>
        <v>347.166</v>
      </c>
      <c r="S181" s="229">
        <v>0</v>
      </c>
      <c r="T181" s="230">
        <f>S181*H181</f>
        <v>0</v>
      </c>
      <c r="U181" s="40"/>
      <c r="V181" s="40"/>
      <c r="W181" s="40"/>
      <c r="X181" s="40"/>
      <c r="Y181" s="40"/>
      <c r="Z181" s="40"/>
      <c r="AA181" s="40"/>
      <c r="AB181" s="40"/>
      <c r="AC181" s="40"/>
      <c r="AD181" s="40"/>
      <c r="AE181" s="40"/>
      <c r="AR181" s="231" t="s">
        <v>227</v>
      </c>
      <c r="AT181" s="231" t="s">
        <v>294</v>
      </c>
      <c r="AU181" s="231" t="s">
        <v>82</v>
      </c>
      <c r="AY181" s="19" t="s">
        <v>169</v>
      </c>
      <c r="BE181" s="232">
        <f>IF(N181="základní",J181,0)</f>
        <v>0</v>
      </c>
      <c r="BF181" s="232">
        <f>IF(N181="snížená",J181,0)</f>
        <v>0</v>
      </c>
      <c r="BG181" s="232">
        <f>IF(N181="zákl. přenesená",J181,0)</f>
        <v>0</v>
      </c>
      <c r="BH181" s="232">
        <f>IF(N181="sníž. přenesená",J181,0)</f>
        <v>0</v>
      </c>
      <c r="BI181" s="232">
        <f>IF(N181="nulová",J181,0)</f>
        <v>0</v>
      </c>
      <c r="BJ181" s="19" t="s">
        <v>80</v>
      </c>
      <c r="BK181" s="232">
        <f>ROUND(I181*H181,2)</f>
        <v>0</v>
      </c>
      <c r="BL181" s="19" t="s">
        <v>176</v>
      </c>
      <c r="BM181" s="231" t="s">
        <v>1618</v>
      </c>
    </row>
    <row r="182" spans="1:51" s="13" customFormat="1" ht="12">
      <c r="A182" s="13"/>
      <c r="B182" s="237"/>
      <c r="C182" s="238"/>
      <c r="D182" s="233" t="s">
        <v>180</v>
      </c>
      <c r="E182" s="238"/>
      <c r="F182" s="240" t="s">
        <v>1619</v>
      </c>
      <c r="G182" s="238"/>
      <c r="H182" s="241">
        <v>347.166</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180</v>
      </c>
      <c r="AU182" s="247" t="s">
        <v>82</v>
      </c>
      <c r="AV182" s="13" t="s">
        <v>82</v>
      </c>
      <c r="AW182" s="13" t="s">
        <v>4</v>
      </c>
      <c r="AX182" s="13" t="s">
        <v>80</v>
      </c>
      <c r="AY182" s="247" t="s">
        <v>169</v>
      </c>
    </row>
    <row r="183" spans="1:65" s="2" customFormat="1" ht="16.5" customHeight="1">
      <c r="A183" s="40"/>
      <c r="B183" s="41"/>
      <c r="C183" s="220" t="s">
        <v>318</v>
      </c>
      <c r="D183" s="220" t="s">
        <v>171</v>
      </c>
      <c r="E183" s="221" t="s">
        <v>301</v>
      </c>
      <c r="F183" s="222" t="s">
        <v>302</v>
      </c>
      <c r="G183" s="223" t="s">
        <v>222</v>
      </c>
      <c r="H183" s="224">
        <v>318.982</v>
      </c>
      <c r="I183" s="225"/>
      <c r="J183" s="226">
        <f>ROUND(I183*H183,2)</f>
        <v>0</v>
      </c>
      <c r="K183" s="222" t="s">
        <v>19</v>
      </c>
      <c r="L183" s="46"/>
      <c r="M183" s="227" t="s">
        <v>19</v>
      </c>
      <c r="N183" s="228" t="s">
        <v>43</v>
      </c>
      <c r="O183" s="86"/>
      <c r="P183" s="229">
        <f>O183*H183</f>
        <v>0</v>
      </c>
      <c r="Q183" s="229">
        <v>0</v>
      </c>
      <c r="R183" s="229">
        <f>Q183*H183</f>
        <v>0</v>
      </c>
      <c r="S183" s="229">
        <v>0</v>
      </c>
      <c r="T183" s="230">
        <f>S183*H183</f>
        <v>0</v>
      </c>
      <c r="U183" s="40"/>
      <c r="V183" s="40"/>
      <c r="W183" s="40"/>
      <c r="X183" s="40"/>
      <c r="Y183" s="40"/>
      <c r="Z183" s="40"/>
      <c r="AA183" s="40"/>
      <c r="AB183" s="40"/>
      <c r="AC183" s="40"/>
      <c r="AD183" s="40"/>
      <c r="AE183" s="40"/>
      <c r="AR183" s="231" t="s">
        <v>176</v>
      </c>
      <c r="AT183" s="231" t="s">
        <v>171</v>
      </c>
      <c r="AU183" s="231" t="s">
        <v>82</v>
      </c>
      <c r="AY183" s="19" t="s">
        <v>169</v>
      </c>
      <c r="BE183" s="232">
        <f>IF(N183="základní",J183,0)</f>
        <v>0</v>
      </c>
      <c r="BF183" s="232">
        <f>IF(N183="snížená",J183,0)</f>
        <v>0</v>
      </c>
      <c r="BG183" s="232">
        <f>IF(N183="zákl. přenesená",J183,0)</f>
        <v>0</v>
      </c>
      <c r="BH183" s="232">
        <f>IF(N183="sníž. přenesená",J183,0)</f>
        <v>0</v>
      </c>
      <c r="BI183" s="232">
        <f>IF(N183="nulová",J183,0)</f>
        <v>0</v>
      </c>
      <c r="BJ183" s="19" t="s">
        <v>80</v>
      </c>
      <c r="BK183" s="232">
        <f>ROUND(I183*H183,2)</f>
        <v>0</v>
      </c>
      <c r="BL183" s="19" t="s">
        <v>176</v>
      </c>
      <c r="BM183" s="231" t="s">
        <v>1319</v>
      </c>
    </row>
    <row r="184" spans="1:47" s="2" customFormat="1" ht="12">
      <c r="A184" s="40"/>
      <c r="B184" s="41"/>
      <c r="C184" s="42"/>
      <c r="D184" s="233" t="s">
        <v>178</v>
      </c>
      <c r="E184" s="42"/>
      <c r="F184" s="234" t="s">
        <v>304</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9" t="s">
        <v>178</v>
      </c>
      <c r="AU184" s="19" t="s">
        <v>82</v>
      </c>
    </row>
    <row r="185" spans="1:51" s="13" customFormat="1" ht="12">
      <c r="A185" s="13"/>
      <c r="B185" s="237"/>
      <c r="C185" s="238"/>
      <c r="D185" s="233" t="s">
        <v>180</v>
      </c>
      <c r="E185" s="239" t="s">
        <v>19</v>
      </c>
      <c r="F185" s="240" t="s">
        <v>1309</v>
      </c>
      <c r="G185" s="238"/>
      <c r="H185" s="241">
        <v>238.634</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180</v>
      </c>
      <c r="AU185" s="247" t="s">
        <v>82</v>
      </c>
      <c r="AV185" s="13" t="s">
        <v>82</v>
      </c>
      <c r="AW185" s="13" t="s">
        <v>33</v>
      </c>
      <c r="AX185" s="13" t="s">
        <v>72</v>
      </c>
      <c r="AY185" s="247" t="s">
        <v>169</v>
      </c>
    </row>
    <row r="186" spans="1:51" s="13" customFormat="1" ht="12">
      <c r="A186" s="13"/>
      <c r="B186" s="237"/>
      <c r="C186" s="238"/>
      <c r="D186" s="233" t="s">
        <v>180</v>
      </c>
      <c r="E186" s="239" t="s">
        <v>19</v>
      </c>
      <c r="F186" s="240" t="s">
        <v>1614</v>
      </c>
      <c r="G186" s="238"/>
      <c r="H186" s="241">
        <v>75.717</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180</v>
      </c>
      <c r="AU186" s="247" t="s">
        <v>82</v>
      </c>
      <c r="AV186" s="13" t="s">
        <v>82</v>
      </c>
      <c r="AW186" s="13" t="s">
        <v>33</v>
      </c>
      <c r="AX186" s="13" t="s">
        <v>72</v>
      </c>
      <c r="AY186" s="247" t="s">
        <v>169</v>
      </c>
    </row>
    <row r="187" spans="1:51" s="13" customFormat="1" ht="12">
      <c r="A187" s="13"/>
      <c r="B187" s="237"/>
      <c r="C187" s="238"/>
      <c r="D187" s="233" t="s">
        <v>180</v>
      </c>
      <c r="E187" s="239" t="s">
        <v>19</v>
      </c>
      <c r="F187" s="240" t="s">
        <v>1615</v>
      </c>
      <c r="G187" s="238"/>
      <c r="H187" s="241">
        <v>4.631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180</v>
      </c>
      <c r="AU187" s="247" t="s">
        <v>82</v>
      </c>
      <c r="AV187" s="13" t="s">
        <v>82</v>
      </c>
      <c r="AW187" s="13" t="s">
        <v>33</v>
      </c>
      <c r="AX187" s="13" t="s">
        <v>72</v>
      </c>
      <c r="AY187" s="247" t="s">
        <v>169</v>
      </c>
    </row>
    <row r="188" spans="1:51" s="15" customFormat="1" ht="12">
      <c r="A188" s="15"/>
      <c r="B188" s="258"/>
      <c r="C188" s="259"/>
      <c r="D188" s="233" t="s">
        <v>180</v>
      </c>
      <c r="E188" s="260" t="s">
        <v>19</v>
      </c>
      <c r="F188" s="261" t="s">
        <v>191</v>
      </c>
      <c r="G188" s="259"/>
      <c r="H188" s="262">
        <v>318.982</v>
      </c>
      <c r="I188" s="263"/>
      <c r="J188" s="259"/>
      <c r="K188" s="259"/>
      <c r="L188" s="264"/>
      <c r="M188" s="265"/>
      <c r="N188" s="266"/>
      <c r="O188" s="266"/>
      <c r="P188" s="266"/>
      <c r="Q188" s="266"/>
      <c r="R188" s="266"/>
      <c r="S188" s="266"/>
      <c r="T188" s="267"/>
      <c r="U188" s="15"/>
      <c r="V188" s="15"/>
      <c r="W188" s="15"/>
      <c r="X188" s="15"/>
      <c r="Y188" s="15"/>
      <c r="Z188" s="15"/>
      <c r="AA188" s="15"/>
      <c r="AB188" s="15"/>
      <c r="AC188" s="15"/>
      <c r="AD188" s="15"/>
      <c r="AE188" s="15"/>
      <c r="AT188" s="268" t="s">
        <v>180</v>
      </c>
      <c r="AU188" s="268" t="s">
        <v>82</v>
      </c>
      <c r="AV188" s="15" t="s">
        <v>176</v>
      </c>
      <c r="AW188" s="15" t="s">
        <v>33</v>
      </c>
      <c r="AX188" s="15" t="s">
        <v>80</v>
      </c>
      <c r="AY188" s="268" t="s">
        <v>169</v>
      </c>
    </row>
    <row r="189" spans="1:65" s="2" customFormat="1" ht="21.75" customHeight="1">
      <c r="A189" s="40"/>
      <c r="B189" s="41"/>
      <c r="C189" s="220" t="s">
        <v>325</v>
      </c>
      <c r="D189" s="220" t="s">
        <v>171</v>
      </c>
      <c r="E189" s="221" t="s">
        <v>307</v>
      </c>
      <c r="F189" s="222" t="s">
        <v>308</v>
      </c>
      <c r="G189" s="223" t="s">
        <v>297</v>
      </c>
      <c r="H189" s="224">
        <v>831.713</v>
      </c>
      <c r="I189" s="225"/>
      <c r="J189" s="226">
        <f>ROUND(I189*H189,2)</f>
        <v>0</v>
      </c>
      <c r="K189" s="222" t="s">
        <v>19</v>
      </c>
      <c r="L189" s="46"/>
      <c r="M189" s="227" t="s">
        <v>19</v>
      </c>
      <c r="N189" s="228" t="s">
        <v>43</v>
      </c>
      <c r="O189" s="86"/>
      <c r="P189" s="229">
        <f>O189*H189</f>
        <v>0</v>
      </c>
      <c r="Q189" s="229">
        <v>0</v>
      </c>
      <c r="R189" s="229">
        <f>Q189*H189</f>
        <v>0</v>
      </c>
      <c r="S189" s="229">
        <v>0</v>
      </c>
      <c r="T189" s="230">
        <f>S189*H189</f>
        <v>0</v>
      </c>
      <c r="U189" s="40"/>
      <c r="V189" s="40"/>
      <c r="W189" s="40"/>
      <c r="X189" s="40"/>
      <c r="Y189" s="40"/>
      <c r="Z189" s="40"/>
      <c r="AA189" s="40"/>
      <c r="AB189" s="40"/>
      <c r="AC189" s="40"/>
      <c r="AD189" s="40"/>
      <c r="AE189" s="40"/>
      <c r="AR189" s="231" t="s">
        <v>176</v>
      </c>
      <c r="AT189" s="231" t="s">
        <v>171</v>
      </c>
      <c r="AU189" s="231" t="s">
        <v>82</v>
      </c>
      <c r="AY189" s="19" t="s">
        <v>169</v>
      </c>
      <c r="BE189" s="232">
        <f>IF(N189="základní",J189,0)</f>
        <v>0</v>
      </c>
      <c r="BF189" s="232">
        <f>IF(N189="snížená",J189,0)</f>
        <v>0</v>
      </c>
      <c r="BG189" s="232">
        <f>IF(N189="zákl. přenesená",J189,0)</f>
        <v>0</v>
      </c>
      <c r="BH189" s="232">
        <f>IF(N189="sníž. přenesená",J189,0)</f>
        <v>0</v>
      </c>
      <c r="BI189" s="232">
        <f>IF(N189="nulová",J189,0)</f>
        <v>0</v>
      </c>
      <c r="BJ189" s="19" t="s">
        <v>80</v>
      </c>
      <c r="BK189" s="232">
        <f>ROUND(I189*H189,2)</f>
        <v>0</v>
      </c>
      <c r="BL189" s="19" t="s">
        <v>176</v>
      </c>
      <c r="BM189" s="231" t="s">
        <v>1320</v>
      </c>
    </row>
    <row r="190" spans="1:47" s="2" customFormat="1" ht="12">
      <c r="A190" s="40"/>
      <c r="B190" s="41"/>
      <c r="C190" s="42"/>
      <c r="D190" s="233" t="s">
        <v>178</v>
      </c>
      <c r="E190" s="42"/>
      <c r="F190" s="234" t="s">
        <v>310</v>
      </c>
      <c r="G190" s="42"/>
      <c r="H190" s="42"/>
      <c r="I190" s="138"/>
      <c r="J190" s="42"/>
      <c r="K190" s="42"/>
      <c r="L190" s="46"/>
      <c r="M190" s="235"/>
      <c r="N190" s="236"/>
      <c r="O190" s="86"/>
      <c r="P190" s="86"/>
      <c r="Q190" s="86"/>
      <c r="R190" s="86"/>
      <c r="S190" s="86"/>
      <c r="T190" s="87"/>
      <c r="U190" s="40"/>
      <c r="V190" s="40"/>
      <c r="W190" s="40"/>
      <c r="X190" s="40"/>
      <c r="Y190" s="40"/>
      <c r="Z190" s="40"/>
      <c r="AA190" s="40"/>
      <c r="AB190" s="40"/>
      <c r="AC190" s="40"/>
      <c r="AD190" s="40"/>
      <c r="AE190" s="40"/>
      <c r="AT190" s="19" t="s">
        <v>178</v>
      </c>
      <c r="AU190" s="19" t="s">
        <v>82</v>
      </c>
    </row>
    <row r="191" spans="1:51" s="13" customFormat="1" ht="12">
      <c r="A191" s="13"/>
      <c r="B191" s="237"/>
      <c r="C191" s="238"/>
      <c r="D191" s="233" t="s">
        <v>180</v>
      </c>
      <c r="E191" s="239" t="s">
        <v>19</v>
      </c>
      <c r="F191" s="240" t="s">
        <v>1620</v>
      </c>
      <c r="G191" s="238"/>
      <c r="H191" s="241">
        <v>462.063</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180</v>
      </c>
      <c r="AU191" s="247" t="s">
        <v>82</v>
      </c>
      <c r="AV191" s="13" t="s">
        <v>82</v>
      </c>
      <c r="AW191" s="13" t="s">
        <v>33</v>
      </c>
      <c r="AX191" s="13" t="s">
        <v>80</v>
      </c>
      <c r="AY191" s="247" t="s">
        <v>169</v>
      </c>
    </row>
    <row r="192" spans="1:51" s="13" customFormat="1" ht="12">
      <c r="A192" s="13"/>
      <c r="B192" s="237"/>
      <c r="C192" s="238"/>
      <c r="D192" s="233" t="s">
        <v>180</v>
      </c>
      <c r="E192" s="238"/>
      <c r="F192" s="240" t="s">
        <v>1621</v>
      </c>
      <c r="G192" s="238"/>
      <c r="H192" s="241">
        <v>831.713</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180</v>
      </c>
      <c r="AU192" s="247" t="s">
        <v>82</v>
      </c>
      <c r="AV192" s="13" t="s">
        <v>82</v>
      </c>
      <c r="AW192" s="13" t="s">
        <v>4</v>
      </c>
      <c r="AX192" s="13" t="s">
        <v>80</v>
      </c>
      <c r="AY192" s="247" t="s">
        <v>169</v>
      </c>
    </row>
    <row r="193" spans="1:65" s="2" customFormat="1" ht="21.75" customHeight="1">
      <c r="A193" s="40"/>
      <c r="B193" s="41"/>
      <c r="C193" s="220" t="s">
        <v>330</v>
      </c>
      <c r="D193" s="220" t="s">
        <v>171</v>
      </c>
      <c r="E193" s="221" t="s">
        <v>312</v>
      </c>
      <c r="F193" s="222" t="s">
        <v>313</v>
      </c>
      <c r="G193" s="223" t="s">
        <v>222</v>
      </c>
      <c r="H193" s="224">
        <v>396.719</v>
      </c>
      <c r="I193" s="225"/>
      <c r="J193" s="226">
        <f>ROUND(I193*H193,2)</f>
        <v>0</v>
      </c>
      <c r="K193" s="222" t="s">
        <v>19</v>
      </c>
      <c r="L193" s="46"/>
      <c r="M193" s="227" t="s">
        <v>19</v>
      </c>
      <c r="N193" s="228" t="s">
        <v>43</v>
      </c>
      <c r="O193" s="86"/>
      <c r="P193" s="229">
        <f>O193*H193</f>
        <v>0</v>
      </c>
      <c r="Q193" s="229">
        <v>0</v>
      </c>
      <c r="R193" s="229">
        <f>Q193*H193</f>
        <v>0</v>
      </c>
      <c r="S193" s="229">
        <v>0</v>
      </c>
      <c r="T193" s="230">
        <f>S193*H193</f>
        <v>0</v>
      </c>
      <c r="U193" s="40"/>
      <c r="V193" s="40"/>
      <c r="W193" s="40"/>
      <c r="X193" s="40"/>
      <c r="Y193" s="40"/>
      <c r="Z193" s="40"/>
      <c r="AA193" s="40"/>
      <c r="AB193" s="40"/>
      <c r="AC193" s="40"/>
      <c r="AD193" s="40"/>
      <c r="AE193" s="40"/>
      <c r="AR193" s="231" t="s">
        <v>176</v>
      </c>
      <c r="AT193" s="231" t="s">
        <v>171</v>
      </c>
      <c r="AU193" s="231" t="s">
        <v>82</v>
      </c>
      <c r="AY193" s="19" t="s">
        <v>169</v>
      </c>
      <c r="BE193" s="232">
        <f>IF(N193="základní",J193,0)</f>
        <v>0</v>
      </c>
      <c r="BF193" s="232">
        <f>IF(N193="snížená",J193,0)</f>
        <v>0</v>
      </c>
      <c r="BG193" s="232">
        <f>IF(N193="zákl. přenesená",J193,0)</f>
        <v>0</v>
      </c>
      <c r="BH193" s="232">
        <f>IF(N193="sníž. přenesená",J193,0)</f>
        <v>0</v>
      </c>
      <c r="BI193" s="232">
        <f>IF(N193="nulová",J193,0)</f>
        <v>0</v>
      </c>
      <c r="BJ193" s="19" t="s">
        <v>80</v>
      </c>
      <c r="BK193" s="232">
        <f>ROUND(I193*H193,2)</f>
        <v>0</v>
      </c>
      <c r="BL193" s="19" t="s">
        <v>176</v>
      </c>
      <c r="BM193" s="231" t="s">
        <v>1322</v>
      </c>
    </row>
    <row r="194" spans="1:47" s="2" customFormat="1" ht="12">
      <c r="A194" s="40"/>
      <c r="B194" s="41"/>
      <c r="C194" s="42"/>
      <c r="D194" s="233" t="s">
        <v>178</v>
      </c>
      <c r="E194" s="42"/>
      <c r="F194" s="234" t="s">
        <v>315</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9" t="s">
        <v>178</v>
      </c>
      <c r="AU194" s="19" t="s">
        <v>82</v>
      </c>
    </row>
    <row r="195" spans="1:51" s="13" customFormat="1" ht="12">
      <c r="A195" s="13"/>
      <c r="B195" s="237"/>
      <c r="C195" s="238"/>
      <c r="D195" s="233" t="s">
        <v>180</v>
      </c>
      <c r="E195" s="239" t="s">
        <v>1203</v>
      </c>
      <c r="F195" s="240" t="s">
        <v>1323</v>
      </c>
      <c r="G195" s="238"/>
      <c r="H195" s="241">
        <v>396.719</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180</v>
      </c>
      <c r="AU195" s="247" t="s">
        <v>82</v>
      </c>
      <c r="AV195" s="13" t="s">
        <v>82</v>
      </c>
      <c r="AW195" s="13" t="s">
        <v>33</v>
      </c>
      <c r="AX195" s="13" t="s">
        <v>72</v>
      </c>
      <c r="AY195" s="247" t="s">
        <v>169</v>
      </c>
    </row>
    <row r="196" spans="1:51" s="15" customFormat="1" ht="12">
      <c r="A196" s="15"/>
      <c r="B196" s="258"/>
      <c r="C196" s="259"/>
      <c r="D196" s="233" t="s">
        <v>180</v>
      </c>
      <c r="E196" s="260" t="s">
        <v>19</v>
      </c>
      <c r="F196" s="261" t="s">
        <v>191</v>
      </c>
      <c r="G196" s="259"/>
      <c r="H196" s="262">
        <v>396.719</v>
      </c>
      <c r="I196" s="263"/>
      <c r="J196" s="259"/>
      <c r="K196" s="259"/>
      <c r="L196" s="264"/>
      <c r="M196" s="265"/>
      <c r="N196" s="266"/>
      <c r="O196" s="266"/>
      <c r="P196" s="266"/>
      <c r="Q196" s="266"/>
      <c r="R196" s="266"/>
      <c r="S196" s="266"/>
      <c r="T196" s="267"/>
      <c r="U196" s="15"/>
      <c r="V196" s="15"/>
      <c r="W196" s="15"/>
      <c r="X196" s="15"/>
      <c r="Y196" s="15"/>
      <c r="Z196" s="15"/>
      <c r="AA196" s="15"/>
      <c r="AB196" s="15"/>
      <c r="AC196" s="15"/>
      <c r="AD196" s="15"/>
      <c r="AE196" s="15"/>
      <c r="AT196" s="268" t="s">
        <v>180</v>
      </c>
      <c r="AU196" s="268" t="s">
        <v>82</v>
      </c>
      <c r="AV196" s="15" t="s">
        <v>176</v>
      </c>
      <c r="AW196" s="15" t="s">
        <v>33</v>
      </c>
      <c r="AX196" s="15" t="s">
        <v>80</v>
      </c>
      <c r="AY196" s="268" t="s">
        <v>169</v>
      </c>
    </row>
    <row r="197" spans="1:65" s="2" customFormat="1" ht="16.5" customHeight="1">
      <c r="A197" s="40"/>
      <c r="B197" s="41"/>
      <c r="C197" s="269" t="s">
        <v>336</v>
      </c>
      <c r="D197" s="269" t="s">
        <v>294</v>
      </c>
      <c r="E197" s="270" t="s">
        <v>1324</v>
      </c>
      <c r="F197" s="271" t="s">
        <v>1325</v>
      </c>
      <c r="G197" s="272" t="s">
        <v>297</v>
      </c>
      <c r="H197" s="273">
        <v>577.804</v>
      </c>
      <c r="I197" s="274"/>
      <c r="J197" s="275">
        <f>ROUND(I197*H197,2)</f>
        <v>0</v>
      </c>
      <c r="K197" s="271" t="s">
        <v>19</v>
      </c>
      <c r="L197" s="276"/>
      <c r="M197" s="277" t="s">
        <v>19</v>
      </c>
      <c r="N197" s="278" t="s">
        <v>43</v>
      </c>
      <c r="O197" s="86"/>
      <c r="P197" s="229">
        <f>O197*H197</f>
        <v>0</v>
      </c>
      <c r="Q197" s="229">
        <v>0</v>
      </c>
      <c r="R197" s="229">
        <f>Q197*H197</f>
        <v>0</v>
      </c>
      <c r="S197" s="229">
        <v>0</v>
      </c>
      <c r="T197" s="230">
        <f>S197*H197</f>
        <v>0</v>
      </c>
      <c r="U197" s="40"/>
      <c r="V197" s="40"/>
      <c r="W197" s="40"/>
      <c r="X197" s="40"/>
      <c r="Y197" s="40"/>
      <c r="Z197" s="40"/>
      <c r="AA197" s="40"/>
      <c r="AB197" s="40"/>
      <c r="AC197" s="40"/>
      <c r="AD197" s="40"/>
      <c r="AE197" s="40"/>
      <c r="AR197" s="231" t="s">
        <v>227</v>
      </c>
      <c r="AT197" s="231" t="s">
        <v>294</v>
      </c>
      <c r="AU197" s="231" t="s">
        <v>82</v>
      </c>
      <c r="AY197" s="19" t="s">
        <v>169</v>
      </c>
      <c r="BE197" s="232">
        <f>IF(N197="základní",J197,0)</f>
        <v>0</v>
      </c>
      <c r="BF197" s="232">
        <f>IF(N197="snížená",J197,0)</f>
        <v>0</v>
      </c>
      <c r="BG197" s="232">
        <f>IF(N197="zákl. přenesená",J197,0)</f>
        <v>0</v>
      </c>
      <c r="BH197" s="232">
        <f>IF(N197="sníž. přenesená",J197,0)</f>
        <v>0</v>
      </c>
      <c r="BI197" s="232">
        <f>IF(N197="nulová",J197,0)</f>
        <v>0</v>
      </c>
      <c r="BJ197" s="19" t="s">
        <v>80</v>
      </c>
      <c r="BK197" s="232">
        <f>ROUND(I197*H197,2)</f>
        <v>0</v>
      </c>
      <c r="BL197" s="19" t="s">
        <v>176</v>
      </c>
      <c r="BM197" s="231" t="s">
        <v>1326</v>
      </c>
    </row>
    <row r="198" spans="1:51" s="13" customFormat="1" ht="12">
      <c r="A198" s="13"/>
      <c r="B198" s="237"/>
      <c r="C198" s="238"/>
      <c r="D198" s="233" t="s">
        <v>180</v>
      </c>
      <c r="E198" s="239" t="s">
        <v>19</v>
      </c>
      <c r="F198" s="240" t="s">
        <v>1622</v>
      </c>
      <c r="G198" s="238"/>
      <c r="H198" s="241">
        <v>396.719</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180</v>
      </c>
      <c r="AU198" s="247" t="s">
        <v>82</v>
      </c>
      <c r="AV198" s="13" t="s">
        <v>82</v>
      </c>
      <c r="AW198" s="13" t="s">
        <v>33</v>
      </c>
      <c r="AX198" s="13" t="s">
        <v>72</v>
      </c>
      <c r="AY198" s="247" t="s">
        <v>169</v>
      </c>
    </row>
    <row r="199" spans="1:51" s="13" customFormat="1" ht="12">
      <c r="A199" s="13"/>
      <c r="B199" s="237"/>
      <c r="C199" s="238"/>
      <c r="D199" s="233" t="s">
        <v>180</v>
      </c>
      <c r="E199" s="239" t="s">
        <v>19</v>
      </c>
      <c r="F199" s="240" t="s">
        <v>1623</v>
      </c>
      <c r="G199" s="238"/>
      <c r="H199" s="241">
        <v>-75.717</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180</v>
      </c>
      <c r="AU199" s="247" t="s">
        <v>82</v>
      </c>
      <c r="AV199" s="13" t="s">
        <v>82</v>
      </c>
      <c r="AW199" s="13" t="s">
        <v>33</v>
      </c>
      <c r="AX199" s="13" t="s">
        <v>72</v>
      </c>
      <c r="AY199" s="247" t="s">
        <v>169</v>
      </c>
    </row>
    <row r="200" spans="1:51" s="15" customFormat="1" ht="12">
      <c r="A200" s="15"/>
      <c r="B200" s="258"/>
      <c r="C200" s="259"/>
      <c r="D200" s="233" t="s">
        <v>180</v>
      </c>
      <c r="E200" s="260" t="s">
        <v>19</v>
      </c>
      <c r="F200" s="261" t="s">
        <v>191</v>
      </c>
      <c r="G200" s="259"/>
      <c r="H200" s="262">
        <v>321.002</v>
      </c>
      <c r="I200" s="263"/>
      <c r="J200" s="259"/>
      <c r="K200" s="259"/>
      <c r="L200" s="264"/>
      <c r="M200" s="265"/>
      <c r="N200" s="266"/>
      <c r="O200" s="266"/>
      <c r="P200" s="266"/>
      <c r="Q200" s="266"/>
      <c r="R200" s="266"/>
      <c r="S200" s="266"/>
      <c r="T200" s="267"/>
      <c r="U200" s="15"/>
      <c r="V200" s="15"/>
      <c r="W200" s="15"/>
      <c r="X200" s="15"/>
      <c r="Y200" s="15"/>
      <c r="Z200" s="15"/>
      <c r="AA200" s="15"/>
      <c r="AB200" s="15"/>
      <c r="AC200" s="15"/>
      <c r="AD200" s="15"/>
      <c r="AE200" s="15"/>
      <c r="AT200" s="268" t="s">
        <v>180</v>
      </c>
      <c r="AU200" s="268" t="s">
        <v>82</v>
      </c>
      <c r="AV200" s="15" t="s">
        <v>176</v>
      </c>
      <c r="AW200" s="15" t="s">
        <v>33</v>
      </c>
      <c r="AX200" s="15" t="s">
        <v>80</v>
      </c>
      <c r="AY200" s="268" t="s">
        <v>169</v>
      </c>
    </row>
    <row r="201" spans="1:51" s="13" customFormat="1" ht="12">
      <c r="A201" s="13"/>
      <c r="B201" s="237"/>
      <c r="C201" s="238"/>
      <c r="D201" s="233" t="s">
        <v>180</v>
      </c>
      <c r="E201" s="238"/>
      <c r="F201" s="240" t="s">
        <v>1624</v>
      </c>
      <c r="G201" s="238"/>
      <c r="H201" s="241">
        <v>577.804</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180</v>
      </c>
      <c r="AU201" s="247" t="s">
        <v>82</v>
      </c>
      <c r="AV201" s="13" t="s">
        <v>82</v>
      </c>
      <c r="AW201" s="13" t="s">
        <v>4</v>
      </c>
      <c r="AX201" s="13" t="s">
        <v>80</v>
      </c>
      <c r="AY201" s="247" t="s">
        <v>169</v>
      </c>
    </row>
    <row r="202" spans="1:65" s="2" customFormat="1" ht="21.75" customHeight="1">
      <c r="A202" s="40"/>
      <c r="B202" s="41"/>
      <c r="C202" s="220" t="s">
        <v>343</v>
      </c>
      <c r="D202" s="220" t="s">
        <v>171</v>
      </c>
      <c r="E202" s="221" t="s">
        <v>1329</v>
      </c>
      <c r="F202" s="222" t="s">
        <v>1330</v>
      </c>
      <c r="G202" s="223" t="s">
        <v>222</v>
      </c>
      <c r="H202" s="224">
        <v>154.088</v>
      </c>
      <c r="I202" s="225"/>
      <c r="J202" s="226">
        <f>ROUND(I202*H202,2)</f>
        <v>0</v>
      </c>
      <c r="K202" s="222" t="s">
        <v>175</v>
      </c>
      <c r="L202" s="46"/>
      <c r="M202" s="227" t="s">
        <v>19</v>
      </c>
      <c r="N202" s="228" t="s">
        <v>43</v>
      </c>
      <c r="O202" s="86"/>
      <c r="P202" s="229">
        <f>O202*H202</f>
        <v>0</v>
      </c>
      <c r="Q202" s="229">
        <v>0</v>
      </c>
      <c r="R202" s="229">
        <f>Q202*H202</f>
        <v>0</v>
      </c>
      <c r="S202" s="229">
        <v>0</v>
      </c>
      <c r="T202" s="230">
        <f>S202*H202</f>
        <v>0</v>
      </c>
      <c r="U202" s="40"/>
      <c r="V202" s="40"/>
      <c r="W202" s="40"/>
      <c r="X202" s="40"/>
      <c r="Y202" s="40"/>
      <c r="Z202" s="40"/>
      <c r="AA202" s="40"/>
      <c r="AB202" s="40"/>
      <c r="AC202" s="40"/>
      <c r="AD202" s="40"/>
      <c r="AE202" s="40"/>
      <c r="AR202" s="231" t="s">
        <v>176</v>
      </c>
      <c r="AT202" s="231" t="s">
        <v>171</v>
      </c>
      <c r="AU202" s="231" t="s">
        <v>82</v>
      </c>
      <c r="AY202" s="19" t="s">
        <v>169</v>
      </c>
      <c r="BE202" s="232">
        <f>IF(N202="základní",J202,0)</f>
        <v>0</v>
      </c>
      <c r="BF202" s="232">
        <f>IF(N202="snížená",J202,0)</f>
        <v>0</v>
      </c>
      <c r="BG202" s="232">
        <f>IF(N202="zákl. přenesená",J202,0)</f>
        <v>0</v>
      </c>
      <c r="BH202" s="232">
        <f>IF(N202="sníž. přenesená",J202,0)</f>
        <v>0</v>
      </c>
      <c r="BI202" s="232">
        <f>IF(N202="nulová",J202,0)</f>
        <v>0</v>
      </c>
      <c r="BJ202" s="19" t="s">
        <v>80</v>
      </c>
      <c r="BK202" s="232">
        <f>ROUND(I202*H202,2)</f>
        <v>0</v>
      </c>
      <c r="BL202" s="19" t="s">
        <v>176</v>
      </c>
      <c r="BM202" s="231" t="s">
        <v>1331</v>
      </c>
    </row>
    <row r="203" spans="1:47" s="2" customFormat="1" ht="12">
      <c r="A203" s="40"/>
      <c r="B203" s="41"/>
      <c r="C203" s="42"/>
      <c r="D203" s="233" t="s">
        <v>178</v>
      </c>
      <c r="E203" s="42"/>
      <c r="F203" s="234" t="s">
        <v>1332</v>
      </c>
      <c r="G203" s="42"/>
      <c r="H203" s="42"/>
      <c r="I203" s="138"/>
      <c r="J203" s="42"/>
      <c r="K203" s="42"/>
      <c r="L203" s="46"/>
      <c r="M203" s="235"/>
      <c r="N203" s="236"/>
      <c r="O203" s="86"/>
      <c r="P203" s="86"/>
      <c r="Q203" s="86"/>
      <c r="R203" s="86"/>
      <c r="S203" s="86"/>
      <c r="T203" s="87"/>
      <c r="U203" s="40"/>
      <c r="V203" s="40"/>
      <c r="W203" s="40"/>
      <c r="X203" s="40"/>
      <c r="Y203" s="40"/>
      <c r="Z203" s="40"/>
      <c r="AA203" s="40"/>
      <c r="AB203" s="40"/>
      <c r="AC203" s="40"/>
      <c r="AD203" s="40"/>
      <c r="AE203" s="40"/>
      <c r="AT203" s="19" t="s">
        <v>178</v>
      </c>
      <c r="AU203" s="19" t="s">
        <v>82</v>
      </c>
    </row>
    <row r="204" spans="1:51" s="13" customFormat="1" ht="12">
      <c r="A204" s="13"/>
      <c r="B204" s="237"/>
      <c r="C204" s="238"/>
      <c r="D204" s="233" t="s">
        <v>180</v>
      </c>
      <c r="E204" s="239" t="s">
        <v>19</v>
      </c>
      <c r="F204" s="240" t="s">
        <v>1625</v>
      </c>
      <c r="G204" s="238"/>
      <c r="H204" s="241">
        <v>179.157</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180</v>
      </c>
      <c r="AU204" s="247" t="s">
        <v>82</v>
      </c>
      <c r="AV204" s="13" t="s">
        <v>82</v>
      </c>
      <c r="AW204" s="13" t="s">
        <v>33</v>
      </c>
      <c r="AX204" s="13" t="s">
        <v>72</v>
      </c>
      <c r="AY204" s="247" t="s">
        <v>169</v>
      </c>
    </row>
    <row r="205" spans="1:51" s="16" customFormat="1" ht="12">
      <c r="A205" s="16"/>
      <c r="B205" s="284"/>
      <c r="C205" s="285"/>
      <c r="D205" s="233" t="s">
        <v>180</v>
      </c>
      <c r="E205" s="286" t="s">
        <v>1198</v>
      </c>
      <c r="F205" s="287" t="s">
        <v>1280</v>
      </c>
      <c r="G205" s="285"/>
      <c r="H205" s="288">
        <v>179.157</v>
      </c>
      <c r="I205" s="289"/>
      <c r="J205" s="285"/>
      <c r="K205" s="285"/>
      <c r="L205" s="290"/>
      <c r="M205" s="291"/>
      <c r="N205" s="292"/>
      <c r="O205" s="292"/>
      <c r="P205" s="292"/>
      <c r="Q205" s="292"/>
      <c r="R205" s="292"/>
      <c r="S205" s="292"/>
      <c r="T205" s="293"/>
      <c r="U205" s="16"/>
      <c r="V205" s="16"/>
      <c r="W205" s="16"/>
      <c r="X205" s="16"/>
      <c r="Y205" s="16"/>
      <c r="Z205" s="16"/>
      <c r="AA205" s="16"/>
      <c r="AB205" s="16"/>
      <c r="AC205" s="16"/>
      <c r="AD205" s="16"/>
      <c r="AE205" s="16"/>
      <c r="AT205" s="294" t="s">
        <v>180</v>
      </c>
      <c r="AU205" s="294" t="s">
        <v>82</v>
      </c>
      <c r="AV205" s="16" t="s">
        <v>192</v>
      </c>
      <c r="AW205" s="16" t="s">
        <v>33</v>
      </c>
      <c r="AX205" s="16" t="s">
        <v>72</v>
      </c>
      <c r="AY205" s="294" t="s">
        <v>169</v>
      </c>
    </row>
    <row r="206" spans="1:51" s="14" customFormat="1" ht="12">
      <c r="A206" s="14"/>
      <c r="B206" s="248"/>
      <c r="C206" s="249"/>
      <c r="D206" s="233" t="s">
        <v>180</v>
      </c>
      <c r="E206" s="250" t="s">
        <v>19</v>
      </c>
      <c r="F206" s="251" t="s">
        <v>1337</v>
      </c>
      <c r="G206" s="249"/>
      <c r="H206" s="250" t="s">
        <v>19</v>
      </c>
      <c r="I206" s="252"/>
      <c r="J206" s="249"/>
      <c r="K206" s="249"/>
      <c r="L206" s="253"/>
      <c r="M206" s="254"/>
      <c r="N206" s="255"/>
      <c r="O206" s="255"/>
      <c r="P206" s="255"/>
      <c r="Q206" s="255"/>
      <c r="R206" s="255"/>
      <c r="S206" s="255"/>
      <c r="T206" s="256"/>
      <c r="U206" s="14"/>
      <c r="V206" s="14"/>
      <c r="W206" s="14"/>
      <c r="X206" s="14"/>
      <c r="Y206" s="14"/>
      <c r="Z206" s="14"/>
      <c r="AA206" s="14"/>
      <c r="AB206" s="14"/>
      <c r="AC206" s="14"/>
      <c r="AD206" s="14"/>
      <c r="AE206" s="14"/>
      <c r="AT206" s="257" t="s">
        <v>180</v>
      </c>
      <c r="AU206" s="257" t="s">
        <v>82</v>
      </c>
      <c r="AV206" s="14" t="s">
        <v>80</v>
      </c>
      <c r="AW206" s="14" t="s">
        <v>33</v>
      </c>
      <c r="AX206" s="14" t="s">
        <v>72</v>
      </c>
      <c r="AY206" s="257" t="s">
        <v>169</v>
      </c>
    </row>
    <row r="207" spans="1:51" s="13" customFormat="1" ht="12">
      <c r="A207" s="13"/>
      <c r="B207" s="237"/>
      <c r="C207" s="238"/>
      <c r="D207" s="233" t="s">
        <v>180</v>
      </c>
      <c r="E207" s="239" t="s">
        <v>19</v>
      </c>
      <c r="F207" s="240" t="s">
        <v>1626</v>
      </c>
      <c r="G207" s="238"/>
      <c r="H207" s="241">
        <v>-25.069</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180</v>
      </c>
      <c r="AU207" s="247" t="s">
        <v>82</v>
      </c>
      <c r="AV207" s="13" t="s">
        <v>82</v>
      </c>
      <c r="AW207" s="13" t="s">
        <v>33</v>
      </c>
      <c r="AX207" s="13" t="s">
        <v>72</v>
      </c>
      <c r="AY207" s="247" t="s">
        <v>169</v>
      </c>
    </row>
    <row r="208" spans="1:51" s="15" customFormat="1" ht="12">
      <c r="A208" s="15"/>
      <c r="B208" s="258"/>
      <c r="C208" s="259"/>
      <c r="D208" s="233" t="s">
        <v>180</v>
      </c>
      <c r="E208" s="260" t="s">
        <v>1195</v>
      </c>
      <c r="F208" s="261" t="s">
        <v>191</v>
      </c>
      <c r="G208" s="259"/>
      <c r="H208" s="262">
        <v>154.088</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180</v>
      </c>
      <c r="AU208" s="268" t="s">
        <v>82</v>
      </c>
      <c r="AV208" s="15" t="s">
        <v>176</v>
      </c>
      <c r="AW208" s="15" t="s">
        <v>33</v>
      </c>
      <c r="AX208" s="15" t="s">
        <v>80</v>
      </c>
      <c r="AY208" s="268" t="s">
        <v>169</v>
      </c>
    </row>
    <row r="209" spans="1:65" s="2" customFormat="1" ht="16.5" customHeight="1">
      <c r="A209" s="40"/>
      <c r="B209" s="41"/>
      <c r="C209" s="269" t="s">
        <v>348</v>
      </c>
      <c r="D209" s="269" t="s">
        <v>294</v>
      </c>
      <c r="E209" s="270" t="s">
        <v>1339</v>
      </c>
      <c r="F209" s="271" t="s">
        <v>1340</v>
      </c>
      <c r="G209" s="272" t="s">
        <v>297</v>
      </c>
      <c r="H209" s="273">
        <v>277.358</v>
      </c>
      <c r="I209" s="274"/>
      <c r="J209" s="275">
        <f>ROUND(I209*H209,2)</f>
        <v>0</v>
      </c>
      <c r="K209" s="271" t="s">
        <v>175</v>
      </c>
      <c r="L209" s="276"/>
      <c r="M209" s="277" t="s">
        <v>19</v>
      </c>
      <c r="N209" s="278" t="s">
        <v>43</v>
      </c>
      <c r="O209" s="86"/>
      <c r="P209" s="229">
        <f>O209*H209</f>
        <v>0</v>
      </c>
      <c r="Q209" s="229">
        <v>0</v>
      </c>
      <c r="R209" s="229">
        <f>Q209*H209</f>
        <v>0</v>
      </c>
      <c r="S209" s="229">
        <v>0</v>
      </c>
      <c r="T209" s="230">
        <f>S209*H209</f>
        <v>0</v>
      </c>
      <c r="U209" s="40"/>
      <c r="V209" s="40"/>
      <c r="W209" s="40"/>
      <c r="X209" s="40"/>
      <c r="Y209" s="40"/>
      <c r="Z209" s="40"/>
      <c r="AA209" s="40"/>
      <c r="AB209" s="40"/>
      <c r="AC209" s="40"/>
      <c r="AD209" s="40"/>
      <c r="AE209" s="40"/>
      <c r="AR209" s="231" t="s">
        <v>227</v>
      </c>
      <c r="AT209" s="231" t="s">
        <v>294</v>
      </c>
      <c r="AU209" s="231" t="s">
        <v>82</v>
      </c>
      <c r="AY209" s="19" t="s">
        <v>169</v>
      </c>
      <c r="BE209" s="232">
        <f>IF(N209="základní",J209,0)</f>
        <v>0</v>
      </c>
      <c r="BF209" s="232">
        <f>IF(N209="snížená",J209,0)</f>
        <v>0</v>
      </c>
      <c r="BG209" s="232">
        <f>IF(N209="zákl. přenesená",J209,0)</f>
        <v>0</v>
      </c>
      <c r="BH209" s="232">
        <f>IF(N209="sníž. přenesená",J209,0)</f>
        <v>0</v>
      </c>
      <c r="BI209" s="232">
        <f>IF(N209="nulová",J209,0)</f>
        <v>0</v>
      </c>
      <c r="BJ209" s="19" t="s">
        <v>80</v>
      </c>
      <c r="BK209" s="232">
        <f>ROUND(I209*H209,2)</f>
        <v>0</v>
      </c>
      <c r="BL209" s="19" t="s">
        <v>176</v>
      </c>
      <c r="BM209" s="231" t="s">
        <v>1341</v>
      </c>
    </row>
    <row r="210" spans="1:51" s="13" customFormat="1" ht="12">
      <c r="A210" s="13"/>
      <c r="B210" s="237"/>
      <c r="C210" s="238"/>
      <c r="D210" s="233" t="s">
        <v>180</v>
      </c>
      <c r="E210" s="239" t="s">
        <v>19</v>
      </c>
      <c r="F210" s="240" t="s">
        <v>1342</v>
      </c>
      <c r="G210" s="238"/>
      <c r="H210" s="241">
        <v>277.358</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180</v>
      </c>
      <c r="AU210" s="247" t="s">
        <v>82</v>
      </c>
      <c r="AV210" s="13" t="s">
        <v>82</v>
      </c>
      <c r="AW210" s="13" t="s">
        <v>33</v>
      </c>
      <c r="AX210" s="13" t="s">
        <v>80</v>
      </c>
      <c r="AY210" s="247" t="s">
        <v>169</v>
      </c>
    </row>
    <row r="211" spans="1:65" s="2" customFormat="1" ht="21.75" customHeight="1">
      <c r="A211" s="40"/>
      <c r="B211" s="41"/>
      <c r="C211" s="220" t="s">
        <v>353</v>
      </c>
      <c r="D211" s="220" t="s">
        <v>171</v>
      </c>
      <c r="E211" s="221" t="s">
        <v>319</v>
      </c>
      <c r="F211" s="222" t="s">
        <v>320</v>
      </c>
      <c r="G211" s="223" t="s">
        <v>174</v>
      </c>
      <c r="H211" s="224">
        <v>46.31</v>
      </c>
      <c r="I211" s="225"/>
      <c r="J211" s="226">
        <f>ROUND(I211*H211,2)</f>
        <v>0</v>
      </c>
      <c r="K211" s="222" t="s">
        <v>175</v>
      </c>
      <c r="L211" s="46"/>
      <c r="M211" s="227" t="s">
        <v>19</v>
      </c>
      <c r="N211" s="228" t="s">
        <v>43</v>
      </c>
      <c r="O211" s="86"/>
      <c r="P211" s="229">
        <f>O211*H211</f>
        <v>0</v>
      </c>
      <c r="Q211" s="229">
        <v>0</v>
      </c>
      <c r="R211" s="229">
        <f>Q211*H211</f>
        <v>0</v>
      </c>
      <c r="S211" s="229">
        <v>0</v>
      </c>
      <c r="T211" s="230">
        <f>S211*H211</f>
        <v>0</v>
      </c>
      <c r="U211" s="40"/>
      <c r="V211" s="40"/>
      <c r="W211" s="40"/>
      <c r="X211" s="40"/>
      <c r="Y211" s="40"/>
      <c r="Z211" s="40"/>
      <c r="AA211" s="40"/>
      <c r="AB211" s="40"/>
      <c r="AC211" s="40"/>
      <c r="AD211" s="40"/>
      <c r="AE211" s="40"/>
      <c r="AR211" s="231" t="s">
        <v>176</v>
      </c>
      <c r="AT211" s="231" t="s">
        <v>171</v>
      </c>
      <c r="AU211" s="231" t="s">
        <v>82</v>
      </c>
      <c r="AY211" s="19" t="s">
        <v>169</v>
      </c>
      <c r="BE211" s="232">
        <f>IF(N211="základní",J211,0)</f>
        <v>0</v>
      </c>
      <c r="BF211" s="232">
        <f>IF(N211="snížená",J211,0)</f>
        <v>0</v>
      </c>
      <c r="BG211" s="232">
        <f>IF(N211="zákl. přenesená",J211,0)</f>
        <v>0</v>
      </c>
      <c r="BH211" s="232">
        <f>IF(N211="sníž. přenesená",J211,0)</f>
        <v>0</v>
      </c>
      <c r="BI211" s="232">
        <f>IF(N211="nulová",J211,0)</f>
        <v>0</v>
      </c>
      <c r="BJ211" s="19" t="s">
        <v>80</v>
      </c>
      <c r="BK211" s="232">
        <f>ROUND(I211*H211,2)</f>
        <v>0</v>
      </c>
      <c r="BL211" s="19" t="s">
        <v>176</v>
      </c>
      <c r="BM211" s="231" t="s">
        <v>1627</v>
      </c>
    </row>
    <row r="212" spans="1:47" s="2" customFormat="1" ht="12">
      <c r="A212" s="40"/>
      <c r="B212" s="41"/>
      <c r="C212" s="42"/>
      <c r="D212" s="233" t="s">
        <v>178</v>
      </c>
      <c r="E212" s="42"/>
      <c r="F212" s="234" t="s">
        <v>322</v>
      </c>
      <c r="G212" s="42"/>
      <c r="H212" s="42"/>
      <c r="I212" s="138"/>
      <c r="J212" s="42"/>
      <c r="K212" s="42"/>
      <c r="L212" s="46"/>
      <c r="M212" s="235"/>
      <c r="N212" s="236"/>
      <c r="O212" s="86"/>
      <c r="P212" s="86"/>
      <c r="Q212" s="86"/>
      <c r="R212" s="86"/>
      <c r="S212" s="86"/>
      <c r="T212" s="87"/>
      <c r="U212" s="40"/>
      <c r="V212" s="40"/>
      <c r="W212" s="40"/>
      <c r="X212" s="40"/>
      <c r="Y212" s="40"/>
      <c r="Z212" s="40"/>
      <c r="AA212" s="40"/>
      <c r="AB212" s="40"/>
      <c r="AC212" s="40"/>
      <c r="AD212" s="40"/>
      <c r="AE212" s="40"/>
      <c r="AT212" s="19" t="s">
        <v>178</v>
      </c>
      <c r="AU212" s="19" t="s">
        <v>82</v>
      </c>
    </row>
    <row r="213" spans="1:65" s="2" customFormat="1" ht="21.75" customHeight="1">
      <c r="A213" s="40"/>
      <c r="B213" s="41"/>
      <c r="C213" s="220" t="s">
        <v>358</v>
      </c>
      <c r="D213" s="220" t="s">
        <v>171</v>
      </c>
      <c r="E213" s="221" t="s">
        <v>326</v>
      </c>
      <c r="F213" s="222" t="s">
        <v>327</v>
      </c>
      <c r="G213" s="223" t="s">
        <v>174</v>
      </c>
      <c r="H213" s="224">
        <v>46.31</v>
      </c>
      <c r="I213" s="225"/>
      <c r="J213" s="226">
        <f>ROUND(I213*H213,2)</f>
        <v>0</v>
      </c>
      <c r="K213" s="222" t="s">
        <v>175</v>
      </c>
      <c r="L213" s="46"/>
      <c r="M213" s="227" t="s">
        <v>19</v>
      </c>
      <c r="N213" s="228" t="s">
        <v>43</v>
      </c>
      <c r="O213" s="86"/>
      <c r="P213" s="229">
        <f>O213*H213</f>
        <v>0</v>
      </c>
      <c r="Q213" s="229">
        <v>0</v>
      </c>
      <c r="R213" s="229">
        <f>Q213*H213</f>
        <v>0</v>
      </c>
      <c r="S213" s="229">
        <v>0</v>
      </c>
      <c r="T213" s="230">
        <f>S213*H213</f>
        <v>0</v>
      </c>
      <c r="U213" s="40"/>
      <c r="V213" s="40"/>
      <c r="W213" s="40"/>
      <c r="X213" s="40"/>
      <c r="Y213" s="40"/>
      <c r="Z213" s="40"/>
      <c r="AA213" s="40"/>
      <c r="AB213" s="40"/>
      <c r="AC213" s="40"/>
      <c r="AD213" s="40"/>
      <c r="AE213" s="40"/>
      <c r="AR213" s="231" t="s">
        <v>176</v>
      </c>
      <c r="AT213" s="231" t="s">
        <v>171</v>
      </c>
      <c r="AU213" s="231" t="s">
        <v>82</v>
      </c>
      <c r="AY213" s="19" t="s">
        <v>169</v>
      </c>
      <c r="BE213" s="232">
        <f>IF(N213="základní",J213,0)</f>
        <v>0</v>
      </c>
      <c r="BF213" s="232">
        <f>IF(N213="snížená",J213,0)</f>
        <v>0</v>
      </c>
      <c r="BG213" s="232">
        <f>IF(N213="zákl. přenesená",J213,0)</f>
        <v>0</v>
      </c>
      <c r="BH213" s="232">
        <f>IF(N213="sníž. přenesená",J213,0)</f>
        <v>0</v>
      </c>
      <c r="BI213" s="232">
        <f>IF(N213="nulová",J213,0)</f>
        <v>0</v>
      </c>
      <c r="BJ213" s="19" t="s">
        <v>80</v>
      </c>
      <c r="BK213" s="232">
        <f>ROUND(I213*H213,2)</f>
        <v>0</v>
      </c>
      <c r="BL213" s="19" t="s">
        <v>176</v>
      </c>
      <c r="BM213" s="231" t="s">
        <v>1628</v>
      </c>
    </row>
    <row r="214" spans="1:47" s="2" customFormat="1" ht="12">
      <c r="A214" s="40"/>
      <c r="B214" s="41"/>
      <c r="C214" s="42"/>
      <c r="D214" s="233" t="s">
        <v>178</v>
      </c>
      <c r="E214" s="42"/>
      <c r="F214" s="234" t="s">
        <v>329</v>
      </c>
      <c r="G214" s="42"/>
      <c r="H214" s="42"/>
      <c r="I214" s="138"/>
      <c r="J214" s="42"/>
      <c r="K214" s="42"/>
      <c r="L214" s="46"/>
      <c r="M214" s="235"/>
      <c r="N214" s="236"/>
      <c r="O214" s="86"/>
      <c r="P214" s="86"/>
      <c r="Q214" s="86"/>
      <c r="R214" s="86"/>
      <c r="S214" s="86"/>
      <c r="T214" s="87"/>
      <c r="U214" s="40"/>
      <c r="V214" s="40"/>
      <c r="W214" s="40"/>
      <c r="X214" s="40"/>
      <c r="Y214" s="40"/>
      <c r="Z214" s="40"/>
      <c r="AA214" s="40"/>
      <c r="AB214" s="40"/>
      <c r="AC214" s="40"/>
      <c r="AD214" s="40"/>
      <c r="AE214" s="40"/>
      <c r="AT214" s="19" t="s">
        <v>178</v>
      </c>
      <c r="AU214" s="19" t="s">
        <v>82</v>
      </c>
    </row>
    <row r="215" spans="1:65" s="2" customFormat="1" ht="16.5" customHeight="1">
      <c r="A215" s="40"/>
      <c r="B215" s="41"/>
      <c r="C215" s="269" t="s">
        <v>365</v>
      </c>
      <c r="D215" s="269" t="s">
        <v>294</v>
      </c>
      <c r="E215" s="270" t="s">
        <v>331</v>
      </c>
      <c r="F215" s="271" t="s">
        <v>332</v>
      </c>
      <c r="G215" s="272" t="s">
        <v>333</v>
      </c>
      <c r="H215" s="273">
        <v>0.695</v>
      </c>
      <c r="I215" s="274"/>
      <c r="J215" s="275">
        <f>ROUND(I215*H215,2)</f>
        <v>0</v>
      </c>
      <c r="K215" s="271" t="s">
        <v>175</v>
      </c>
      <c r="L215" s="276"/>
      <c r="M215" s="277" t="s">
        <v>19</v>
      </c>
      <c r="N215" s="278" t="s">
        <v>43</v>
      </c>
      <c r="O215" s="86"/>
      <c r="P215" s="229">
        <f>O215*H215</f>
        <v>0</v>
      </c>
      <c r="Q215" s="229">
        <v>0.001</v>
      </c>
      <c r="R215" s="229">
        <f>Q215*H215</f>
        <v>0.000695</v>
      </c>
      <c r="S215" s="229">
        <v>0</v>
      </c>
      <c r="T215" s="230">
        <f>S215*H215</f>
        <v>0</v>
      </c>
      <c r="U215" s="40"/>
      <c r="V215" s="40"/>
      <c r="W215" s="40"/>
      <c r="X215" s="40"/>
      <c r="Y215" s="40"/>
      <c r="Z215" s="40"/>
      <c r="AA215" s="40"/>
      <c r="AB215" s="40"/>
      <c r="AC215" s="40"/>
      <c r="AD215" s="40"/>
      <c r="AE215" s="40"/>
      <c r="AR215" s="231" t="s">
        <v>227</v>
      </c>
      <c r="AT215" s="231" t="s">
        <v>294</v>
      </c>
      <c r="AU215" s="231" t="s">
        <v>82</v>
      </c>
      <c r="AY215" s="19" t="s">
        <v>169</v>
      </c>
      <c r="BE215" s="232">
        <f>IF(N215="základní",J215,0)</f>
        <v>0</v>
      </c>
      <c r="BF215" s="232">
        <f>IF(N215="snížená",J215,0)</f>
        <v>0</v>
      </c>
      <c r="BG215" s="232">
        <f>IF(N215="zákl. přenesená",J215,0)</f>
        <v>0</v>
      </c>
      <c r="BH215" s="232">
        <f>IF(N215="sníž. přenesená",J215,0)</f>
        <v>0</v>
      </c>
      <c r="BI215" s="232">
        <f>IF(N215="nulová",J215,0)</f>
        <v>0</v>
      </c>
      <c r="BJ215" s="19" t="s">
        <v>80</v>
      </c>
      <c r="BK215" s="232">
        <f>ROUND(I215*H215,2)</f>
        <v>0</v>
      </c>
      <c r="BL215" s="19" t="s">
        <v>176</v>
      </c>
      <c r="BM215" s="231" t="s">
        <v>1629</v>
      </c>
    </row>
    <row r="216" spans="1:51" s="13" customFormat="1" ht="12">
      <c r="A216" s="13"/>
      <c r="B216" s="237"/>
      <c r="C216" s="238"/>
      <c r="D216" s="233" t="s">
        <v>180</v>
      </c>
      <c r="E216" s="238"/>
      <c r="F216" s="240" t="s">
        <v>1630</v>
      </c>
      <c r="G216" s="238"/>
      <c r="H216" s="241">
        <v>0.695</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180</v>
      </c>
      <c r="AU216" s="247" t="s">
        <v>82</v>
      </c>
      <c r="AV216" s="13" t="s">
        <v>82</v>
      </c>
      <c r="AW216" s="13" t="s">
        <v>4</v>
      </c>
      <c r="AX216" s="13" t="s">
        <v>80</v>
      </c>
      <c r="AY216" s="247" t="s">
        <v>169</v>
      </c>
    </row>
    <row r="217" spans="1:63" s="12" customFormat="1" ht="22.8" customHeight="1">
      <c r="A217" s="12"/>
      <c r="B217" s="204"/>
      <c r="C217" s="205"/>
      <c r="D217" s="206" t="s">
        <v>71</v>
      </c>
      <c r="E217" s="218" t="s">
        <v>192</v>
      </c>
      <c r="F217" s="218" t="s">
        <v>829</v>
      </c>
      <c r="G217" s="205"/>
      <c r="H217" s="205"/>
      <c r="I217" s="208"/>
      <c r="J217" s="219">
        <f>BK217</f>
        <v>0</v>
      </c>
      <c r="K217" s="205"/>
      <c r="L217" s="210"/>
      <c r="M217" s="211"/>
      <c r="N217" s="212"/>
      <c r="O217" s="212"/>
      <c r="P217" s="213">
        <f>SUM(P218:P219)</f>
        <v>0</v>
      </c>
      <c r="Q217" s="212"/>
      <c r="R217" s="213">
        <f>SUM(R218:R219)</f>
        <v>0</v>
      </c>
      <c r="S217" s="212"/>
      <c r="T217" s="214">
        <f>SUM(T218:T219)</f>
        <v>0</v>
      </c>
      <c r="U217" s="12"/>
      <c r="V217" s="12"/>
      <c r="W217" s="12"/>
      <c r="X217" s="12"/>
      <c r="Y217" s="12"/>
      <c r="Z217" s="12"/>
      <c r="AA217" s="12"/>
      <c r="AB217" s="12"/>
      <c r="AC217" s="12"/>
      <c r="AD217" s="12"/>
      <c r="AE217" s="12"/>
      <c r="AR217" s="215" t="s">
        <v>80</v>
      </c>
      <c r="AT217" s="216" t="s">
        <v>71</v>
      </c>
      <c r="AU217" s="216" t="s">
        <v>80</v>
      </c>
      <c r="AY217" s="215" t="s">
        <v>169</v>
      </c>
      <c r="BK217" s="217">
        <f>SUM(BK218:BK219)</f>
        <v>0</v>
      </c>
    </row>
    <row r="218" spans="1:65" s="2" customFormat="1" ht="16.5" customHeight="1">
      <c r="A218" s="40"/>
      <c r="B218" s="41"/>
      <c r="C218" s="220" t="s">
        <v>370</v>
      </c>
      <c r="D218" s="220" t="s">
        <v>171</v>
      </c>
      <c r="E218" s="221" t="s">
        <v>1343</v>
      </c>
      <c r="F218" s="222" t="s">
        <v>1344</v>
      </c>
      <c r="G218" s="223" t="s">
        <v>339</v>
      </c>
      <c r="H218" s="224">
        <v>268.4</v>
      </c>
      <c r="I218" s="225"/>
      <c r="J218" s="226">
        <f>ROUND(I218*H218,2)</f>
        <v>0</v>
      </c>
      <c r="K218" s="222" t="s">
        <v>175</v>
      </c>
      <c r="L218" s="46"/>
      <c r="M218" s="227" t="s">
        <v>19</v>
      </c>
      <c r="N218" s="228" t="s">
        <v>43</v>
      </c>
      <c r="O218" s="86"/>
      <c r="P218" s="229">
        <f>O218*H218</f>
        <v>0</v>
      </c>
      <c r="Q218" s="229">
        <v>0</v>
      </c>
      <c r="R218" s="229">
        <f>Q218*H218</f>
        <v>0</v>
      </c>
      <c r="S218" s="229">
        <v>0</v>
      </c>
      <c r="T218" s="230">
        <f>S218*H218</f>
        <v>0</v>
      </c>
      <c r="U218" s="40"/>
      <c r="V218" s="40"/>
      <c r="W218" s="40"/>
      <c r="X218" s="40"/>
      <c r="Y218" s="40"/>
      <c r="Z218" s="40"/>
      <c r="AA218" s="40"/>
      <c r="AB218" s="40"/>
      <c r="AC218" s="40"/>
      <c r="AD218" s="40"/>
      <c r="AE218" s="40"/>
      <c r="AR218" s="231" t="s">
        <v>176</v>
      </c>
      <c r="AT218" s="231" t="s">
        <v>171</v>
      </c>
      <c r="AU218" s="231" t="s">
        <v>82</v>
      </c>
      <c r="AY218" s="19" t="s">
        <v>169</v>
      </c>
      <c r="BE218" s="232">
        <f>IF(N218="základní",J218,0)</f>
        <v>0</v>
      </c>
      <c r="BF218" s="232">
        <f>IF(N218="snížená",J218,0)</f>
        <v>0</v>
      </c>
      <c r="BG218" s="232">
        <f>IF(N218="zákl. přenesená",J218,0)</f>
        <v>0</v>
      </c>
      <c r="BH218" s="232">
        <f>IF(N218="sníž. přenesená",J218,0)</f>
        <v>0</v>
      </c>
      <c r="BI218" s="232">
        <f>IF(N218="nulová",J218,0)</f>
        <v>0</v>
      </c>
      <c r="BJ218" s="19" t="s">
        <v>80</v>
      </c>
      <c r="BK218" s="232">
        <f>ROUND(I218*H218,2)</f>
        <v>0</v>
      </c>
      <c r="BL218" s="19" t="s">
        <v>176</v>
      </c>
      <c r="BM218" s="231" t="s">
        <v>1345</v>
      </c>
    </row>
    <row r="219" spans="1:47" s="2" customFormat="1" ht="12">
      <c r="A219" s="40"/>
      <c r="B219" s="41"/>
      <c r="C219" s="42"/>
      <c r="D219" s="233" t="s">
        <v>178</v>
      </c>
      <c r="E219" s="42"/>
      <c r="F219" s="234" t="s">
        <v>1346</v>
      </c>
      <c r="G219" s="42"/>
      <c r="H219" s="42"/>
      <c r="I219" s="138"/>
      <c r="J219" s="42"/>
      <c r="K219" s="42"/>
      <c r="L219" s="46"/>
      <c r="M219" s="235"/>
      <c r="N219" s="236"/>
      <c r="O219" s="86"/>
      <c r="P219" s="86"/>
      <c r="Q219" s="86"/>
      <c r="R219" s="86"/>
      <c r="S219" s="86"/>
      <c r="T219" s="87"/>
      <c r="U219" s="40"/>
      <c r="V219" s="40"/>
      <c r="W219" s="40"/>
      <c r="X219" s="40"/>
      <c r="Y219" s="40"/>
      <c r="Z219" s="40"/>
      <c r="AA219" s="40"/>
      <c r="AB219" s="40"/>
      <c r="AC219" s="40"/>
      <c r="AD219" s="40"/>
      <c r="AE219" s="40"/>
      <c r="AT219" s="19" t="s">
        <v>178</v>
      </c>
      <c r="AU219" s="19" t="s">
        <v>82</v>
      </c>
    </row>
    <row r="220" spans="1:63" s="12" customFormat="1" ht="22.8" customHeight="1">
      <c r="A220" s="12"/>
      <c r="B220" s="204"/>
      <c r="C220" s="205"/>
      <c r="D220" s="206" t="s">
        <v>71</v>
      </c>
      <c r="E220" s="218" t="s">
        <v>176</v>
      </c>
      <c r="F220" s="218" t="s">
        <v>708</v>
      </c>
      <c r="G220" s="205"/>
      <c r="H220" s="205"/>
      <c r="I220" s="208"/>
      <c r="J220" s="219">
        <f>BK220</f>
        <v>0</v>
      </c>
      <c r="K220" s="205"/>
      <c r="L220" s="210"/>
      <c r="M220" s="211"/>
      <c r="N220" s="212"/>
      <c r="O220" s="212"/>
      <c r="P220" s="213">
        <f>SUM(P221:P238)</f>
        <v>0</v>
      </c>
      <c r="Q220" s="212"/>
      <c r="R220" s="213">
        <f>SUM(R221:R238)</f>
        <v>1.1654816000000001</v>
      </c>
      <c r="S220" s="212"/>
      <c r="T220" s="214">
        <f>SUM(T221:T238)</f>
        <v>0</v>
      </c>
      <c r="U220" s="12"/>
      <c r="V220" s="12"/>
      <c r="W220" s="12"/>
      <c r="X220" s="12"/>
      <c r="Y220" s="12"/>
      <c r="Z220" s="12"/>
      <c r="AA220" s="12"/>
      <c r="AB220" s="12"/>
      <c r="AC220" s="12"/>
      <c r="AD220" s="12"/>
      <c r="AE220" s="12"/>
      <c r="AR220" s="215" t="s">
        <v>80</v>
      </c>
      <c r="AT220" s="216" t="s">
        <v>71</v>
      </c>
      <c r="AU220" s="216" t="s">
        <v>80</v>
      </c>
      <c r="AY220" s="215" t="s">
        <v>169</v>
      </c>
      <c r="BK220" s="217">
        <f>SUM(BK221:BK238)</f>
        <v>0</v>
      </c>
    </row>
    <row r="221" spans="1:65" s="2" customFormat="1" ht="16.5" customHeight="1">
      <c r="A221" s="40"/>
      <c r="B221" s="41"/>
      <c r="C221" s="220" t="s">
        <v>377</v>
      </c>
      <c r="D221" s="220" t="s">
        <v>171</v>
      </c>
      <c r="E221" s="221" t="s">
        <v>1347</v>
      </c>
      <c r="F221" s="222" t="s">
        <v>1348</v>
      </c>
      <c r="G221" s="223" t="s">
        <v>222</v>
      </c>
      <c r="H221" s="224">
        <v>84.546</v>
      </c>
      <c r="I221" s="225"/>
      <c r="J221" s="226">
        <f>ROUND(I221*H221,2)</f>
        <v>0</v>
      </c>
      <c r="K221" s="222" t="s">
        <v>19</v>
      </c>
      <c r="L221" s="46"/>
      <c r="M221" s="227" t="s">
        <v>19</v>
      </c>
      <c r="N221" s="228" t="s">
        <v>43</v>
      </c>
      <c r="O221" s="86"/>
      <c r="P221" s="229">
        <f>O221*H221</f>
        <v>0</v>
      </c>
      <c r="Q221" s="229">
        <v>0</v>
      </c>
      <c r="R221" s="229">
        <f>Q221*H221</f>
        <v>0</v>
      </c>
      <c r="S221" s="229">
        <v>0</v>
      </c>
      <c r="T221" s="230">
        <f>S221*H221</f>
        <v>0</v>
      </c>
      <c r="U221" s="40"/>
      <c r="V221" s="40"/>
      <c r="W221" s="40"/>
      <c r="X221" s="40"/>
      <c r="Y221" s="40"/>
      <c r="Z221" s="40"/>
      <c r="AA221" s="40"/>
      <c r="AB221" s="40"/>
      <c r="AC221" s="40"/>
      <c r="AD221" s="40"/>
      <c r="AE221" s="40"/>
      <c r="AR221" s="231" t="s">
        <v>176</v>
      </c>
      <c r="AT221" s="231" t="s">
        <v>171</v>
      </c>
      <c r="AU221" s="231" t="s">
        <v>82</v>
      </c>
      <c r="AY221" s="19" t="s">
        <v>169</v>
      </c>
      <c r="BE221" s="232">
        <f>IF(N221="základní",J221,0)</f>
        <v>0</v>
      </c>
      <c r="BF221" s="232">
        <f>IF(N221="snížená",J221,0)</f>
        <v>0</v>
      </c>
      <c r="BG221" s="232">
        <f>IF(N221="zákl. přenesená",J221,0)</f>
        <v>0</v>
      </c>
      <c r="BH221" s="232">
        <f>IF(N221="sníž. přenesená",J221,0)</f>
        <v>0</v>
      </c>
      <c r="BI221" s="232">
        <f>IF(N221="nulová",J221,0)</f>
        <v>0</v>
      </c>
      <c r="BJ221" s="19" t="s">
        <v>80</v>
      </c>
      <c r="BK221" s="232">
        <f>ROUND(I221*H221,2)</f>
        <v>0</v>
      </c>
      <c r="BL221" s="19" t="s">
        <v>176</v>
      </c>
      <c r="BM221" s="231" t="s">
        <v>1349</v>
      </c>
    </row>
    <row r="222" spans="1:47" s="2" customFormat="1" ht="12">
      <c r="A222" s="40"/>
      <c r="B222" s="41"/>
      <c r="C222" s="42"/>
      <c r="D222" s="233" t="s">
        <v>178</v>
      </c>
      <c r="E222" s="42"/>
      <c r="F222" s="234" t="s">
        <v>1350</v>
      </c>
      <c r="G222" s="42"/>
      <c r="H222" s="42"/>
      <c r="I222" s="138"/>
      <c r="J222" s="42"/>
      <c r="K222" s="42"/>
      <c r="L222" s="46"/>
      <c r="M222" s="235"/>
      <c r="N222" s="236"/>
      <c r="O222" s="86"/>
      <c r="P222" s="86"/>
      <c r="Q222" s="86"/>
      <c r="R222" s="86"/>
      <c r="S222" s="86"/>
      <c r="T222" s="87"/>
      <c r="U222" s="40"/>
      <c r="V222" s="40"/>
      <c r="W222" s="40"/>
      <c r="X222" s="40"/>
      <c r="Y222" s="40"/>
      <c r="Z222" s="40"/>
      <c r="AA222" s="40"/>
      <c r="AB222" s="40"/>
      <c r="AC222" s="40"/>
      <c r="AD222" s="40"/>
      <c r="AE222" s="40"/>
      <c r="AT222" s="19" t="s">
        <v>178</v>
      </c>
      <c r="AU222" s="19" t="s">
        <v>82</v>
      </c>
    </row>
    <row r="223" spans="1:51" s="13" customFormat="1" ht="12">
      <c r="A223" s="13"/>
      <c r="B223" s="237"/>
      <c r="C223" s="238"/>
      <c r="D223" s="233" t="s">
        <v>180</v>
      </c>
      <c r="E223" s="239" t="s">
        <v>19</v>
      </c>
      <c r="F223" s="240" t="s">
        <v>1631</v>
      </c>
      <c r="G223" s="238"/>
      <c r="H223" s="241">
        <v>84.546</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180</v>
      </c>
      <c r="AU223" s="247" t="s">
        <v>82</v>
      </c>
      <c r="AV223" s="13" t="s">
        <v>82</v>
      </c>
      <c r="AW223" s="13" t="s">
        <v>33</v>
      </c>
      <c r="AX223" s="13" t="s">
        <v>72</v>
      </c>
      <c r="AY223" s="247" t="s">
        <v>169</v>
      </c>
    </row>
    <row r="224" spans="1:51" s="15" customFormat="1" ht="12">
      <c r="A224" s="15"/>
      <c r="B224" s="258"/>
      <c r="C224" s="259"/>
      <c r="D224" s="233" t="s">
        <v>180</v>
      </c>
      <c r="E224" s="260" t="s">
        <v>1192</v>
      </c>
      <c r="F224" s="261" t="s">
        <v>191</v>
      </c>
      <c r="G224" s="259"/>
      <c r="H224" s="262">
        <v>84.546</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180</v>
      </c>
      <c r="AU224" s="268" t="s">
        <v>82</v>
      </c>
      <c r="AV224" s="15" t="s">
        <v>176</v>
      </c>
      <c r="AW224" s="15" t="s">
        <v>33</v>
      </c>
      <c r="AX224" s="15" t="s">
        <v>80</v>
      </c>
      <c r="AY224" s="268" t="s">
        <v>169</v>
      </c>
    </row>
    <row r="225" spans="1:65" s="2" customFormat="1" ht="16.5" customHeight="1">
      <c r="A225" s="40"/>
      <c r="B225" s="41"/>
      <c r="C225" s="220" t="s">
        <v>382</v>
      </c>
      <c r="D225" s="220" t="s">
        <v>171</v>
      </c>
      <c r="E225" s="221" t="s">
        <v>1353</v>
      </c>
      <c r="F225" s="222" t="s">
        <v>1354</v>
      </c>
      <c r="G225" s="223" t="s">
        <v>361</v>
      </c>
      <c r="H225" s="224">
        <v>7</v>
      </c>
      <c r="I225" s="225"/>
      <c r="J225" s="226">
        <f>ROUND(I225*H225,2)</f>
        <v>0</v>
      </c>
      <c r="K225" s="222" t="s">
        <v>175</v>
      </c>
      <c r="L225" s="46"/>
      <c r="M225" s="227" t="s">
        <v>19</v>
      </c>
      <c r="N225" s="228" t="s">
        <v>43</v>
      </c>
      <c r="O225" s="86"/>
      <c r="P225" s="229">
        <f>O225*H225</f>
        <v>0</v>
      </c>
      <c r="Q225" s="229">
        <v>0.0066</v>
      </c>
      <c r="R225" s="229">
        <f>Q225*H225</f>
        <v>0.0462</v>
      </c>
      <c r="S225" s="229">
        <v>0</v>
      </c>
      <c r="T225" s="230">
        <f>S225*H225</f>
        <v>0</v>
      </c>
      <c r="U225" s="40"/>
      <c r="V225" s="40"/>
      <c r="W225" s="40"/>
      <c r="X225" s="40"/>
      <c r="Y225" s="40"/>
      <c r="Z225" s="40"/>
      <c r="AA225" s="40"/>
      <c r="AB225" s="40"/>
      <c r="AC225" s="40"/>
      <c r="AD225" s="40"/>
      <c r="AE225" s="40"/>
      <c r="AR225" s="231" t="s">
        <v>176</v>
      </c>
      <c r="AT225" s="231" t="s">
        <v>171</v>
      </c>
      <c r="AU225" s="231" t="s">
        <v>82</v>
      </c>
      <c r="AY225" s="19" t="s">
        <v>169</v>
      </c>
      <c r="BE225" s="232">
        <f>IF(N225="základní",J225,0)</f>
        <v>0</v>
      </c>
      <c r="BF225" s="232">
        <f>IF(N225="snížená",J225,0)</f>
        <v>0</v>
      </c>
      <c r="BG225" s="232">
        <f>IF(N225="zákl. přenesená",J225,0)</f>
        <v>0</v>
      </c>
      <c r="BH225" s="232">
        <f>IF(N225="sníž. přenesená",J225,0)</f>
        <v>0</v>
      </c>
      <c r="BI225" s="232">
        <f>IF(N225="nulová",J225,0)</f>
        <v>0</v>
      </c>
      <c r="BJ225" s="19" t="s">
        <v>80</v>
      </c>
      <c r="BK225" s="232">
        <f>ROUND(I225*H225,2)</f>
        <v>0</v>
      </c>
      <c r="BL225" s="19" t="s">
        <v>176</v>
      </c>
      <c r="BM225" s="231" t="s">
        <v>1355</v>
      </c>
    </row>
    <row r="226" spans="1:47" s="2" customFormat="1" ht="12">
      <c r="A226" s="40"/>
      <c r="B226" s="41"/>
      <c r="C226" s="42"/>
      <c r="D226" s="233" t="s">
        <v>178</v>
      </c>
      <c r="E226" s="42"/>
      <c r="F226" s="234" t="s">
        <v>1356</v>
      </c>
      <c r="G226" s="42"/>
      <c r="H226" s="42"/>
      <c r="I226" s="138"/>
      <c r="J226" s="42"/>
      <c r="K226" s="42"/>
      <c r="L226" s="46"/>
      <c r="M226" s="235"/>
      <c r="N226" s="236"/>
      <c r="O226" s="86"/>
      <c r="P226" s="86"/>
      <c r="Q226" s="86"/>
      <c r="R226" s="86"/>
      <c r="S226" s="86"/>
      <c r="T226" s="87"/>
      <c r="U226" s="40"/>
      <c r="V226" s="40"/>
      <c r="W226" s="40"/>
      <c r="X226" s="40"/>
      <c r="Y226" s="40"/>
      <c r="Z226" s="40"/>
      <c r="AA226" s="40"/>
      <c r="AB226" s="40"/>
      <c r="AC226" s="40"/>
      <c r="AD226" s="40"/>
      <c r="AE226" s="40"/>
      <c r="AT226" s="19" t="s">
        <v>178</v>
      </c>
      <c r="AU226" s="19" t="s">
        <v>82</v>
      </c>
    </row>
    <row r="227" spans="1:51" s="13" customFormat="1" ht="12">
      <c r="A227" s="13"/>
      <c r="B227" s="237"/>
      <c r="C227" s="238"/>
      <c r="D227" s="233" t="s">
        <v>180</v>
      </c>
      <c r="E227" s="239" t="s">
        <v>19</v>
      </c>
      <c r="F227" s="240" t="s">
        <v>1632</v>
      </c>
      <c r="G227" s="238"/>
      <c r="H227" s="241">
        <v>7</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180</v>
      </c>
      <c r="AU227" s="247" t="s">
        <v>82</v>
      </c>
      <c r="AV227" s="13" t="s">
        <v>82</v>
      </c>
      <c r="AW227" s="13" t="s">
        <v>33</v>
      </c>
      <c r="AX227" s="13" t="s">
        <v>80</v>
      </c>
      <c r="AY227" s="247" t="s">
        <v>169</v>
      </c>
    </row>
    <row r="228" spans="1:65" s="2" customFormat="1" ht="16.5" customHeight="1">
      <c r="A228" s="40"/>
      <c r="B228" s="41"/>
      <c r="C228" s="269" t="s">
        <v>387</v>
      </c>
      <c r="D228" s="269" t="s">
        <v>294</v>
      </c>
      <c r="E228" s="270" t="s">
        <v>1361</v>
      </c>
      <c r="F228" s="271" t="s">
        <v>1362</v>
      </c>
      <c r="G228" s="272" t="s">
        <v>361</v>
      </c>
      <c r="H228" s="273">
        <v>1</v>
      </c>
      <c r="I228" s="274"/>
      <c r="J228" s="275">
        <f>ROUND(I228*H228,2)</f>
        <v>0</v>
      </c>
      <c r="K228" s="271" t="s">
        <v>175</v>
      </c>
      <c r="L228" s="276"/>
      <c r="M228" s="277" t="s">
        <v>19</v>
      </c>
      <c r="N228" s="278" t="s">
        <v>43</v>
      </c>
      <c r="O228" s="86"/>
      <c r="P228" s="229">
        <f>O228*H228</f>
        <v>0</v>
      </c>
      <c r="Q228" s="229">
        <v>0.04</v>
      </c>
      <c r="R228" s="229">
        <f>Q228*H228</f>
        <v>0.04</v>
      </c>
      <c r="S228" s="229">
        <v>0</v>
      </c>
      <c r="T228" s="230">
        <f>S228*H228</f>
        <v>0</v>
      </c>
      <c r="U228" s="40"/>
      <c r="V228" s="40"/>
      <c r="W228" s="40"/>
      <c r="X228" s="40"/>
      <c r="Y228" s="40"/>
      <c r="Z228" s="40"/>
      <c r="AA228" s="40"/>
      <c r="AB228" s="40"/>
      <c r="AC228" s="40"/>
      <c r="AD228" s="40"/>
      <c r="AE228" s="40"/>
      <c r="AR228" s="231" t="s">
        <v>227</v>
      </c>
      <c r="AT228" s="231" t="s">
        <v>294</v>
      </c>
      <c r="AU228" s="231" t="s">
        <v>82</v>
      </c>
      <c r="AY228" s="19" t="s">
        <v>169</v>
      </c>
      <c r="BE228" s="232">
        <f>IF(N228="základní",J228,0)</f>
        <v>0</v>
      </c>
      <c r="BF228" s="232">
        <f>IF(N228="snížená",J228,0)</f>
        <v>0</v>
      </c>
      <c r="BG228" s="232">
        <f>IF(N228="zákl. přenesená",J228,0)</f>
        <v>0</v>
      </c>
      <c r="BH228" s="232">
        <f>IF(N228="sníž. přenesená",J228,0)</f>
        <v>0</v>
      </c>
      <c r="BI228" s="232">
        <f>IF(N228="nulová",J228,0)</f>
        <v>0</v>
      </c>
      <c r="BJ228" s="19" t="s">
        <v>80</v>
      </c>
      <c r="BK228" s="232">
        <f>ROUND(I228*H228,2)</f>
        <v>0</v>
      </c>
      <c r="BL228" s="19" t="s">
        <v>176</v>
      </c>
      <c r="BM228" s="231" t="s">
        <v>1363</v>
      </c>
    </row>
    <row r="229" spans="1:65" s="2" customFormat="1" ht="16.5" customHeight="1">
      <c r="A229" s="40"/>
      <c r="B229" s="41"/>
      <c r="C229" s="269" t="s">
        <v>395</v>
      </c>
      <c r="D229" s="269" t="s">
        <v>294</v>
      </c>
      <c r="E229" s="270" t="s">
        <v>1364</v>
      </c>
      <c r="F229" s="271" t="s">
        <v>1365</v>
      </c>
      <c r="G229" s="272" t="s">
        <v>361</v>
      </c>
      <c r="H229" s="273">
        <v>1</v>
      </c>
      <c r="I229" s="274"/>
      <c r="J229" s="275">
        <f>ROUND(I229*H229,2)</f>
        <v>0</v>
      </c>
      <c r="K229" s="271" t="s">
        <v>175</v>
      </c>
      <c r="L229" s="276"/>
      <c r="M229" s="277" t="s">
        <v>19</v>
      </c>
      <c r="N229" s="278" t="s">
        <v>43</v>
      </c>
      <c r="O229" s="86"/>
      <c r="P229" s="229">
        <f>O229*H229</f>
        <v>0</v>
      </c>
      <c r="Q229" s="229">
        <v>0.051</v>
      </c>
      <c r="R229" s="229">
        <f>Q229*H229</f>
        <v>0.051</v>
      </c>
      <c r="S229" s="229">
        <v>0</v>
      </c>
      <c r="T229" s="230">
        <f>S229*H229</f>
        <v>0</v>
      </c>
      <c r="U229" s="40"/>
      <c r="V229" s="40"/>
      <c r="W229" s="40"/>
      <c r="X229" s="40"/>
      <c r="Y229" s="40"/>
      <c r="Z229" s="40"/>
      <c r="AA229" s="40"/>
      <c r="AB229" s="40"/>
      <c r="AC229" s="40"/>
      <c r="AD229" s="40"/>
      <c r="AE229" s="40"/>
      <c r="AR229" s="231" t="s">
        <v>227</v>
      </c>
      <c r="AT229" s="231" t="s">
        <v>294</v>
      </c>
      <c r="AU229" s="231" t="s">
        <v>82</v>
      </c>
      <c r="AY229" s="19" t="s">
        <v>169</v>
      </c>
      <c r="BE229" s="232">
        <f>IF(N229="základní",J229,0)</f>
        <v>0</v>
      </c>
      <c r="BF229" s="232">
        <f>IF(N229="snížená",J229,0)</f>
        <v>0</v>
      </c>
      <c r="BG229" s="232">
        <f>IF(N229="zákl. přenesená",J229,0)</f>
        <v>0</v>
      </c>
      <c r="BH229" s="232">
        <f>IF(N229="sníž. přenesená",J229,0)</f>
        <v>0</v>
      </c>
      <c r="BI229" s="232">
        <f>IF(N229="nulová",J229,0)</f>
        <v>0</v>
      </c>
      <c r="BJ229" s="19" t="s">
        <v>80</v>
      </c>
      <c r="BK229" s="232">
        <f>ROUND(I229*H229,2)</f>
        <v>0</v>
      </c>
      <c r="BL229" s="19" t="s">
        <v>176</v>
      </c>
      <c r="BM229" s="231" t="s">
        <v>1366</v>
      </c>
    </row>
    <row r="230" spans="1:65" s="2" customFormat="1" ht="16.5" customHeight="1">
      <c r="A230" s="40"/>
      <c r="B230" s="41"/>
      <c r="C230" s="269" t="s">
        <v>400</v>
      </c>
      <c r="D230" s="269" t="s">
        <v>294</v>
      </c>
      <c r="E230" s="270" t="s">
        <v>1367</v>
      </c>
      <c r="F230" s="271" t="s">
        <v>1368</v>
      </c>
      <c r="G230" s="272" t="s">
        <v>361</v>
      </c>
      <c r="H230" s="273">
        <v>5</v>
      </c>
      <c r="I230" s="274"/>
      <c r="J230" s="275">
        <f>ROUND(I230*H230,2)</f>
        <v>0</v>
      </c>
      <c r="K230" s="271" t="s">
        <v>175</v>
      </c>
      <c r="L230" s="276"/>
      <c r="M230" s="277" t="s">
        <v>19</v>
      </c>
      <c r="N230" s="278" t="s">
        <v>43</v>
      </c>
      <c r="O230" s="86"/>
      <c r="P230" s="229">
        <f>O230*H230</f>
        <v>0</v>
      </c>
      <c r="Q230" s="229">
        <v>0.068</v>
      </c>
      <c r="R230" s="229">
        <f>Q230*H230</f>
        <v>0.34</v>
      </c>
      <c r="S230" s="229">
        <v>0</v>
      </c>
      <c r="T230" s="230">
        <f>S230*H230</f>
        <v>0</v>
      </c>
      <c r="U230" s="40"/>
      <c r="V230" s="40"/>
      <c r="W230" s="40"/>
      <c r="X230" s="40"/>
      <c r="Y230" s="40"/>
      <c r="Z230" s="40"/>
      <c r="AA230" s="40"/>
      <c r="AB230" s="40"/>
      <c r="AC230" s="40"/>
      <c r="AD230" s="40"/>
      <c r="AE230" s="40"/>
      <c r="AR230" s="231" t="s">
        <v>227</v>
      </c>
      <c r="AT230" s="231" t="s">
        <v>294</v>
      </c>
      <c r="AU230" s="231" t="s">
        <v>82</v>
      </c>
      <c r="AY230" s="19" t="s">
        <v>169</v>
      </c>
      <c r="BE230" s="232">
        <f>IF(N230="základní",J230,0)</f>
        <v>0</v>
      </c>
      <c r="BF230" s="232">
        <f>IF(N230="snížená",J230,0)</f>
        <v>0</v>
      </c>
      <c r="BG230" s="232">
        <f>IF(N230="zákl. přenesená",J230,0)</f>
        <v>0</v>
      </c>
      <c r="BH230" s="232">
        <f>IF(N230="sníž. přenesená",J230,0)</f>
        <v>0</v>
      </c>
      <c r="BI230" s="232">
        <f>IF(N230="nulová",J230,0)</f>
        <v>0</v>
      </c>
      <c r="BJ230" s="19" t="s">
        <v>80</v>
      </c>
      <c r="BK230" s="232">
        <f>ROUND(I230*H230,2)</f>
        <v>0</v>
      </c>
      <c r="BL230" s="19" t="s">
        <v>176</v>
      </c>
      <c r="BM230" s="231" t="s">
        <v>1369</v>
      </c>
    </row>
    <row r="231" spans="1:65" s="2" customFormat="1" ht="16.5" customHeight="1">
      <c r="A231" s="40"/>
      <c r="B231" s="41"/>
      <c r="C231" s="220" t="s">
        <v>406</v>
      </c>
      <c r="D231" s="220" t="s">
        <v>171</v>
      </c>
      <c r="E231" s="221" t="s">
        <v>1370</v>
      </c>
      <c r="F231" s="222" t="s">
        <v>1371</v>
      </c>
      <c r="G231" s="223" t="s">
        <v>361</v>
      </c>
      <c r="H231" s="224">
        <v>7</v>
      </c>
      <c r="I231" s="225"/>
      <c r="J231" s="226">
        <f>ROUND(I231*H231,2)</f>
        <v>0</v>
      </c>
      <c r="K231" s="222" t="s">
        <v>175</v>
      </c>
      <c r="L231" s="46"/>
      <c r="M231" s="227" t="s">
        <v>19</v>
      </c>
      <c r="N231" s="228" t="s">
        <v>43</v>
      </c>
      <c r="O231" s="86"/>
      <c r="P231" s="229">
        <f>O231*H231</f>
        <v>0</v>
      </c>
      <c r="Q231" s="229">
        <v>0.0066</v>
      </c>
      <c r="R231" s="229">
        <f>Q231*H231</f>
        <v>0.0462</v>
      </c>
      <c r="S231" s="229">
        <v>0</v>
      </c>
      <c r="T231" s="230">
        <f>S231*H231</f>
        <v>0</v>
      </c>
      <c r="U231" s="40"/>
      <c r="V231" s="40"/>
      <c r="W231" s="40"/>
      <c r="X231" s="40"/>
      <c r="Y231" s="40"/>
      <c r="Z231" s="40"/>
      <c r="AA231" s="40"/>
      <c r="AB231" s="40"/>
      <c r="AC231" s="40"/>
      <c r="AD231" s="40"/>
      <c r="AE231" s="40"/>
      <c r="AR231" s="231" t="s">
        <v>176</v>
      </c>
      <c r="AT231" s="231" t="s">
        <v>171</v>
      </c>
      <c r="AU231" s="231" t="s">
        <v>82</v>
      </c>
      <c r="AY231" s="19" t="s">
        <v>169</v>
      </c>
      <c r="BE231" s="232">
        <f>IF(N231="základní",J231,0)</f>
        <v>0</v>
      </c>
      <c r="BF231" s="232">
        <f>IF(N231="snížená",J231,0)</f>
        <v>0</v>
      </c>
      <c r="BG231" s="232">
        <f>IF(N231="zákl. přenesená",J231,0)</f>
        <v>0</v>
      </c>
      <c r="BH231" s="232">
        <f>IF(N231="sníž. přenesená",J231,0)</f>
        <v>0</v>
      </c>
      <c r="BI231" s="232">
        <f>IF(N231="nulová",J231,0)</f>
        <v>0</v>
      </c>
      <c r="BJ231" s="19" t="s">
        <v>80</v>
      </c>
      <c r="BK231" s="232">
        <f>ROUND(I231*H231,2)</f>
        <v>0</v>
      </c>
      <c r="BL231" s="19" t="s">
        <v>176</v>
      </c>
      <c r="BM231" s="231" t="s">
        <v>1372</v>
      </c>
    </row>
    <row r="232" spans="1:47" s="2" customFormat="1" ht="12">
      <c r="A232" s="40"/>
      <c r="B232" s="41"/>
      <c r="C232" s="42"/>
      <c r="D232" s="233" t="s">
        <v>178</v>
      </c>
      <c r="E232" s="42"/>
      <c r="F232" s="234" t="s">
        <v>1356</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9" t="s">
        <v>178</v>
      </c>
      <c r="AU232" s="19" t="s">
        <v>82</v>
      </c>
    </row>
    <row r="233" spans="1:65" s="2" customFormat="1" ht="16.5" customHeight="1">
      <c r="A233" s="40"/>
      <c r="B233" s="41"/>
      <c r="C233" s="269" t="s">
        <v>412</v>
      </c>
      <c r="D233" s="269" t="s">
        <v>294</v>
      </c>
      <c r="E233" s="270" t="s">
        <v>1373</v>
      </c>
      <c r="F233" s="271" t="s">
        <v>1374</v>
      </c>
      <c r="G233" s="272" t="s">
        <v>361</v>
      </c>
      <c r="H233" s="273">
        <v>7</v>
      </c>
      <c r="I233" s="274"/>
      <c r="J233" s="275">
        <f>ROUND(I233*H233,2)</f>
        <v>0</v>
      </c>
      <c r="K233" s="271" t="s">
        <v>175</v>
      </c>
      <c r="L233" s="276"/>
      <c r="M233" s="277" t="s">
        <v>19</v>
      </c>
      <c r="N233" s="278" t="s">
        <v>43</v>
      </c>
      <c r="O233" s="86"/>
      <c r="P233" s="229">
        <f>O233*H233</f>
        <v>0</v>
      </c>
      <c r="Q233" s="229">
        <v>0.081</v>
      </c>
      <c r="R233" s="229">
        <f>Q233*H233</f>
        <v>0.5670000000000001</v>
      </c>
      <c r="S233" s="229">
        <v>0</v>
      </c>
      <c r="T233" s="230">
        <f>S233*H233</f>
        <v>0</v>
      </c>
      <c r="U233" s="40"/>
      <c r="V233" s="40"/>
      <c r="W233" s="40"/>
      <c r="X233" s="40"/>
      <c r="Y233" s="40"/>
      <c r="Z233" s="40"/>
      <c r="AA233" s="40"/>
      <c r="AB233" s="40"/>
      <c r="AC233" s="40"/>
      <c r="AD233" s="40"/>
      <c r="AE233" s="40"/>
      <c r="AR233" s="231" t="s">
        <v>227</v>
      </c>
      <c r="AT233" s="231" t="s">
        <v>294</v>
      </c>
      <c r="AU233" s="231" t="s">
        <v>82</v>
      </c>
      <c r="AY233" s="19" t="s">
        <v>169</v>
      </c>
      <c r="BE233" s="232">
        <f>IF(N233="základní",J233,0)</f>
        <v>0</v>
      </c>
      <c r="BF233" s="232">
        <f>IF(N233="snížená",J233,0)</f>
        <v>0</v>
      </c>
      <c r="BG233" s="232">
        <f>IF(N233="zákl. přenesená",J233,0)</f>
        <v>0</v>
      </c>
      <c r="BH233" s="232">
        <f>IF(N233="sníž. přenesená",J233,0)</f>
        <v>0</v>
      </c>
      <c r="BI233" s="232">
        <f>IF(N233="nulová",J233,0)</f>
        <v>0</v>
      </c>
      <c r="BJ233" s="19" t="s">
        <v>80</v>
      </c>
      <c r="BK233" s="232">
        <f>ROUND(I233*H233,2)</f>
        <v>0</v>
      </c>
      <c r="BL233" s="19" t="s">
        <v>176</v>
      </c>
      <c r="BM233" s="231" t="s">
        <v>1375</v>
      </c>
    </row>
    <row r="234" spans="1:65" s="2" customFormat="1" ht="21.75" customHeight="1">
      <c r="A234" s="40"/>
      <c r="B234" s="41"/>
      <c r="C234" s="220" t="s">
        <v>418</v>
      </c>
      <c r="D234" s="220" t="s">
        <v>171</v>
      </c>
      <c r="E234" s="221" t="s">
        <v>1376</v>
      </c>
      <c r="F234" s="222" t="s">
        <v>1377</v>
      </c>
      <c r="G234" s="223" t="s">
        <v>222</v>
      </c>
      <c r="H234" s="224">
        <v>5.346</v>
      </c>
      <c r="I234" s="225"/>
      <c r="J234" s="226">
        <f>ROUND(I234*H234,2)</f>
        <v>0</v>
      </c>
      <c r="K234" s="222" t="s">
        <v>175</v>
      </c>
      <c r="L234" s="46"/>
      <c r="M234" s="227" t="s">
        <v>19</v>
      </c>
      <c r="N234" s="228" t="s">
        <v>43</v>
      </c>
      <c r="O234" s="86"/>
      <c r="P234" s="229">
        <f>O234*H234</f>
        <v>0</v>
      </c>
      <c r="Q234" s="229">
        <v>0</v>
      </c>
      <c r="R234" s="229">
        <f>Q234*H234</f>
        <v>0</v>
      </c>
      <c r="S234" s="229">
        <v>0</v>
      </c>
      <c r="T234" s="230">
        <f>S234*H234</f>
        <v>0</v>
      </c>
      <c r="U234" s="40"/>
      <c r="V234" s="40"/>
      <c r="W234" s="40"/>
      <c r="X234" s="40"/>
      <c r="Y234" s="40"/>
      <c r="Z234" s="40"/>
      <c r="AA234" s="40"/>
      <c r="AB234" s="40"/>
      <c r="AC234" s="40"/>
      <c r="AD234" s="40"/>
      <c r="AE234" s="40"/>
      <c r="AR234" s="231" t="s">
        <v>176</v>
      </c>
      <c r="AT234" s="231" t="s">
        <v>171</v>
      </c>
      <c r="AU234" s="231" t="s">
        <v>82</v>
      </c>
      <c r="AY234" s="19" t="s">
        <v>169</v>
      </c>
      <c r="BE234" s="232">
        <f>IF(N234="základní",J234,0)</f>
        <v>0</v>
      </c>
      <c r="BF234" s="232">
        <f>IF(N234="snížená",J234,0)</f>
        <v>0</v>
      </c>
      <c r="BG234" s="232">
        <f>IF(N234="zákl. přenesená",J234,0)</f>
        <v>0</v>
      </c>
      <c r="BH234" s="232">
        <f>IF(N234="sníž. přenesená",J234,0)</f>
        <v>0</v>
      </c>
      <c r="BI234" s="232">
        <f>IF(N234="nulová",J234,0)</f>
        <v>0</v>
      </c>
      <c r="BJ234" s="19" t="s">
        <v>80</v>
      </c>
      <c r="BK234" s="232">
        <f>ROUND(I234*H234,2)</f>
        <v>0</v>
      </c>
      <c r="BL234" s="19" t="s">
        <v>176</v>
      </c>
      <c r="BM234" s="231" t="s">
        <v>1378</v>
      </c>
    </row>
    <row r="235" spans="1:47" s="2" customFormat="1" ht="12">
      <c r="A235" s="40"/>
      <c r="B235" s="41"/>
      <c r="C235" s="42"/>
      <c r="D235" s="233" t="s">
        <v>178</v>
      </c>
      <c r="E235" s="42"/>
      <c r="F235" s="234" t="s">
        <v>1379</v>
      </c>
      <c r="G235" s="42"/>
      <c r="H235" s="42"/>
      <c r="I235" s="138"/>
      <c r="J235" s="42"/>
      <c r="K235" s="42"/>
      <c r="L235" s="46"/>
      <c r="M235" s="235"/>
      <c r="N235" s="236"/>
      <c r="O235" s="86"/>
      <c r="P235" s="86"/>
      <c r="Q235" s="86"/>
      <c r="R235" s="86"/>
      <c r="S235" s="86"/>
      <c r="T235" s="87"/>
      <c r="U235" s="40"/>
      <c r="V235" s="40"/>
      <c r="W235" s="40"/>
      <c r="X235" s="40"/>
      <c r="Y235" s="40"/>
      <c r="Z235" s="40"/>
      <c r="AA235" s="40"/>
      <c r="AB235" s="40"/>
      <c r="AC235" s="40"/>
      <c r="AD235" s="40"/>
      <c r="AE235" s="40"/>
      <c r="AT235" s="19" t="s">
        <v>178</v>
      </c>
      <c r="AU235" s="19" t="s">
        <v>82</v>
      </c>
    </row>
    <row r="236" spans="1:51" s="13" customFormat="1" ht="12">
      <c r="A236" s="13"/>
      <c r="B236" s="237"/>
      <c r="C236" s="238"/>
      <c r="D236" s="233" t="s">
        <v>180</v>
      </c>
      <c r="E236" s="239" t="s">
        <v>19</v>
      </c>
      <c r="F236" s="240" t="s">
        <v>1633</v>
      </c>
      <c r="G236" s="238"/>
      <c r="H236" s="241">
        <v>5.346</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180</v>
      </c>
      <c r="AU236" s="247" t="s">
        <v>82</v>
      </c>
      <c r="AV236" s="13" t="s">
        <v>82</v>
      </c>
      <c r="AW236" s="13" t="s">
        <v>33</v>
      </c>
      <c r="AX236" s="13" t="s">
        <v>80</v>
      </c>
      <c r="AY236" s="247" t="s">
        <v>169</v>
      </c>
    </row>
    <row r="237" spans="1:65" s="2" customFormat="1" ht="21.75" customHeight="1">
      <c r="A237" s="40"/>
      <c r="B237" s="41"/>
      <c r="C237" s="220" t="s">
        <v>424</v>
      </c>
      <c r="D237" s="220" t="s">
        <v>171</v>
      </c>
      <c r="E237" s="221" t="s">
        <v>1381</v>
      </c>
      <c r="F237" s="222" t="s">
        <v>1382</v>
      </c>
      <c r="G237" s="223" t="s">
        <v>174</v>
      </c>
      <c r="H237" s="224">
        <v>11.88</v>
      </c>
      <c r="I237" s="225"/>
      <c r="J237" s="226">
        <f>ROUND(I237*H237,2)</f>
        <v>0</v>
      </c>
      <c r="K237" s="222" t="s">
        <v>175</v>
      </c>
      <c r="L237" s="46"/>
      <c r="M237" s="227" t="s">
        <v>19</v>
      </c>
      <c r="N237" s="228" t="s">
        <v>43</v>
      </c>
      <c r="O237" s="86"/>
      <c r="P237" s="229">
        <f>O237*H237</f>
        <v>0</v>
      </c>
      <c r="Q237" s="229">
        <v>0.00632</v>
      </c>
      <c r="R237" s="229">
        <f>Q237*H237</f>
        <v>0.07508160000000001</v>
      </c>
      <c r="S237" s="229">
        <v>0</v>
      </c>
      <c r="T237" s="230">
        <f>S237*H237</f>
        <v>0</v>
      </c>
      <c r="U237" s="40"/>
      <c r="V237" s="40"/>
      <c r="W237" s="40"/>
      <c r="X237" s="40"/>
      <c r="Y237" s="40"/>
      <c r="Z237" s="40"/>
      <c r="AA237" s="40"/>
      <c r="AB237" s="40"/>
      <c r="AC237" s="40"/>
      <c r="AD237" s="40"/>
      <c r="AE237" s="40"/>
      <c r="AR237" s="231" t="s">
        <v>176</v>
      </c>
      <c r="AT237" s="231" t="s">
        <v>171</v>
      </c>
      <c r="AU237" s="231" t="s">
        <v>82</v>
      </c>
      <c r="AY237" s="19" t="s">
        <v>169</v>
      </c>
      <c r="BE237" s="232">
        <f>IF(N237="základní",J237,0)</f>
        <v>0</v>
      </c>
      <c r="BF237" s="232">
        <f>IF(N237="snížená",J237,0)</f>
        <v>0</v>
      </c>
      <c r="BG237" s="232">
        <f>IF(N237="zákl. přenesená",J237,0)</f>
        <v>0</v>
      </c>
      <c r="BH237" s="232">
        <f>IF(N237="sníž. přenesená",J237,0)</f>
        <v>0</v>
      </c>
      <c r="BI237" s="232">
        <f>IF(N237="nulová",J237,0)</f>
        <v>0</v>
      </c>
      <c r="BJ237" s="19" t="s">
        <v>80</v>
      </c>
      <c r="BK237" s="232">
        <f>ROUND(I237*H237,2)</f>
        <v>0</v>
      </c>
      <c r="BL237" s="19" t="s">
        <v>176</v>
      </c>
      <c r="BM237" s="231" t="s">
        <v>1383</v>
      </c>
    </row>
    <row r="238" spans="1:51" s="13" customFormat="1" ht="12">
      <c r="A238" s="13"/>
      <c r="B238" s="237"/>
      <c r="C238" s="238"/>
      <c r="D238" s="233" t="s">
        <v>180</v>
      </c>
      <c r="E238" s="239" t="s">
        <v>19</v>
      </c>
      <c r="F238" s="240" t="s">
        <v>1634</v>
      </c>
      <c r="G238" s="238"/>
      <c r="H238" s="241">
        <v>11.88</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180</v>
      </c>
      <c r="AU238" s="247" t="s">
        <v>82</v>
      </c>
      <c r="AV238" s="13" t="s">
        <v>82</v>
      </c>
      <c r="AW238" s="13" t="s">
        <v>33</v>
      </c>
      <c r="AX238" s="13" t="s">
        <v>80</v>
      </c>
      <c r="AY238" s="247" t="s">
        <v>169</v>
      </c>
    </row>
    <row r="239" spans="1:63" s="12" customFormat="1" ht="22.8" customHeight="1">
      <c r="A239" s="12"/>
      <c r="B239" s="204"/>
      <c r="C239" s="205"/>
      <c r="D239" s="206" t="s">
        <v>71</v>
      </c>
      <c r="E239" s="218" t="s">
        <v>206</v>
      </c>
      <c r="F239" s="218" t="s">
        <v>364</v>
      </c>
      <c r="G239" s="205"/>
      <c r="H239" s="205"/>
      <c r="I239" s="208"/>
      <c r="J239" s="219">
        <f>BK239</f>
        <v>0</v>
      </c>
      <c r="K239" s="205"/>
      <c r="L239" s="210"/>
      <c r="M239" s="211"/>
      <c r="N239" s="212"/>
      <c r="O239" s="212"/>
      <c r="P239" s="213">
        <f>SUM(P240:P256)</f>
        <v>0</v>
      </c>
      <c r="Q239" s="212"/>
      <c r="R239" s="213">
        <f>SUM(R240:R256)</f>
        <v>0.4844375</v>
      </c>
      <c r="S239" s="212"/>
      <c r="T239" s="214">
        <f>SUM(T240:T256)</f>
        <v>0</v>
      </c>
      <c r="U239" s="12"/>
      <c r="V239" s="12"/>
      <c r="W239" s="12"/>
      <c r="X239" s="12"/>
      <c r="Y239" s="12"/>
      <c r="Z239" s="12"/>
      <c r="AA239" s="12"/>
      <c r="AB239" s="12"/>
      <c r="AC239" s="12"/>
      <c r="AD239" s="12"/>
      <c r="AE239" s="12"/>
      <c r="AR239" s="215" t="s">
        <v>80</v>
      </c>
      <c r="AT239" s="216" t="s">
        <v>71</v>
      </c>
      <c r="AU239" s="216" t="s">
        <v>80</v>
      </c>
      <c r="AY239" s="215" t="s">
        <v>169</v>
      </c>
      <c r="BK239" s="217">
        <f>SUM(BK240:BK256)</f>
        <v>0</v>
      </c>
    </row>
    <row r="240" spans="1:65" s="2" customFormat="1" ht="21.75" customHeight="1">
      <c r="A240" s="40"/>
      <c r="B240" s="41"/>
      <c r="C240" s="220" t="s">
        <v>431</v>
      </c>
      <c r="D240" s="220" t="s">
        <v>171</v>
      </c>
      <c r="E240" s="221" t="s">
        <v>1385</v>
      </c>
      <c r="F240" s="222" t="s">
        <v>1386</v>
      </c>
      <c r="G240" s="223" t="s">
        <v>174</v>
      </c>
      <c r="H240" s="224">
        <v>3.45</v>
      </c>
      <c r="I240" s="225"/>
      <c r="J240" s="226">
        <f>ROUND(I240*H240,2)</f>
        <v>0</v>
      </c>
      <c r="K240" s="222" t="s">
        <v>175</v>
      </c>
      <c r="L240" s="46"/>
      <c r="M240" s="227" t="s">
        <v>19</v>
      </c>
      <c r="N240" s="228" t="s">
        <v>43</v>
      </c>
      <c r="O240" s="86"/>
      <c r="P240" s="229">
        <f>O240*H240</f>
        <v>0</v>
      </c>
      <c r="Q240" s="229">
        <v>0</v>
      </c>
      <c r="R240" s="229">
        <f>Q240*H240</f>
        <v>0</v>
      </c>
      <c r="S240" s="229">
        <v>0</v>
      </c>
      <c r="T240" s="230">
        <f>S240*H240</f>
        <v>0</v>
      </c>
      <c r="U240" s="40"/>
      <c r="V240" s="40"/>
      <c r="W240" s="40"/>
      <c r="X240" s="40"/>
      <c r="Y240" s="40"/>
      <c r="Z240" s="40"/>
      <c r="AA240" s="40"/>
      <c r="AB240" s="40"/>
      <c r="AC240" s="40"/>
      <c r="AD240" s="40"/>
      <c r="AE240" s="40"/>
      <c r="AR240" s="231" t="s">
        <v>176</v>
      </c>
      <c r="AT240" s="231" t="s">
        <v>171</v>
      </c>
      <c r="AU240" s="231" t="s">
        <v>82</v>
      </c>
      <c r="AY240" s="19" t="s">
        <v>169</v>
      </c>
      <c r="BE240" s="232">
        <f>IF(N240="základní",J240,0)</f>
        <v>0</v>
      </c>
      <c r="BF240" s="232">
        <f>IF(N240="snížená",J240,0)</f>
        <v>0</v>
      </c>
      <c r="BG240" s="232">
        <f>IF(N240="zákl. přenesená",J240,0)</f>
        <v>0</v>
      </c>
      <c r="BH240" s="232">
        <f>IF(N240="sníž. přenesená",J240,0)</f>
        <v>0</v>
      </c>
      <c r="BI240" s="232">
        <f>IF(N240="nulová",J240,0)</f>
        <v>0</v>
      </c>
      <c r="BJ240" s="19" t="s">
        <v>80</v>
      </c>
      <c r="BK240" s="232">
        <f>ROUND(I240*H240,2)</f>
        <v>0</v>
      </c>
      <c r="BL240" s="19" t="s">
        <v>176</v>
      </c>
      <c r="BM240" s="231" t="s">
        <v>1635</v>
      </c>
    </row>
    <row r="241" spans="1:51" s="13" customFormat="1" ht="12">
      <c r="A241" s="13"/>
      <c r="B241" s="237"/>
      <c r="C241" s="238"/>
      <c r="D241" s="233" t="s">
        <v>180</v>
      </c>
      <c r="E241" s="239" t="s">
        <v>19</v>
      </c>
      <c r="F241" s="240" t="s">
        <v>1636</v>
      </c>
      <c r="G241" s="238"/>
      <c r="H241" s="241">
        <v>3.45</v>
      </c>
      <c r="I241" s="242"/>
      <c r="J241" s="238"/>
      <c r="K241" s="238"/>
      <c r="L241" s="243"/>
      <c r="M241" s="244"/>
      <c r="N241" s="245"/>
      <c r="O241" s="245"/>
      <c r="P241" s="245"/>
      <c r="Q241" s="245"/>
      <c r="R241" s="245"/>
      <c r="S241" s="245"/>
      <c r="T241" s="246"/>
      <c r="U241" s="13"/>
      <c r="V241" s="13"/>
      <c r="W241" s="13"/>
      <c r="X241" s="13"/>
      <c r="Y241" s="13"/>
      <c r="Z241" s="13"/>
      <c r="AA241" s="13"/>
      <c r="AB241" s="13"/>
      <c r="AC241" s="13"/>
      <c r="AD241" s="13"/>
      <c r="AE241" s="13"/>
      <c r="AT241" s="247" t="s">
        <v>180</v>
      </c>
      <c r="AU241" s="247" t="s">
        <v>82</v>
      </c>
      <c r="AV241" s="13" t="s">
        <v>82</v>
      </c>
      <c r="AW241" s="13" t="s">
        <v>33</v>
      </c>
      <c r="AX241" s="13" t="s">
        <v>80</v>
      </c>
      <c r="AY241" s="247" t="s">
        <v>169</v>
      </c>
    </row>
    <row r="242" spans="1:65" s="2" customFormat="1" ht="16.5" customHeight="1">
      <c r="A242" s="40"/>
      <c r="B242" s="41"/>
      <c r="C242" s="220" t="s">
        <v>435</v>
      </c>
      <c r="D242" s="220" t="s">
        <v>171</v>
      </c>
      <c r="E242" s="221" t="s">
        <v>1391</v>
      </c>
      <c r="F242" s="222" t="s">
        <v>1392</v>
      </c>
      <c r="G242" s="223" t="s">
        <v>174</v>
      </c>
      <c r="H242" s="224">
        <v>771.48</v>
      </c>
      <c r="I242" s="225"/>
      <c r="J242" s="226">
        <f>ROUND(I242*H242,2)</f>
        <v>0</v>
      </c>
      <c r="K242" s="222" t="s">
        <v>175</v>
      </c>
      <c r="L242" s="46"/>
      <c r="M242" s="227" t="s">
        <v>19</v>
      </c>
      <c r="N242" s="228" t="s">
        <v>43</v>
      </c>
      <c r="O242" s="86"/>
      <c r="P242" s="229">
        <f>O242*H242</f>
        <v>0</v>
      </c>
      <c r="Q242" s="229">
        <v>0</v>
      </c>
      <c r="R242" s="229">
        <f>Q242*H242</f>
        <v>0</v>
      </c>
      <c r="S242" s="229">
        <v>0</v>
      </c>
      <c r="T242" s="230">
        <f>S242*H242</f>
        <v>0</v>
      </c>
      <c r="U242" s="40"/>
      <c r="V242" s="40"/>
      <c r="W242" s="40"/>
      <c r="X242" s="40"/>
      <c r="Y242" s="40"/>
      <c r="Z242" s="40"/>
      <c r="AA242" s="40"/>
      <c r="AB242" s="40"/>
      <c r="AC242" s="40"/>
      <c r="AD242" s="40"/>
      <c r="AE242" s="40"/>
      <c r="AR242" s="231" t="s">
        <v>176</v>
      </c>
      <c r="AT242" s="231" t="s">
        <v>171</v>
      </c>
      <c r="AU242" s="231" t="s">
        <v>82</v>
      </c>
      <c r="AY242" s="19" t="s">
        <v>169</v>
      </c>
      <c r="BE242" s="232">
        <f>IF(N242="základní",J242,0)</f>
        <v>0</v>
      </c>
      <c r="BF242" s="232">
        <f>IF(N242="snížená",J242,0)</f>
        <v>0</v>
      </c>
      <c r="BG242" s="232">
        <f>IF(N242="zákl. přenesená",J242,0)</f>
        <v>0</v>
      </c>
      <c r="BH242" s="232">
        <f>IF(N242="sníž. přenesená",J242,0)</f>
        <v>0</v>
      </c>
      <c r="BI242" s="232">
        <f>IF(N242="nulová",J242,0)</f>
        <v>0</v>
      </c>
      <c r="BJ242" s="19" t="s">
        <v>80</v>
      </c>
      <c r="BK242" s="232">
        <f>ROUND(I242*H242,2)</f>
        <v>0</v>
      </c>
      <c r="BL242" s="19" t="s">
        <v>176</v>
      </c>
      <c r="BM242" s="231" t="s">
        <v>1637</v>
      </c>
    </row>
    <row r="243" spans="1:51" s="14" customFormat="1" ht="12">
      <c r="A243" s="14"/>
      <c r="B243" s="248"/>
      <c r="C243" s="249"/>
      <c r="D243" s="233" t="s">
        <v>180</v>
      </c>
      <c r="E243" s="250" t="s">
        <v>19</v>
      </c>
      <c r="F243" s="251" t="s">
        <v>1394</v>
      </c>
      <c r="G243" s="249"/>
      <c r="H243" s="250" t="s">
        <v>19</v>
      </c>
      <c r="I243" s="252"/>
      <c r="J243" s="249"/>
      <c r="K243" s="249"/>
      <c r="L243" s="253"/>
      <c r="M243" s="254"/>
      <c r="N243" s="255"/>
      <c r="O243" s="255"/>
      <c r="P243" s="255"/>
      <c r="Q243" s="255"/>
      <c r="R243" s="255"/>
      <c r="S243" s="255"/>
      <c r="T243" s="256"/>
      <c r="U243" s="14"/>
      <c r="V243" s="14"/>
      <c r="W243" s="14"/>
      <c r="X243" s="14"/>
      <c r="Y243" s="14"/>
      <c r="Z243" s="14"/>
      <c r="AA243" s="14"/>
      <c r="AB243" s="14"/>
      <c r="AC243" s="14"/>
      <c r="AD243" s="14"/>
      <c r="AE243" s="14"/>
      <c r="AT243" s="257" t="s">
        <v>180</v>
      </c>
      <c r="AU243" s="257" t="s">
        <v>82</v>
      </c>
      <c r="AV243" s="14" t="s">
        <v>80</v>
      </c>
      <c r="AW243" s="14" t="s">
        <v>33</v>
      </c>
      <c r="AX243" s="14" t="s">
        <v>72</v>
      </c>
      <c r="AY243" s="257" t="s">
        <v>169</v>
      </c>
    </row>
    <row r="244" spans="1:51" s="13" customFormat="1" ht="12">
      <c r="A244" s="13"/>
      <c r="B244" s="237"/>
      <c r="C244" s="238"/>
      <c r="D244" s="233" t="s">
        <v>180</v>
      </c>
      <c r="E244" s="239" t="s">
        <v>19</v>
      </c>
      <c r="F244" s="240" t="s">
        <v>1638</v>
      </c>
      <c r="G244" s="238"/>
      <c r="H244" s="241">
        <v>771.48</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180</v>
      </c>
      <c r="AU244" s="247" t="s">
        <v>82</v>
      </c>
      <c r="AV244" s="13" t="s">
        <v>82</v>
      </c>
      <c r="AW244" s="13" t="s">
        <v>33</v>
      </c>
      <c r="AX244" s="13" t="s">
        <v>72</v>
      </c>
      <c r="AY244" s="247" t="s">
        <v>169</v>
      </c>
    </row>
    <row r="245" spans="1:51" s="15" customFormat="1" ht="12">
      <c r="A245" s="15"/>
      <c r="B245" s="258"/>
      <c r="C245" s="259"/>
      <c r="D245" s="233" t="s">
        <v>180</v>
      </c>
      <c r="E245" s="260" t="s">
        <v>19</v>
      </c>
      <c r="F245" s="261" t="s">
        <v>191</v>
      </c>
      <c r="G245" s="259"/>
      <c r="H245" s="262">
        <v>771.48</v>
      </c>
      <c r="I245" s="263"/>
      <c r="J245" s="259"/>
      <c r="K245" s="259"/>
      <c r="L245" s="264"/>
      <c r="M245" s="265"/>
      <c r="N245" s="266"/>
      <c r="O245" s="266"/>
      <c r="P245" s="266"/>
      <c r="Q245" s="266"/>
      <c r="R245" s="266"/>
      <c r="S245" s="266"/>
      <c r="T245" s="267"/>
      <c r="U245" s="15"/>
      <c r="V245" s="15"/>
      <c r="W245" s="15"/>
      <c r="X245" s="15"/>
      <c r="Y245" s="15"/>
      <c r="Z245" s="15"/>
      <c r="AA245" s="15"/>
      <c r="AB245" s="15"/>
      <c r="AC245" s="15"/>
      <c r="AD245" s="15"/>
      <c r="AE245" s="15"/>
      <c r="AT245" s="268" t="s">
        <v>180</v>
      </c>
      <c r="AU245" s="268" t="s">
        <v>82</v>
      </c>
      <c r="AV245" s="15" t="s">
        <v>176</v>
      </c>
      <c r="AW245" s="15" t="s">
        <v>33</v>
      </c>
      <c r="AX245" s="15" t="s">
        <v>80</v>
      </c>
      <c r="AY245" s="268" t="s">
        <v>169</v>
      </c>
    </row>
    <row r="246" spans="1:65" s="2" customFormat="1" ht="16.5" customHeight="1">
      <c r="A246" s="40"/>
      <c r="B246" s="41"/>
      <c r="C246" s="220" t="s">
        <v>440</v>
      </c>
      <c r="D246" s="220" t="s">
        <v>171</v>
      </c>
      <c r="E246" s="221" t="s">
        <v>1396</v>
      </c>
      <c r="F246" s="222" t="s">
        <v>1397</v>
      </c>
      <c r="G246" s="223" t="s">
        <v>174</v>
      </c>
      <c r="H246" s="224">
        <v>385.74</v>
      </c>
      <c r="I246" s="225"/>
      <c r="J246" s="226">
        <f>ROUND(I246*H246,2)</f>
        <v>0</v>
      </c>
      <c r="K246" s="222" t="s">
        <v>175</v>
      </c>
      <c r="L246" s="46"/>
      <c r="M246" s="227" t="s">
        <v>19</v>
      </c>
      <c r="N246" s="228" t="s">
        <v>43</v>
      </c>
      <c r="O246" s="86"/>
      <c r="P246" s="229">
        <f>O246*H246</f>
        <v>0</v>
      </c>
      <c r="Q246" s="229">
        <v>0</v>
      </c>
      <c r="R246" s="229">
        <f>Q246*H246</f>
        <v>0</v>
      </c>
      <c r="S246" s="229">
        <v>0</v>
      </c>
      <c r="T246" s="230">
        <f>S246*H246</f>
        <v>0</v>
      </c>
      <c r="U246" s="40"/>
      <c r="V246" s="40"/>
      <c r="W246" s="40"/>
      <c r="X246" s="40"/>
      <c r="Y246" s="40"/>
      <c r="Z246" s="40"/>
      <c r="AA246" s="40"/>
      <c r="AB246" s="40"/>
      <c r="AC246" s="40"/>
      <c r="AD246" s="40"/>
      <c r="AE246" s="40"/>
      <c r="AR246" s="231" t="s">
        <v>176</v>
      </c>
      <c r="AT246" s="231" t="s">
        <v>171</v>
      </c>
      <c r="AU246" s="231" t="s">
        <v>82</v>
      </c>
      <c r="AY246" s="19" t="s">
        <v>169</v>
      </c>
      <c r="BE246" s="232">
        <f>IF(N246="základní",J246,0)</f>
        <v>0</v>
      </c>
      <c r="BF246" s="232">
        <f>IF(N246="snížená",J246,0)</f>
        <v>0</v>
      </c>
      <c r="BG246" s="232">
        <f>IF(N246="zákl. přenesená",J246,0)</f>
        <v>0</v>
      </c>
      <c r="BH246" s="232">
        <f>IF(N246="sníž. přenesená",J246,0)</f>
        <v>0</v>
      </c>
      <c r="BI246" s="232">
        <f>IF(N246="nulová",J246,0)</f>
        <v>0</v>
      </c>
      <c r="BJ246" s="19" t="s">
        <v>80</v>
      </c>
      <c r="BK246" s="232">
        <f>ROUND(I246*H246,2)</f>
        <v>0</v>
      </c>
      <c r="BL246" s="19" t="s">
        <v>176</v>
      </c>
      <c r="BM246" s="231" t="s">
        <v>1639</v>
      </c>
    </row>
    <row r="247" spans="1:51" s="14" customFormat="1" ht="12">
      <c r="A247" s="14"/>
      <c r="B247" s="248"/>
      <c r="C247" s="249"/>
      <c r="D247" s="233" t="s">
        <v>180</v>
      </c>
      <c r="E247" s="250" t="s">
        <v>19</v>
      </c>
      <c r="F247" s="251" t="s">
        <v>1399</v>
      </c>
      <c r="G247" s="249"/>
      <c r="H247" s="250" t="s">
        <v>19</v>
      </c>
      <c r="I247" s="252"/>
      <c r="J247" s="249"/>
      <c r="K247" s="249"/>
      <c r="L247" s="253"/>
      <c r="M247" s="254"/>
      <c r="N247" s="255"/>
      <c r="O247" s="255"/>
      <c r="P247" s="255"/>
      <c r="Q247" s="255"/>
      <c r="R247" s="255"/>
      <c r="S247" s="255"/>
      <c r="T247" s="256"/>
      <c r="U247" s="14"/>
      <c r="V247" s="14"/>
      <c r="W247" s="14"/>
      <c r="X247" s="14"/>
      <c r="Y247" s="14"/>
      <c r="Z247" s="14"/>
      <c r="AA247" s="14"/>
      <c r="AB247" s="14"/>
      <c r="AC247" s="14"/>
      <c r="AD247" s="14"/>
      <c r="AE247" s="14"/>
      <c r="AT247" s="257" t="s">
        <v>180</v>
      </c>
      <c r="AU247" s="257" t="s">
        <v>82</v>
      </c>
      <c r="AV247" s="14" t="s">
        <v>80</v>
      </c>
      <c r="AW247" s="14" t="s">
        <v>33</v>
      </c>
      <c r="AX247" s="14" t="s">
        <v>72</v>
      </c>
      <c r="AY247" s="257" t="s">
        <v>169</v>
      </c>
    </row>
    <row r="248" spans="1:51" s="13" customFormat="1" ht="12">
      <c r="A248" s="13"/>
      <c r="B248" s="237"/>
      <c r="C248" s="238"/>
      <c r="D248" s="233" t="s">
        <v>180</v>
      </c>
      <c r="E248" s="239" t="s">
        <v>19</v>
      </c>
      <c r="F248" s="240" t="s">
        <v>1640</v>
      </c>
      <c r="G248" s="238"/>
      <c r="H248" s="241">
        <v>385.74</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180</v>
      </c>
      <c r="AU248" s="247" t="s">
        <v>82</v>
      </c>
      <c r="AV248" s="13" t="s">
        <v>82</v>
      </c>
      <c r="AW248" s="13" t="s">
        <v>33</v>
      </c>
      <c r="AX248" s="13" t="s">
        <v>72</v>
      </c>
      <c r="AY248" s="247" t="s">
        <v>169</v>
      </c>
    </row>
    <row r="249" spans="1:51" s="15" customFormat="1" ht="12">
      <c r="A249" s="15"/>
      <c r="B249" s="258"/>
      <c r="C249" s="259"/>
      <c r="D249" s="233" t="s">
        <v>180</v>
      </c>
      <c r="E249" s="260" t="s">
        <v>19</v>
      </c>
      <c r="F249" s="261" t="s">
        <v>191</v>
      </c>
      <c r="G249" s="259"/>
      <c r="H249" s="262">
        <v>385.74</v>
      </c>
      <c r="I249" s="263"/>
      <c r="J249" s="259"/>
      <c r="K249" s="259"/>
      <c r="L249" s="264"/>
      <c r="M249" s="265"/>
      <c r="N249" s="266"/>
      <c r="O249" s="266"/>
      <c r="P249" s="266"/>
      <c r="Q249" s="266"/>
      <c r="R249" s="266"/>
      <c r="S249" s="266"/>
      <c r="T249" s="267"/>
      <c r="U249" s="15"/>
      <c r="V249" s="15"/>
      <c r="W249" s="15"/>
      <c r="X249" s="15"/>
      <c r="Y249" s="15"/>
      <c r="Z249" s="15"/>
      <c r="AA249" s="15"/>
      <c r="AB249" s="15"/>
      <c r="AC249" s="15"/>
      <c r="AD249" s="15"/>
      <c r="AE249" s="15"/>
      <c r="AT249" s="268" t="s">
        <v>180</v>
      </c>
      <c r="AU249" s="268" t="s">
        <v>82</v>
      </c>
      <c r="AV249" s="15" t="s">
        <v>176</v>
      </c>
      <c r="AW249" s="15" t="s">
        <v>33</v>
      </c>
      <c r="AX249" s="15" t="s">
        <v>80</v>
      </c>
      <c r="AY249" s="268" t="s">
        <v>169</v>
      </c>
    </row>
    <row r="250" spans="1:65" s="2" customFormat="1" ht="16.5" customHeight="1">
      <c r="A250" s="40"/>
      <c r="B250" s="41"/>
      <c r="C250" s="220" t="s">
        <v>444</v>
      </c>
      <c r="D250" s="220" t="s">
        <v>171</v>
      </c>
      <c r="E250" s="221" t="s">
        <v>1401</v>
      </c>
      <c r="F250" s="222" t="s">
        <v>1402</v>
      </c>
      <c r="G250" s="223" t="s">
        <v>174</v>
      </c>
      <c r="H250" s="224">
        <v>771.48</v>
      </c>
      <c r="I250" s="225"/>
      <c r="J250" s="226">
        <f>ROUND(I250*H250,2)</f>
        <v>0</v>
      </c>
      <c r="K250" s="222" t="s">
        <v>175</v>
      </c>
      <c r="L250" s="46"/>
      <c r="M250" s="227" t="s">
        <v>19</v>
      </c>
      <c r="N250" s="228" t="s">
        <v>43</v>
      </c>
      <c r="O250" s="86"/>
      <c r="P250" s="229">
        <f>O250*H250</f>
        <v>0</v>
      </c>
      <c r="Q250" s="229">
        <v>0</v>
      </c>
      <c r="R250" s="229">
        <f>Q250*H250</f>
        <v>0</v>
      </c>
      <c r="S250" s="229">
        <v>0</v>
      </c>
      <c r="T250" s="230">
        <f>S250*H250</f>
        <v>0</v>
      </c>
      <c r="U250" s="40"/>
      <c r="V250" s="40"/>
      <c r="W250" s="40"/>
      <c r="X250" s="40"/>
      <c r="Y250" s="40"/>
      <c r="Z250" s="40"/>
      <c r="AA250" s="40"/>
      <c r="AB250" s="40"/>
      <c r="AC250" s="40"/>
      <c r="AD250" s="40"/>
      <c r="AE250" s="40"/>
      <c r="AR250" s="231" t="s">
        <v>176</v>
      </c>
      <c r="AT250" s="231" t="s">
        <v>171</v>
      </c>
      <c r="AU250" s="231" t="s">
        <v>82</v>
      </c>
      <c r="AY250" s="19" t="s">
        <v>169</v>
      </c>
      <c r="BE250" s="232">
        <f>IF(N250="základní",J250,0)</f>
        <v>0</v>
      </c>
      <c r="BF250" s="232">
        <f>IF(N250="snížená",J250,0)</f>
        <v>0</v>
      </c>
      <c r="BG250" s="232">
        <f>IF(N250="zákl. přenesená",J250,0)</f>
        <v>0</v>
      </c>
      <c r="BH250" s="232">
        <f>IF(N250="sníž. přenesená",J250,0)</f>
        <v>0</v>
      </c>
      <c r="BI250" s="232">
        <f>IF(N250="nulová",J250,0)</f>
        <v>0</v>
      </c>
      <c r="BJ250" s="19" t="s">
        <v>80</v>
      </c>
      <c r="BK250" s="232">
        <f>ROUND(I250*H250,2)</f>
        <v>0</v>
      </c>
      <c r="BL250" s="19" t="s">
        <v>176</v>
      </c>
      <c r="BM250" s="231" t="s">
        <v>1641</v>
      </c>
    </row>
    <row r="251" spans="1:51" s="14" customFormat="1" ht="12">
      <c r="A251" s="14"/>
      <c r="B251" s="248"/>
      <c r="C251" s="249"/>
      <c r="D251" s="233" t="s">
        <v>180</v>
      </c>
      <c r="E251" s="250" t="s">
        <v>19</v>
      </c>
      <c r="F251" s="251" t="s">
        <v>1399</v>
      </c>
      <c r="G251" s="249"/>
      <c r="H251" s="250" t="s">
        <v>19</v>
      </c>
      <c r="I251" s="252"/>
      <c r="J251" s="249"/>
      <c r="K251" s="249"/>
      <c r="L251" s="253"/>
      <c r="M251" s="254"/>
      <c r="N251" s="255"/>
      <c r="O251" s="255"/>
      <c r="P251" s="255"/>
      <c r="Q251" s="255"/>
      <c r="R251" s="255"/>
      <c r="S251" s="255"/>
      <c r="T251" s="256"/>
      <c r="U251" s="14"/>
      <c r="V251" s="14"/>
      <c r="W251" s="14"/>
      <c r="X251" s="14"/>
      <c r="Y251" s="14"/>
      <c r="Z251" s="14"/>
      <c r="AA251" s="14"/>
      <c r="AB251" s="14"/>
      <c r="AC251" s="14"/>
      <c r="AD251" s="14"/>
      <c r="AE251" s="14"/>
      <c r="AT251" s="257" t="s">
        <v>180</v>
      </c>
      <c r="AU251" s="257" t="s">
        <v>82</v>
      </c>
      <c r="AV251" s="14" t="s">
        <v>80</v>
      </c>
      <c r="AW251" s="14" t="s">
        <v>33</v>
      </c>
      <c r="AX251" s="14" t="s">
        <v>72</v>
      </c>
      <c r="AY251" s="257" t="s">
        <v>169</v>
      </c>
    </row>
    <row r="252" spans="1:51" s="13" customFormat="1" ht="12">
      <c r="A252" s="13"/>
      <c r="B252" s="237"/>
      <c r="C252" s="238"/>
      <c r="D252" s="233" t="s">
        <v>180</v>
      </c>
      <c r="E252" s="239" t="s">
        <v>19</v>
      </c>
      <c r="F252" s="240" t="s">
        <v>1642</v>
      </c>
      <c r="G252" s="238"/>
      <c r="H252" s="241">
        <v>771.48</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180</v>
      </c>
      <c r="AU252" s="247" t="s">
        <v>82</v>
      </c>
      <c r="AV252" s="13" t="s">
        <v>82</v>
      </c>
      <c r="AW252" s="13" t="s">
        <v>33</v>
      </c>
      <c r="AX252" s="13" t="s">
        <v>72</v>
      </c>
      <c r="AY252" s="247" t="s">
        <v>169</v>
      </c>
    </row>
    <row r="253" spans="1:51" s="15" customFormat="1" ht="12">
      <c r="A253" s="15"/>
      <c r="B253" s="258"/>
      <c r="C253" s="259"/>
      <c r="D253" s="233" t="s">
        <v>180</v>
      </c>
      <c r="E253" s="260" t="s">
        <v>19</v>
      </c>
      <c r="F253" s="261" t="s">
        <v>191</v>
      </c>
      <c r="G253" s="259"/>
      <c r="H253" s="262">
        <v>771.48</v>
      </c>
      <c r="I253" s="263"/>
      <c r="J253" s="259"/>
      <c r="K253" s="259"/>
      <c r="L253" s="264"/>
      <c r="M253" s="265"/>
      <c r="N253" s="266"/>
      <c r="O253" s="266"/>
      <c r="P253" s="266"/>
      <c r="Q253" s="266"/>
      <c r="R253" s="266"/>
      <c r="S253" s="266"/>
      <c r="T253" s="267"/>
      <c r="U253" s="15"/>
      <c r="V253" s="15"/>
      <c r="W253" s="15"/>
      <c r="X253" s="15"/>
      <c r="Y253" s="15"/>
      <c r="Z253" s="15"/>
      <c r="AA253" s="15"/>
      <c r="AB253" s="15"/>
      <c r="AC253" s="15"/>
      <c r="AD253" s="15"/>
      <c r="AE253" s="15"/>
      <c r="AT253" s="268" t="s">
        <v>180</v>
      </c>
      <c r="AU253" s="268" t="s">
        <v>82</v>
      </c>
      <c r="AV253" s="15" t="s">
        <v>176</v>
      </c>
      <c r="AW253" s="15" t="s">
        <v>33</v>
      </c>
      <c r="AX253" s="15" t="s">
        <v>80</v>
      </c>
      <c r="AY253" s="268" t="s">
        <v>169</v>
      </c>
    </row>
    <row r="254" spans="1:65" s="2" customFormat="1" ht="33" customHeight="1">
      <c r="A254" s="40"/>
      <c r="B254" s="41"/>
      <c r="C254" s="220" t="s">
        <v>450</v>
      </c>
      <c r="D254" s="220" t="s">
        <v>171</v>
      </c>
      <c r="E254" s="221" t="s">
        <v>1426</v>
      </c>
      <c r="F254" s="222" t="s">
        <v>1427</v>
      </c>
      <c r="G254" s="223" t="s">
        <v>174</v>
      </c>
      <c r="H254" s="224">
        <v>5.75</v>
      </c>
      <c r="I254" s="225"/>
      <c r="J254" s="226">
        <f>ROUND(I254*H254,2)</f>
        <v>0</v>
      </c>
      <c r="K254" s="222" t="s">
        <v>175</v>
      </c>
      <c r="L254" s="46"/>
      <c r="M254" s="227" t="s">
        <v>19</v>
      </c>
      <c r="N254" s="228" t="s">
        <v>43</v>
      </c>
      <c r="O254" s="86"/>
      <c r="P254" s="229">
        <f>O254*H254</f>
        <v>0</v>
      </c>
      <c r="Q254" s="229">
        <v>0.08425</v>
      </c>
      <c r="R254" s="229">
        <f>Q254*H254</f>
        <v>0.4844375</v>
      </c>
      <c r="S254" s="229">
        <v>0</v>
      </c>
      <c r="T254" s="230">
        <f>S254*H254</f>
        <v>0</v>
      </c>
      <c r="U254" s="40"/>
      <c r="V254" s="40"/>
      <c r="W254" s="40"/>
      <c r="X254" s="40"/>
      <c r="Y254" s="40"/>
      <c r="Z254" s="40"/>
      <c r="AA254" s="40"/>
      <c r="AB254" s="40"/>
      <c r="AC254" s="40"/>
      <c r="AD254" s="40"/>
      <c r="AE254" s="40"/>
      <c r="AR254" s="231" t="s">
        <v>176</v>
      </c>
      <c r="AT254" s="231" t="s">
        <v>171</v>
      </c>
      <c r="AU254" s="231" t="s">
        <v>82</v>
      </c>
      <c r="AY254" s="19" t="s">
        <v>169</v>
      </c>
      <c r="BE254" s="232">
        <f>IF(N254="základní",J254,0)</f>
        <v>0</v>
      </c>
      <c r="BF254" s="232">
        <f>IF(N254="snížená",J254,0)</f>
        <v>0</v>
      </c>
      <c r="BG254" s="232">
        <f>IF(N254="zákl. přenesená",J254,0)</f>
        <v>0</v>
      </c>
      <c r="BH254" s="232">
        <f>IF(N254="sníž. přenesená",J254,0)</f>
        <v>0</v>
      </c>
      <c r="BI254" s="232">
        <f>IF(N254="nulová",J254,0)</f>
        <v>0</v>
      </c>
      <c r="BJ254" s="19" t="s">
        <v>80</v>
      </c>
      <c r="BK254" s="232">
        <f>ROUND(I254*H254,2)</f>
        <v>0</v>
      </c>
      <c r="BL254" s="19" t="s">
        <v>176</v>
      </c>
      <c r="BM254" s="231" t="s">
        <v>1643</v>
      </c>
    </row>
    <row r="255" spans="1:47" s="2" customFormat="1" ht="12">
      <c r="A255" s="40"/>
      <c r="B255" s="41"/>
      <c r="C255" s="42"/>
      <c r="D255" s="233" t="s">
        <v>178</v>
      </c>
      <c r="E255" s="42"/>
      <c r="F255" s="234" t="s">
        <v>854</v>
      </c>
      <c r="G255" s="42"/>
      <c r="H255" s="42"/>
      <c r="I255" s="138"/>
      <c r="J255" s="42"/>
      <c r="K255" s="42"/>
      <c r="L255" s="46"/>
      <c r="M255" s="235"/>
      <c r="N255" s="236"/>
      <c r="O255" s="86"/>
      <c r="P255" s="86"/>
      <c r="Q255" s="86"/>
      <c r="R255" s="86"/>
      <c r="S255" s="86"/>
      <c r="T255" s="87"/>
      <c r="U255" s="40"/>
      <c r="V255" s="40"/>
      <c r="W255" s="40"/>
      <c r="X255" s="40"/>
      <c r="Y255" s="40"/>
      <c r="Z255" s="40"/>
      <c r="AA255" s="40"/>
      <c r="AB255" s="40"/>
      <c r="AC255" s="40"/>
      <c r="AD255" s="40"/>
      <c r="AE255" s="40"/>
      <c r="AT255" s="19" t="s">
        <v>178</v>
      </c>
      <c r="AU255" s="19" t="s">
        <v>82</v>
      </c>
    </row>
    <row r="256" spans="1:51" s="13" customFormat="1" ht="12">
      <c r="A256" s="13"/>
      <c r="B256" s="237"/>
      <c r="C256" s="238"/>
      <c r="D256" s="233" t="s">
        <v>180</v>
      </c>
      <c r="E256" s="239" t="s">
        <v>19</v>
      </c>
      <c r="F256" s="240" t="s">
        <v>1644</v>
      </c>
      <c r="G256" s="238"/>
      <c r="H256" s="241">
        <v>5.75</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180</v>
      </c>
      <c r="AU256" s="247" t="s">
        <v>82</v>
      </c>
      <c r="AV256" s="13" t="s">
        <v>82</v>
      </c>
      <c r="AW256" s="13" t="s">
        <v>33</v>
      </c>
      <c r="AX256" s="13" t="s">
        <v>80</v>
      </c>
      <c r="AY256" s="247" t="s">
        <v>169</v>
      </c>
    </row>
    <row r="257" spans="1:63" s="12" customFormat="1" ht="22.8" customHeight="1">
      <c r="A257" s="12"/>
      <c r="B257" s="204"/>
      <c r="C257" s="205"/>
      <c r="D257" s="206" t="s">
        <v>71</v>
      </c>
      <c r="E257" s="218" t="s">
        <v>227</v>
      </c>
      <c r="F257" s="218" t="s">
        <v>1430</v>
      </c>
      <c r="G257" s="205"/>
      <c r="H257" s="205"/>
      <c r="I257" s="208"/>
      <c r="J257" s="219">
        <f>BK257</f>
        <v>0</v>
      </c>
      <c r="K257" s="205"/>
      <c r="L257" s="210"/>
      <c r="M257" s="211"/>
      <c r="N257" s="212"/>
      <c r="O257" s="212"/>
      <c r="P257" s="213">
        <f>SUM(P258:P291)</f>
        <v>0</v>
      </c>
      <c r="Q257" s="212"/>
      <c r="R257" s="213">
        <f>SUM(R258:R291)</f>
        <v>55.458926</v>
      </c>
      <c r="S257" s="212"/>
      <c r="T257" s="214">
        <f>SUM(T258:T291)</f>
        <v>0</v>
      </c>
      <c r="U257" s="12"/>
      <c r="V257" s="12"/>
      <c r="W257" s="12"/>
      <c r="X257" s="12"/>
      <c r="Y257" s="12"/>
      <c r="Z257" s="12"/>
      <c r="AA257" s="12"/>
      <c r="AB257" s="12"/>
      <c r="AC257" s="12"/>
      <c r="AD257" s="12"/>
      <c r="AE257" s="12"/>
      <c r="AR257" s="215" t="s">
        <v>80</v>
      </c>
      <c r="AT257" s="216" t="s">
        <v>71</v>
      </c>
      <c r="AU257" s="216" t="s">
        <v>80</v>
      </c>
      <c r="AY257" s="215" t="s">
        <v>169</v>
      </c>
      <c r="BK257" s="217">
        <f>SUM(BK258:BK291)</f>
        <v>0</v>
      </c>
    </row>
    <row r="258" spans="1:65" s="2" customFormat="1" ht="16.5" customHeight="1">
      <c r="A258" s="40"/>
      <c r="B258" s="41"/>
      <c r="C258" s="220" t="s">
        <v>455</v>
      </c>
      <c r="D258" s="220" t="s">
        <v>171</v>
      </c>
      <c r="E258" s="221" t="s">
        <v>1645</v>
      </c>
      <c r="F258" s="222" t="s">
        <v>1646</v>
      </c>
      <c r="G258" s="223" t="s">
        <v>361</v>
      </c>
      <c r="H258" s="224">
        <v>2</v>
      </c>
      <c r="I258" s="225"/>
      <c r="J258" s="226">
        <f>ROUND(I258*H258,2)</f>
        <v>0</v>
      </c>
      <c r="K258" s="222" t="s">
        <v>175</v>
      </c>
      <c r="L258" s="46"/>
      <c r="M258" s="227" t="s">
        <v>19</v>
      </c>
      <c r="N258" s="228" t="s">
        <v>43</v>
      </c>
      <c r="O258" s="86"/>
      <c r="P258" s="229">
        <f>O258*H258</f>
        <v>0</v>
      </c>
      <c r="Q258" s="229">
        <v>0</v>
      </c>
      <c r="R258" s="229">
        <f>Q258*H258</f>
        <v>0</v>
      </c>
      <c r="S258" s="229">
        <v>0</v>
      </c>
      <c r="T258" s="230">
        <f>S258*H258</f>
        <v>0</v>
      </c>
      <c r="U258" s="40"/>
      <c r="V258" s="40"/>
      <c r="W258" s="40"/>
      <c r="X258" s="40"/>
      <c r="Y258" s="40"/>
      <c r="Z258" s="40"/>
      <c r="AA258" s="40"/>
      <c r="AB258" s="40"/>
      <c r="AC258" s="40"/>
      <c r="AD258" s="40"/>
      <c r="AE258" s="40"/>
      <c r="AR258" s="231" t="s">
        <v>176</v>
      </c>
      <c r="AT258" s="231" t="s">
        <v>171</v>
      </c>
      <c r="AU258" s="231" t="s">
        <v>82</v>
      </c>
      <c r="AY258" s="19" t="s">
        <v>169</v>
      </c>
      <c r="BE258" s="232">
        <f>IF(N258="základní",J258,0)</f>
        <v>0</v>
      </c>
      <c r="BF258" s="232">
        <f>IF(N258="snížená",J258,0)</f>
        <v>0</v>
      </c>
      <c r="BG258" s="232">
        <f>IF(N258="zákl. přenesená",J258,0)</f>
        <v>0</v>
      </c>
      <c r="BH258" s="232">
        <f>IF(N258="sníž. přenesená",J258,0)</f>
        <v>0</v>
      </c>
      <c r="BI258" s="232">
        <f>IF(N258="nulová",J258,0)</f>
        <v>0</v>
      </c>
      <c r="BJ258" s="19" t="s">
        <v>80</v>
      </c>
      <c r="BK258" s="232">
        <f>ROUND(I258*H258,2)</f>
        <v>0</v>
      </c>
      <c r="BL258" s="19" t="s">
        <v>176</v>
      </c>
      <c r="BM258" s="231" t="s">
        <v>1433</v>
      </c>
    </row>
    <row r="259" spans="1:47" s="2" customFormat="1" ht="12">
      <c r="A259" s="40"/>
      <c r="B259" s="41"/>
      <c r="C259" s="42"/>
      <c r="D259" s="233" t="s">
        <v>178</v>
      </c>
      <c r="E259" s="42"/>
      <c r="F259" s="234" t="s">
        <v>1434</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9" t="s">
        <v>178</v>
      </c>
      <c r="AU259" s="19" t="s">
        <v>82</v>
      </c>
    </row>
    <row r="260" spans="1:51" s="13" customFormat="1" ht="12">
      <c r="A260" s="13"/>
      <c r="B260" s="237"/>
      <c r="C260" s="238"/>
      <c r="D260" s="233" t="s">
        <v>180</v>
      </c>
      <c r="E260" s="239" t="s">
        <v>19</v>
      </c>
      <c r="F260" s="240" t="s">
        <v>1647</v>
      </c>
      <c r="G260" s="238"/>
      <c r="H260" s="241">
        <v>2</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180</v>
      </c>
      <c r="AU260" s="247" t="s">
        <v>82</v>
      </c>
      <c r="AV260" s="13" t="s">
        <v>82</v>
      </c>
      <c r="AW260" s="13" t="s">
        <v>33</v>
      </c>
      <c r="AX260" s="13" t="s">
        <v>80</v>
      </c>
      <c r="AY260" s="247" t="s">
        <v>169</v>
      </c>
    </row>
    <row r="261" spans="1:65" s="2" customFormat="1" ht="21.75" customHeight="1">
      <c r="A261" s="40"/>
      <c r="B261" s="41"/>
      <c r="C261" s="220" t="s">
        <v>461</v>
      </c>
      <c r="D261" s="220" t="s">
        <v>171</v>
      </c>
      <c r="E261" s="221" t="s">
        <v>1436</v>
      </c>
      <c r="F261" s="222" t="s">
        <v>1437</v>
      </c>
      <c r="G261" s="223" t="s">
        <v>339</v>
      </c>
      <c r="H261" s="224">
        <v>268.4</v>
      </c>
      <c r="I261" s="225"/>
      <c r="J261" s="226">
        <f>ROUND(I261*H261,2)</f>
        <v>0</v>
      </c>
      <c r="K261" s="222" t="s">
        <v>175</v>
      </c>
      <c r="L261" s="46"/>
      <c r="M261" s="227" t="s">
        <v>19</v>
      </c>
      <c r="N261" s="228" t="s">
        <v>43</v>
      </c>
      <c r="O261" s="86"/>
      <c r="P261" s="229">
        <f>O261*H261</f>
        <v>0</v>
      </c>
      <c r="Q261" s="229">
        <v>8E-05</v>
      </c>
      <c r="R261" s="229">
        <f>Q261*H261</f>
        <v>0.021472</v>
      </c>
      <c r="S261" s="229">
        <v>0</v>
      </c>
      <c r="T261" s="230">
        <f>S261*H261</f>
        <v>0</v>
      </c>
      <c r="U261" s="40"/>
      <c r="V261" s="40"/>
      <c r="W261" s="40"/>
      <c r="X261" s="40"/>
      <c r="Y261" s="40"/>
      <c r="Z261" s="40"/>
      <c r="AA261" s="40"/>
      <c r="AB261" s="40"/>
      <c r="AC261" s="40"/>
      <c r="AD261" s="40"/>
      <c r="AE261" s="40"/>
      <c r="AR261" s="231" t="s">
        <v>176</v>
      </c>
      <c r="AT261" s="231" t="s">
        <v>171</v>
      </c>
      <c r="AU261" s="231" t="s">
        <v>82</v>
      </c>
      <c r="AY261" s="19" t="s">
        <v>169</v>
      </c>
      <c r="BE261" s="232">
        <f>IF(N261="základní",J261,0)</f>
        <v>0</v>
      </c>
      <c r="BF261" s="232">
        <f>IF(N261="snížená",J261,0)</f>
        <v>0</v>
      </c>
      <c r="BG261" s="232">
        <f>IF(N261="zákl. přenesená",J261,0)</f>
        <v>0</v>
      </c>
      <c r="BH261" s="232">
        <f>IF(N261="sníž. přenesená",J261,0)</f>
        <v>0</v>
      </c>
      <c r="BI261" s="232">
        <f>IF(N261="nulová",J261,0)</f>
        <v>0</v>
      </c>
      <c r="BJ261" s="19" t="s">
        <v>80</v>
      </c>
      <c r="BK261" s="232">
        <f>ROUND(I261*H261,2)</f>
        <v>0</v>
      </c>
      <c r="BL261" s="19" t="s">
        <v>176</v>
      </c>
      <c r="BM261" s="231" t="s">
        <v>1438</v>
      </c>
    </row>
    <row r="262" spans="1:47" s="2" customFormat="1" ht="12">
      <c r="A262" s="40"/>
      <c r="B262" s="41"/>
      <c r="C262" s="42"/>
      <c r="D262" s="233" t="s">
        <v>178</v>
      </c>
      <c r="E262" s="42"/>
      <c r="F262" s="234" t="s">
        <v>1439</v>
      </c>
      <c r="G262" s="42"/>
      <c r="H262" s="42"/>
      <c r="I262" s="138"/>
      <c r="J262" s="42"/>
      <c r="K262" s="42"/>
      <c r="L262" s="46"/>
      <c r="M262" s="235"/>
      <c r="N262" s="236"/>
      <c r="O262" s="86"/>
      <c r="P262" s="86"/>
      <c r="Q262" s="86"/>
      <c r="R262" s="86"/>
      <c r="S262" s="86"/>
      <c r="T262" s="87"/>
      <c r="U262" s="40"/>
      <c r="V262" s="40"/>
      <c r="W262" s="40"/>
      <c r="X262" s="40"/>
      <c r="Y262" s="40"/>
      <c r="Z262" s="40"/>
      <c r="AA262" s="40"/>
      <c r="AB262" s="40"/>
      <c r="AC262" s="40"/>
      <c r="AD262" s="40"/>
      <c r="AE262" s="40"/>
      <c r="AT262" s="19" t="s">
        <v>178</v>
      </c>
      <c r="AU262" s="19" t="s">
        <v>82</v>
      </c>
    </row>
    <row r="263" spans="1:65" s="2" customFormat="1" ht="16.5" customHeight="1">
      <c r="A263" s="40"/>
      <c r="B263" s="41"/>
      <c r="C263" s="269" t="s">
        <v>467</v>
      </c>
      <c r="D263" s="269" t="s">
        <v>294</v>
      </c>
      <c r="E263" s="270" t="s">
        <v>1440</v>
      </c>
      <c r="F263" s="271" t="s">
        <v>1441</v>
      </c>
      <c r="G263" s="272" t="s">
        <v>339</v>
      </c>
      <c r="H263" s="273">
        <v>272.426</v>
      </c>
      <c r="I263" s="274"/>
      <c r="J263" s="275">
        <f>ROUND(I263*H263,2)</f>
        <v>0</v>
      </c>
      <c r="K263" s="271" t="s">
        <v>175</v>
      </c>
      <c r="L263" s="276"/>
      <c r="M263" s="277" t="s">
        <v>19</v>
      </c>
      <c r="N263" s="278" t="s">
        <v>43</v>
      </c>
      <c r="O263" s="86"/>
      <c r="P263" s="229">
        <f>O263*H263</f>
        <v>0</v>
      </c>
      <c r="Q263" s="229">
        <v>0.072</v>
      </c>
      <c r="R263" s="229">
        <f>Q263*H263</f>
        <v>19.614672</v>
      </c>
      <c r="S263" s="229">
        <v>0</v>
      </c>
      <c r="T263" s="230">
        <f>S263*H263</f>
        <v>0</v>
      </c>
      <c r="U263" s="40"/>
      <c r="V263" s="40"/>
      <c r="W263" s="40"/>
      <c r="X263" s="40"/>
      <c r="Y263" s="40"/>
      <c r="Z263" s="40"/>
      <c r="AA263" s="40"/>
      <c r="AB263" s="40"/>
      <c r="AC263" s="40"/>
      <c r="AD263" s="40"/>
      <c r="AE263" s="40"/>
      <c r="AR263" s="231" t="s">
        <v>227</v>
      </c>
      <c r="AT263" s="231" t="s">
        <v>294</v>
      </c>
      <c r="AU263" s="231" t="s">
        <v>82</v>
      </c>
      <c r="AY263" s="19" t="s">
        <v>169</v>
      </c>
      <c r="BE263" s="232">
        <f>IF(N263="základní",J263,0)</f>
        <v>0</v>
      </c>
      <c r="BF263" s="232">
        <f>IF(N263="snížená",J263,0)</f>
        <v>0</v>
      </c>
      <c r="BG263" s="232">
        <f>IF(N263="zákl. přenesená",J263,0)</f>
        <v>0</v>
      </c>
      <c r="BH263" s="232">
        <f>IF(N263="sníž. přenesená",J263,0)</f>
        <v>0</v>
      </c>
      <c r="BI263" s="232">
        <f>IF(N263="nulová",J263,0)</f>
        <v>0</v>
      </c>
      <c r="BJ263" s="19" t="s">
        <v>80</v>
      </c>
      <c r="BK263" s="232">
        <f>ROUND(I263*H263,2)</f>
        <v>0</v>
      </c>
      <c r="BL263" s="19" t="s">
        <v>176</v>
      </c>
      <c r="BM263" s="231" t="s">
        <v>1442</v>
      </c>
    </row>
    <row r="264" spans="1:51" s="13" customFormat="1" ht="12">
      <c r="A264" s="13"/>
      <c r="B264" s="237"/>
      <c r="C264" s="238"/>
      <c r="D264" s="233" t="s">
        <v>180</v>
      </c>
      <c r="E264" s="238"/>
      <c r="F264" s="240" t="s">
        <v>1648</v>
      </c>
      <c r="G264" s="238"/>
      <c r="H264" s="241">
        <v>272.426</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180</v>
      </c>
      <c r="AU264" s="247" t="s">
        <v>82</v>
      </c>
      <c r="AV264" s="13" t="s">
        <v>82</v>
      </c>
      <c r="AW264" s="13" t="s">
        <v>4</v>
      </c>
      <c r="AX264" s="13" t="s">
        <v>80</v>
      </c>
      <c r="AY264" s="247" t="s">
        <v>169</v>
      </c>
    </row>
    <row r="265" spans="1:65" s="2" customFormat="1" ht="21.75" customHeight="1">
      <c r="A265" s="40"/>
      <c r="B265" s="41"/>
      <c r="C265" s="220" t="s">
        <v>472</v>
      </c>
      <c r="D265" s="220" t="s">
        <v>171</v>
      </c>
      <c r="E265" s="221" t="s">
        <v>1444</v>
      </c>
      <c r="F265" s="222" t="s">
        <v>1445</v>
      </c>
      <c r="G265" s="223" t="s">
        <v>361</v>
      </c>
      <c r="H265" s="224">
        <v>23</v>
      </c>
      <c r="I265" s="225"/>
      <c r="J265" s="226">
        <f>ROUND(I265*H265,2)</f>
        <v>0</v>
      </c>
      <c r="K265" s="222" t="s">
        <v>175</v>
      </c>
      <c r="L265" s="46"/>
      <c r="M265" s="227" t="s">
        <v>19</v>
      </c>
      <c r="N265" s="228" t="s">
        <v>43</v>
      </c>
      <c r="O265" s="86"/>
      <c r="P265" s="229">
        <f>O265*H265</f>
        <v>0</v>
      </c>
      <c r="Q265" s="229">
        <v>9E-05</v>
      </c>
      <c r="R265" s="229">
        <f>Q265*H265</f>
        <v>0.0020700000000000002</v>
      </c>
      <c r="S265" s="229">
        <v>0</v>
      </c>
      <c r="T265" s="230">
        <f>S265*H265</f>
        <v>0</v>
      </c>
      <c r="U265" s="40"/>
      <c r="V265" s="40"/>
      <c r="W265" s="40"/>
      <c r="X265" s="40"/>
      <c r="Y265" s="40"/>
      <c r="Z265" s="40"/>
      <c r="AA265" s="40"/>
      <c r="AB265" s="40"/>
      <c r="AC265" s="40"/>
      <c r="AD265" s="40"/>
      <c r="AE265" s="40"/>
      <c r="AR265" s="231" t="s">
        <v>176</v>
      </c>
      <c r="AT265" s="231" t="s">
        <v>171</v>
      </c>
      <c r="AU265" s="231" t="s">
        <v>82</v>
      </c>
      <c r="AY265" s="19" t="s">
        <v>169</v>
      </c>
      <c r="BE265" s="232">
        <f>IF(N265="základní",J265,0)</f>
        <v>0</v>
      </c>
      <c r="BF265" s="232">
        <f>IF(N265="snížená",J265,0)</f>
        <v>0</v>
      </c>
      <c r="BG265" s="232">
        <f>IF(N265="zákl. přenesená",J265,0)</f>
        <v>0</v>
      </c>
      <c r="BH265" s="232">
        <f>IF(N265="sníž. přenesená",J265,0)</f>
        <v>0</v>
      </c>
      <c r="BI265" s="232">
        <f>IF(N265="nulová",J265,0)</f>
        <v>0</v>
      </c>
      <c r="BJ265" s="19" t="s">
        <v>80</v>
      </c>
      <c r="BK265" s="232">
        <f>ROUND(I265*H265,2)</f>
        <v>0</v>
      </c>
      <c r="BL265" s="19" t="s">
        <v>176</v>
      </c>
      <c r="BM265" s="231" t="s">
        <v>1446</v>
      </c>
    </row>
    <row r="266" spans="1:47" s="2" customFormat="1" ht="12">
      <c r="A266" s="40"/>
      <c r="B266" s="41"/>
      <c r="C266" s="42"/>
      <c r="D266" s="233" t="s">
        <v>178</v>
      </c>
      <c r="E266" s="42"/>
      <c r="F266" s="234" t="s">
        <v>1447</v>
      </c>
      <c r="G266" s="42"/>
      <c r="H266" s="42"/>
      <c r="I266" s="138"/>
      <c r="J266" s="42"/>
      <c r="K266" s="42"/>
      <c r="L266" s="46"/>
      <c r="M266" s="235"/>
      <c r="N266" s="236"/>
      <c r="O266" s="86"/>
      <c r="P266" s="86"/>
      <c r="Q266" s="86"/>
      <c r="R266" s="86"/>
      <c r="S266" s="86"/>
      <c r="T266" s="87"/>
      <c r="U266" s="40"/>
      <c r="V266" s="40"/>
      <c r="W266" s="40"/>
      <c r="X266" s="40"/>
      <c r="Y266" s="40"/>
      <c r="Z266" s="40"/>
      <c r="AA266" s="40"/>
      <c r="AB266" s="40"/>
      <c r="AC266" s="40"/>
      <c r="AD266" s="40"/>
      <c r="AE266" s="40"/>
      <c r="AT266" s="19" t="s">
        <v>178</v>
      </c>
      <c r="AU266" s="19" t="s">
        <v>82</v>
      </c>
    </row>
    <row r="267" spans="1:51" s="13" customFormat="1" ht="12">
      <c r="A267" s="13"/>
      <c r="B267" s="237"/>
      <c r="C267" s="238"/>
      <c r="D267" s="233" t="s">
        <v>180</v>
      </c>
      <c r="E267" s="239" t="s">
        <v>19</v>
      </c>
      <c r="F267" s="240" t="s">
        <v>1649</v>
      </c>
      <c r="G267" s="238"/>
      <c r="H267" s="241">
        <v>23</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180</v>
      </c>
      <c r="AU267" s="247" t="s">
        <v>82</v>
      </c>
      <c r="AV267" s="13" t="s">
        <v>82</v>
      </c>
      <c r="AW267" s="13" t="s">
        <v>33</v>
      </c>
      <c r="AX267" s="13" t="s">
        <v>80</v>
      </c>
      <c r="AY267" s="247" t="s">
        <v>169</v>
      </c>
    </row>
    <row r="268" spans="1:65" s="2" customFormat="1" ht="16.5" customHeight="1">
      <c r="A268" s="40"/>
      <c r="B268" s="41"/>
      <c r="C268" s="269" t="s">
        <v>486</v>
      </c>
      <c r="D268" s="269" t="s">
        <v>294</v>
      </c>
      <c r="E268" s="270" t="s">
        <v>1449</v>
      </c>
      <c r="F268" s="271" t="s">
        <v>1450</v>
      </c>
      <c r="G268" s="272" t="s">
        <v>361</v>
      </c>
      <c r="H268" s="273">
        <v>12</v>
      </c>
      <c r="I268" s="274"/>
      <c r="J268" s="275">
        <f>ROUND(I268*H268,2)</f>
        <v>0</v>
      </c>
      <c r="K268" s="271" t="s">
        <v>175</v>
      </c>
      <c r="L268" s="276"/>
      <c r="M268" s="277" t="s">
        <v>19</v>
      </c>
      <c r="N268" s="278" t="s">
        <v>43</v>
      </c>
      <c r="O268" s="86"/>
      <c r="P268" s="229">
        <f>O268*H268</f>
        <v>0</v>
      </c>
      <c r="Q268" s="229">
        <v>0.056</v>
      </c>
      <c r="R268" s="229">
        <f>Q268*H268</f>
        <v>0.672</v>
      </c>
      <c r="S268" s="229">
        <v>0</v>
      </c>
      <c r="T268" s="230">
        <f>S268*H268</f>
        <v>0</v>
      </c>
      <c r="U268" s="40"/>
      <c r="V268" s="40"/>
      <c r="W268" s="40"/>
      <c r="X268" s="40"/>
      <c r="Y268" s="40"/>
      <c r="Z268" s="40"/>
      <c r="AA268" s="40"/>
      <c r="AB268" s="40"/>
      <c r="AC268" s="40"/>
      <c r="AD268" s="40"/>
      <c r="AE268" s="40"/>
      <c r="AR268" s="231" t="s">
        <v>227</v>
      </c>
      <c r="AT268" s="231" t="s">
        <v>294</v>
      </c>
      <c r="AU268" s="231" t="s">
        <v>82</v>
      </c>
      <c r="AY268" s="19" t="s">
        <v>169</v>
      </c>
      <c r="BE268" s="232">
        <f>IF(N268="základní",J268,0)</f>
        <v>0</v>
      </c>
      <c r="BF268" s="232">
        <f>IF(N268="snížená",J268,0)</f>
        <v>0</v>
      </c>
      <c r="BG268" s="232">
        <f>IF(N268="zákl. přenesená",J268,0)</f>
        <v>0</v>
      </c>
      <c r="BH268" s="232">
        <f>IF(N268="sníž. přenesená",J268,0)</f>
        <v>0</v>
      </c>
      <c r="BI268" s="232">
        <f>IF(N268="nulová",J268,0)</f>
        <v>0</v>
      </c>
      <c r="BJ268" s="19" t="s">
        <v>80</v>
      </c>
      <c r="BK268" s="232">
        <f>ROUND(I268*H268,2)</f>
        <v>0</v>
      </c>
      <c r="BL268" s="19" t="s">
        <v>176</v>
      </c>
      <c r="BM268" s="231" t="s">
        <v>1451</v>
      </c>
    </row>
    <row r="269" spans="1:65" s="2" customFormat="1" ht="16.5" customHeight="1">
      <c r="A269" s="40"/>
      <c r="B269" s="41"/>
      <c r="C269" s="269" t="s">
        <v>493</v>
      </c>
      <c r="D269" s="269" t="s">
        <v>294</v>
      </c>
      <c r="E269" s="270" t="s">
        <v>1452</v>
      </c>
      <c r="F269" s="271" t="s">
        <v>1453</v>
      </c>
      <c r="G269" s="272" t="s">
        <v>361</v>
      </c>
      <c r="H269" s="273">
        <v>11</v>
      </c>
      <c r="I269" s="274"/>
      <c r="J269" s="275">
        <f>ROUND(I269*H269,2)</f>
        <v>0</v>
      </c>
      <c r="K269" s="271" t="s">
        <v>175</v>
      </c>
      <c r="L269" s="276"/>
      <c r="M269" s="277" t="s">
        <v>19</v>
      </c>
      <c r="N269" s="278" t="s">
        <v>43</v>
      </c>
      <c r="O269" s="86"/>
      <c r="P269" s="229">
        <f>O269*H269</f>
        <v>0</v>
      </c>
      <c r="Q269" s="229">
        <v>0.045</v>
      </c>
      <c r="R269" s="229">
        <f>Q269*H269</f>
        <v>0.495</v>
      </c>
      <c r="S269" s="229">
        <v>0</v>
      </c>
      <c r="T269" s="230">
        <f>S269*H269</f>
        <v>0</v>
      </c>
      <c r="U269" s="40"/>
      <c r="V269" s="40"/>
      <c r="W269" s="40"/>
      <c r="X269" s="40"/>
      <c r="Y269" s="40"/>
      <c r="Z269" s="40"/>
      <c r="AA269" s="40"/>
      <c r="AB269" s="40"/>
      <c r="AC269" s="40"/>
      <c r="AD269" s="40"/>
      <c r="AE269" s="40"/>
      <c r="AR269" s="231" t="s">
        <v>227</v>
      </c>
      <c r="AT269" s="231" t="s">
        <v>294</v>
      </c>
      <c r="AU269" s="231" t="s">
        <v>82</v>
      </c>
      <c r="AY269" s="19" t="s">
        <v>169</v>
      </c>
      <c r="BE269" s="232">
        <f>IF(N269="základní",J269,0)</f>
        <v>0</v>
      </c>
      <c r="BF269" s="232">
        <f>IF(N269="snížená",J269,0)</f>
        <v>0</v>
      </c>
      <c r="BG269" s="232">
        <f>IF(N269="zákl. přenesená",J269,0)</f>
        <v>0</v>
      </c>
      <c r="BH269" s="232">
        <f>IF(N269="sníž. přenesená",J269,0)</f>
        <v>0</v>
      </c>
      <c r="BI269" s="232">
        <f>IF(N269="nulová",J269,0)</f>
        <v>0</v>
      </c>
      <c r="BJ269" s="19" t="s">
        <v>80</v>
      </c>
      <c r="BK269" s="232">
        <f>ROUND(I269*H269,2)</f>
        <v>0</v>
      </c>
      <c r="BL269" s="19" t="s">
        <v>176</v>
      </c>
      <c r="BM269" s="231" t="s">
        <v>1454</v>
      </c>
    </row>
    <row r="270" spans="1:65" s="2" customFormat="1" ht="21.75" customHeight="1">
      <c r="A270" s="40"/>
      <c r="B270" s="41"/>
      <c r="C270" s="220" t="s">
        <v>499</v>
      </c>
      <c r="D270" s="220" t="s">
        <v>171</v>
      </c>
      <c r="E270" s="221" t="s">
        <v>1460</v>
      </c>
      <c r="F270" s="222" t="s">
        <v>1461</v>
      </c>
      <c r="G270" s="223" t="s">
        <v>361</v>
      </c>
      <c r="H270" s="224">
        <v>2</v>
      </c>
      <c r="I270" s="225"/>
      <c r="J270" s="226">
        <f>ROUND(I270*H270,2)</f>
        <v>0</v>
      </c>
      <c r="K270" s="222" t="s">
        <v>175</v>
      </c>
      <c r="L270" s="46"/>
      <c r="M270" s="227" t="s">
        <v>19</v>
      </c>
      <c r="N270" s="228" t="s">
        <v>43</v>
      </c>
      <c r="O270" s="86"/>
      <c r="P270" s="229">
        <f>O270*H270</f>
        <v>0</v>
      </c>
      <c r="Q270" s="229">
        <v>1E-05</v>
      </c>
      <c r="R270" s="229">
        <f>Q270*H270</f>
        <v>2E-05</v>
      </c>
      <c r="S270" s="229">
        <v>0</v>
      </c>
      <c r="T270" s="230">
        <f>S270*H270</f>
        <v>0</v>
      </c>
      <c r="U270" s="40"/>
      <c r="V270" s="40"/>
      <c r="W270" s="40"/>
      <c r="X270" s="40"/>
      <c r="Y270" s="40"/>
      <c r="Z270" s="40"/>
      <c r="AA270" s="40"/>
      <c r="AB270" s="40"/>
      <c r="AC270" s="40"/>
      <c r="AD270" s="40"/>
      <c r="AE270" s="40"/>
      <c r="AR270" s="231" t="s">
        <v>176</v>
      </c>
      <c r="AT270" s="231" t="s">
        <v>171</v>
      </c>
      <c r="AU270" s="231" t="s">
        <v>82</v>
      </c>
      <c r="AY270" s="19" t="s">
        <v>169</v>
      </c>
      <c r="BE270" s="232">
        <f>IF(N270="základní",J270,0)</f>
        <v>0</v>
      </c>
      <c r="BF270" s="232">
        <f>IF(N270="snížená",J270,0)</f>
        <v>0</v>
      </c>
      <c r="BG270" s="232">
        <f>IF(N270="zákl. přenesená",J270,0)</f>
        <v>0</v>
      </c>
      <c r="BH270" s="232">
        <f>IF(N270="sníž. přenesená",J270,0)</f>
        <v>0</v>
      </c>
      <c r="BI270" s="232">
        <f>IF(N270="nulová",J270,0)</f>
        <v>0</v>
      </c>
      <c r="BJ270" s="19" t="s">
        <v>80</v>
      </c>
      <c r="BK270" s="232">
        <f>ROUND(I270*H270,2)</f>
        <v>0</v>
      </c>
      <c r="BL270" s="19" t="s">
        <v>176</v>
      </c>
      <c r="BM270" s="231" t="s">
        <v>1462</v>
      </c>
    </row>
    <row r="271" spans="1:47" s="2" customFormat="1" ht="12">
      <c r="A271" s="40"/>
      <c r="B271" s="41"/>
      <c r="C271" s="42"/>
      <c r="D271" s="233" t="s">
        <v>178</v>
      </c>
      <c r="E271" s="42"/>
      <c r="F271" s="234" t="s">
        <v>1463</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9" t="s">
        <v>178</v>
      </c>
      <c r="AU271" s="19" t="s">
        <v>82</v>
      </c>
    </row>
    <row r="272" spans="1:51" s="13" customFormat="1" ht="12">
      <c r="A272" s="13"/>
      <c r="B272" s="237"/>
      <c r="C272" s="238"/>
      <c r="D272" s="233" t="s">
        <v>180</v>
      </c>
      <c r="E272" s="239" t="s">
        <v>19</v>
      </c>
      <c r="F272" s="240" t="s">
        <v>1464</v>
      </c>
      <c r="G272" s="238"/>
      <c r="H272" s="241">
        <v>2</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180</v>
      </c>
      <c r="AU272" s="247" t="s">
        <v>82</v>
      </c>
      <c r="AV272" s="13" t="s">
        <v>82</v>
      </c>
      <c r="AW272" s="13" t="s">
        <v>33</v>
      </c>
      <c r="AX272" s="13" t="s">
        <v>80</v>
      </c>
      <c r="AY272" s="247" t="s">
        <v>169</v>
      </c>
    </row>
    <row r="273" spans="1:65" s="2" customFormat="1" ht="16.5" customHeight="1">
      <c r="A273" s="40"/>
      <c r="B273" s="41"/>
      <c r="C273" s="269" t="s">
        <v>505</v>
      </c>
      <c r="D273" s="269" t="s">
        <v>294</v>
      </c>
      <c r="E273" s="270" t="s">
        <v>1465</v>
      </c>
      <c r="F273" s="271" t="s">
        <v>1466</v>
      </c>
      <c r="G273" s="272" t="s">
        <v>361</v>
      </c>
      <c r="H273" s="273">
        <v>2</v>
      </c>
      <c r="I273" s="274"/>
      <c r="J273" s="275">
        <f>ROUND(I273*H273,2)</f>
        <v>0</v>
      </c>
      <c r="K273" s="271" t="s">
        <v>19</v>
      </c>
      <c r="L273" s="276"/>
      <c r="M273" s="277" t="s">
        <v>19</v>
      </c>
      <c r="N273" s="278" t="s">
        <v>43</v>
      </c>
      <c r="O273" s="86"/>
      <c r="P273" s="229">
        <f>O273*H273</f>
        <v>0</v>
      </c>
      <c r="Q273" s="229">
        <v>0</v>
      </c>
      <c r="R273" s="229">
        <f>Q273*H273</f>
        <v>0</v>
      </c>
      <c r="S273" s="229">
        <v>0</v>
      </c>
      <c r="T273" s="230">
        <f>S273*H273</f>
        <v>0</v>
      </c>
      <c r="U273" s="40"/>
      <c r="V273" s="40"/>
      <c r="W273" s="40"/>
      <c r="X273" s="40"/>
      <c r="Y273" s="40"/>
      <c r="Z273" s="40"/>
      <c r="AA273" s="40"/>
      <c r="AB273" s="40"/>
      <c r="AC273" s="40"/>
      <c r="AD273" s="40"/>
      <c r="AE273" s="40"/>
      <c r="AR273" s="231" t="s">
        <v>227</v>
      </c>
      <c r="AT273" s="231" t="s">
        <v>294</v>
      </c>
      <c r="AU273" s="231" t="s">
        <v>82</v>
      </c>
      <c r="AY273" s="19" t="s">
        <v>169</v>
      </c>
      <c r="BE273" s="232">
        <f>IF(N273="základní",J273,0)</f>
        <v>0</v>
      </c>
      <c r="BF273" s="232">
        <f>IF(N273="snížená",J273,0)</f>
        <v>0</v>
      </c>
      <c r="BG273" s="232">
        <f>IF(N273="zákl. přenesená",J273,0)</f>
        <v>0</v>
      </c>
      <c r="BH273" s="232">
        <f>IF(N273="sníž. přenesená",J273,0)</f>
        <v>0</v>
      </c>
      <c r="BI273" s="232">
        <f>IF(N273="nulová",J273,0)</f>
        <v>0</v>
      </c>
      <c r="BJ273" s="19" t="s">
        <v>80</v>
      </c>
      <c r="BK273" s="232">
        <f>ROUND(I273*H273,2)</f>
        <v>0</v>
      </c>
      <c r="BL273" s="19" t="s">
        <v>176</v>
      </c>
      <c r="BM273" s="231" t="s">
        <v>1467</v>
      </c>
    </row>
    <row r="274" spans="1:65" s="2" customFormat="1" ht="16.5" customHeight="1">
      <c r="A274" s="40"/>
      <c r="B274" s="41"/>
      <c r="C274" s="220" t="s">
        <v>511</v>
      </c>
      <c r="D274" s="220" t="s">
        <v>171</v>
      </c>
      <c r="E274" s="221" t="s">
        <v>1474</v>
      </c>
      <c r="F274" s="222" t="s">
        <v>1475</v>
      </c>
      <c r="G274" s="223" t="s">
        <v>361</v>
      </c>
      <c r="H274" s="224">
        <v>17</v>
      </c>
      <c r="I274" s="225"/>
      <c r="J274" s="226">
        <f>ROUND(I274*H274,2)</f>
        <v>0</v>
      </c>
      <c r="K274" s="222" t="s">
        <v>19</v>
      </c>
      <c r="L274" s="46"/>
      <c r="M274" s="227" t="s">
        <v>19</v>
      </c>
      <c r="N274" s="228" t="s">
        <v>43</v>
      </c>
      <c r="O274" s="86"/>
      <c r="P274" s="229">
        <f>O274*H274</f>
        <v>0</v>
      </c>
      <c r="Q274" s="229">
        <v>0.00918</v>
      </c>
      <c r="R274" s="229">
        <f>Q274*H274</f>
        <v>0.15606</v>
      </c>
      <c r="S274" s="229">
        <v>0</v>
      </c>
      <c r="T274" s="230">
        <f>S274*H274</f>
        <v>0</v>
      </c>
      <c r="U274" s="40"/>
      <c r="V274" s="40"/>
      <c r="W274" s="40"/>
      <c r="X274" s="40"/>
      <c r="Y274" s="40"/>
      <c r="Z274" s="40"/>
      <c r="AA274" s="40"/>
      <c r="AB274" s="40"/>
      <c r="AC274" s="40"/>
      <c r="AD274" s="40"/>
      <c r="AE274" s="40"/>
      <c r="AR274" s="231" t="s">
        <v>176</v>
      </c>
      <c r="AT274" s="231" t="s">
        <v>171</v>
      </c>
      <c r="AU274" s="231" t="s">
        <v>82</v>
      </c>
      <c r="AY274" s="19" t="s">
        <v>169</v>
      </c>
      <c r="BE274" s="232">
        <f>IF(N274="základní",J274,0)</f>
        <v>0</v>
      </c>
      <c r="BF274" s="232">
        <f>IF(N274="snížená",J274,0)</f>
        <v>0</v>
      </c>
      <c r="BG274" s="232">
        <f>IF(N274="zákl. přenesená",J274,0)</f>
        <v>0</v>
      </c>
      <c r="BH274" s="232">
        <f>IF(N274="sníž. přenesená",J274,0)</f>
        <v>0</v>
      </c>
      <c r="BI274" s="232">
        <f>IF(N274="nulová",J274,0)</f>
        <v>0</v>
      </c>
      <c r="BJ274" s="19" t="s">
        <v>80</v>
      </c>
      <c r="BK274" s="232">
        <f>ROUND(I274*H274,2)</f>
        <v>0</v>
      </c>
      <c r="BL274" s="19" t="s">
        <v>176</v>
      </c>
      <c r="BM274" s="231" t="s">
        <v>1476</v>
      </c>
    </row>
    <row r="275" spans="1:47" s="2" customFormat="1" ht="12">
      <c r="A275" s="40"/>
      <c r="B275" s="41"/>
      <c r="C275" s="42"/>
      <c r="D275" s="233" t="s">
        <v>178</v>
      </c>
      <c r="E275" s="42"/>
      <c r="F275" s="234" t="s">
        <v>1477</v>
      </c>
      <c r="G275" s="42"/>
      <c r="H275" s="42"/>
      <c r="I275" s="138"/>
      <c r="J275" s="42"/>
      <c r="K275" s="42"/>
      <c r="L275" s="46"/>
      <c r="M275" s="235"/>
      <c r="N275" s="236"/>
      <c r="O275" s="86"/>
      <c r="P275" s="86"/>
      <c r="Q275" s="86"/>
      <c r="R275" s="86"/>
      <c r="S275" s="86"/>
      <c r="T275" s="87"/>
      <c r="U275" s="40"/>
      <c r="V275" s="40"/>
      <c r="W275" s="40"/>
      <c r="X275" s="40"/>
      <c r="Y275" s="40"/>
      <c r="Z275" s="40"/>
      <c r="AA275" s="40"/>
      <c r="AB275" s="40"/>
      <c r="AC275" s="40"/>
      <c r="AD275" s="40"/>
      <c r="AE275" s="40"/>
      <c r="AT275" s="19" t="s">
        <v>178</v>
      </c>
      <c r="AU275" s="19" t="s">
        <v>82</v>
      </c>
    </row>
    <row r="276" spans="1:51" s="13" customFormat="1" ht="12">
      <c r="A276" s="13"/>
      <c r="B276" s="237"/>
      <c r="C276" s="238"/>
      <c r="D276" s="233" t="s">
        <v>180</v>
      </c>
      <c r="E276" s="239" t="s">
        <v>19</v>
      </c>
      <c r="F276" s="240" t="s">
        <v>1650</v>
      </c>
      <c r="G276" s="238"/>
      <c r="H276" s="241">
        <v>17</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180</v>
      </c>
      <c r="AU276" s="247" t="s">
        <v>82</v>
      </c>
      <c r="AV276" s="13" t="s">
        <v>82</v>
      </c>
      <c r="AW276" s="13" t="s">
        <v>33</v>
      </c>
      <c r="AX276" s="13" t="s">
        <v>80</v>
      </c>
      <c r="AY276" s="247" t="s">
        <v>169</v>
      </c>
    </row>
    <row r="277" spans="1:65" s="2" customFormat="1" ht="16.5" customHeight="1">
      <c r="A277" s="40"/>
      <c r="B277" s="41"/>
      <c r="C277" s="269" t="s">
        <v>515</v>
      </c>
      <c r="D277" s="269" t="s">
        <v>294</v>
      </c>
      <c r="E277" s="270" t="s">
        <v>1479</v>
      </c>
      <c r="F277" s="271" t="s">
        <v>1480</v>
      </c>
      <c r="G277" s="272" t="s">
        <v>361</v>
      </c>
      <c r="H277" s="273">
        <v>4</v>
      </c>
      <c r="I277" s="274"/>
      <c r="J277" s="275">
        <f>ROUND(I277*H277,2)</f>
        <v>0</v>
      </c>
      <c r="K277" s="271" t="s">
        <v>175</v>
      </c>
      <c r="L277" s="276"/>
      <c r="M277" s="277" t="s">
        <v>19</v>
      </c>
      <c r="N277" s="278" t="s">
        <v>43</v>
      </c>
      <c r="O277" s="86"/>
      <c r="P277" s="229">
        <f>O277*H277</f>
        <v>0</v>
      </c>
      <c r="Q277" s="229">
        <v>0.254</v>
      </c>
      <c r="R277" s="229">
        <f>Q277*H277</f>
        <v>1.016</v>
      </c>
      <c r="S277" s="229">
        <v>0</v>
      </c>
      <c r="T277" s="230">
        <f>S277*H277</f>
        <v>0</v>
      </c>
      <c r="U277" s="40"/>
      <c r="V277" s="40"/>
      <c r="W277" s="40"/>
      <c r="X277" s="40"/>
      <c r="Y277" s="40"/>
      <c r="Z277" s="40"/>
      <c r="AA277" s="40"/>
      <c r="AB277" s="40"/>
      <c r="AC277" s="40"/>
      <c r="AD277" s="40"/>
      <c r="AE277" s="40"/>
      <c r="AR277" s="231" t="s">
        <v>227</v>
      </c>
      <c r="AT277" s="231" t="s">
        <v>294</v>
      </c>
      <c r="AU277" s="231" t="s">
        <v>82</v>
      </c>
      <c r="AY277" s="19" t="s">
        <v>169</v>
      </c>
      <c r="BE277" s="232">
        <f>IF(N277="základní",J277,0)</f>
        <v>0</v>
      </c>
      <c r="BF277" s="232">
        <f>IF(N277="snížená",J277,0)</f>
        <v>0</v>
      </c>
      <c r="BG277" s="232">
        <f>IF(N277="zákl. přenesená",J277,0)</f>
        <v>0</v>
      </c>
      <c r="BH277" s="232">
        <f>IF(N277="sníž. přenesená",J277,0)</f>
        <v>0</v>
      </c>
      <c r="BI277" s="232">
        <f>IF(N277="nulová",J277,0)</f>
        <v>0</v>
      </c>
      <c r="BJ277" s="19" t="s">
        <v>80</v>
      </c>
      <c r="BK277" s="232">
        <f>ROUND(I277*H277,2)</f>
        <v>0</v>
      </c>
      <c r="BL277" s="19" t="s">
        <v>176</v>
      </c>
      <c r="BM277" s="231" t="s">
        <v>1481</v>
      </c>
    </row>
    <row r="278" spans="1:65" s="2" customFormat="1" ht="16.5" customHeight="1">
      <c r="A278" s="40"/>
      <c r="B278" s="41"/>
      <c r="C278" s="269" t="s">
        <v>519</v>
      </c>
      <c r="D278" s="269" t="s">
        <v>294</v>
      </c>
      <c r="E278" s="270" t="s">
        <v>1483</v>
      </c>
      <c r="F278" s="271" t="s">
        <v>1484</v>
      </c>
      <c r="G278" s="272" t="s">
        <v>361</v>
      </c>
      <c r="H278" s="273">
        <v>11</v>
      </c>
      <c r="I278" s="274"/>
      <c r="J278" s="275">
        <f>ROUND(I278*H278,2)</f>
        <v>0</v>
      </c>
      <c r="K278" s="271" t="s">
        <v>175</v>
      </c>
      <c r="L278" s="276"/>
      <c r="M278" s="277" t="s">
        <v>19</v>
      </c>
      <c r="N278" s="278" t="s">
        <v>43</v>
      </c>
      <c r="O278" s="86"/>
      <c r="P278" s="229">
        <f>O278*H278</f>
        <v>0</v>
      </c>
      <c r="Q278" s="229">
        <v>0.506</v>
      </c>
      <c r="R278" s="229">
        <f>Q278*H278</f>
        <v>5.566</v>
      </c>
      <c r="S278" s="229">
        <v>0</v>
      </c>
      <c r="T278" s="230">
        <f>S278*H278</f>
        <v>0</v>
      </c>
      <c r="U278" s="40"/>
      <c r="V278" s="40"/>
      <c r="W278" s="40"/>
      <c r="X278" s="40"/>
      <c r="Y278" s="40"/>
      <c r="Z278" s="40"/>
      <c r="AA278" s="40"/>
      <c r="AB278" s="40"/>
      <c r="AC278" s="40"/>
      <c r="AD278" s="40"/>
      <c r="AE278" s="40"/>
      <c r="AR278" s="231" t="s">
        <v>227</v>
      </c>
      <c r="AT278" s="231" t="s">
        <v>294</v>
      </c>
      <c r="AU278" s="231" t="s">
        <v>82</v>
      </c>
      <c r="AY278" s="19" t="s">
        <v>169</v>
      </c>
      <c r="BE278" s="232">
        <f>IF(N278="základní",J278,0)</f>
        <v>0</v>
      </c>
      <c r="BF278" s="232">
        <f>IF(N278="snížená",J278,0)</f>
        <v>0</v>
      </c>
      <c r="BG278" s="232">
        <f>IF(N278="zákl. přenesená",J278,0)</f>
        <v>0</v>
      </c>
      <c r="BH278" s="232">
        <f>IF(N278="sníž. přenesená",J278,0)</f>
        <v>0</v>
      </c>
      <c r="BI278" s="232">
        <f>IF(N278="nulová",J278,0)</f>
        <v>0</v>
      </c>
      <c r="BJ278" s="19" t="s">
        <v>80</v>
      </c>
      <c r="BK278" s="232">
        <f>ROUND(I278*H278,2)</f>
        <v>0</v>
      </c>
      <c r="BL278" s="19" t="s">
        <v>176</v>
      </c>
      <c r="BM278" s="231" t="s">
        <v>1485</v>
      </c>
    </row>
    <row r="279" spans="1:65" s="2" customFormat="1" ht="16.5" customHeight="1">
      <c r="A279" s="40"/>
      <c r="B279" s="41"/>
      <c r="C279" s="269" t="s">
        <v>528</v>
      </c>
      <c r="D279" s="269" t="s">
        <v>294</v>
      </c>
      <c r="E279" s="270" t="s">
        <v>1487</v>
      </c>
      <c r="F279" s="271" t="s">
        <v>1488</v>
      </c>
      <c r="G279" s="272" t="s">
        <v>361</v>
      </c>
      <c r="H279" s="273">
        <v>2</v>
      </c>
      <c r="I279" s="274"/>
      <c r="J279" s="275">
        <f>ROUND(I279*H279,2)</f>
        <v>0</v>
      </c>
      <c r="K279" s="271" t="s">
        <v>175</v>
      </c>
      <c r="L279" s="276"/>
      <c r="M279" s="277" t="s">
        <v>19</v>
      </c>
      <c r="N279" s="278" t="s">
        <v>43</v>
      </c>
      <c r="O279" s="86"/>
      <c r="P279" s="229">
        <f>O279*H279</f>
        <v>0</v>
      </c>
      <c r="Q279" s="229">
        <v>1.013</v>
      </c>
      <c r="R279" s="229">
        <f>Q279*H279</f>
        <v>2.026</v>
      </c>
      <c r="S279" s="229">
        <v>0</v>
      </c>
      <c r="T279" s="230">
        <f>S279*H279</f>
        <v>0</v>
      </c>
      <c r="U279" s="40"/>
      <c r="V279" s="40"/>
      <c r="W279" s="40"/>
      <c r="X279" s="40"/>
      <c r="Y279" s="40"/>
      <c r="Z279" s="40"/>
      <c r="AA279" s="40"/>
      <c r="AB279" s="40"/>
      <c r="AC279" s="40"/>
      <c r="AD279" s="40"/>
      <c r="AE279" s="40"/>
      <c r="AR279" s="231" t="s">
        <v>227</v>
      </c>
      <c r="AT279" s="231" t="s">
        <v>294</v>
      </c>
      <c r="AU279" s="231" t="s">
        <v>82</v>
      </c>
      <c r="AY279" s="19" t="s">
        <v>169</v>
      </c>
      <c r="BE279" s="232">
        <f>IF(N279="základní",J279,0)</f>
        <v>0</v>
      </c>
      <c r="BF279" s="232">
        <f>IF(N279="snížená",J279,0)</f>
        <v>0</v>
      </c>
      <c r="BG279" s="232">
        <f>IF(N279="zákl. přenesená",J279,0)</f>
        <v>0</v>
      </c>
      <c r="BH279" s="232">
        <f>IF(N279="sníž. přenesená",J279,0)</f>
        <v>0</v>
      </c>
      <c r="BI279" s="232">
        <f>IF(N279="nulová",J279,0)</f>
        <v>0</v>
      </c>
      <c r="BJ279" s="19" t="s">
        <v>80</v>
      </c>
      <c r="BK279" s="232">
        <f>ROUND(I279*H279,2)</f>
        <v>0</v>
      </c>
      <c r="BL279" s="19" t="s">
        <v>176</v>
      </c>
      <c r="BM279" s="231" t="s">
        <v>1489</v>
      </c>
    </row>
    <row r="280" spans="1:65" s="2" customFormat="1" ht="16.5" customHeight="1">
      <c r="A280" s="40"/>
      <c r="B280" s="41"/>
      <c r="C280" s="220" t="s">
        <v>535</v>
      </c>
      <c r="D280" s="220" t="s">
        <v>171</v>
      </c>
      <c r="E280" s="221" t="s">
        <v>1491</v>
      </c>
      <c r="F280" s="222" t="s">
        <v>1492</v>
      </c>
      <c r="G280" s="223" t="s">
        <v>361</v>
      </c>
      <c r="H280" s="224">
        <v>11</v>
      </c>
      <c r="I280" s="225"/>
      <c r="J280" s="226">
        <f>ROUND(I280*H280,2)</f>
        <v>0</v>
      </c>
      <c r="K280" s="222" t="s">
        <v>175</v>
      </c>
      <c r="L280" s="46"/>
      <c r="M280" s="227" t="s">
        <v>19</v>
      </c>
      <c r="N280" s="228" t="s">
        <v>43</v>
      </c>
      <c r="O280" s="86"/>
      <c r="P280" s="229">
        <f>O280*H280</f>
        <v>0</v>
      </c>
      <c r="Q280" s="229">
        <v>0.01147</v>
      </c>
      <c r="R280" s="229">
        <f>Q280*H280</f>
        <v>0.12617</v>
      </c>
      <c r="S280" s="229">
        <v>0</v>
      </c>
      <c r="T280" s="230">
        <f>S280*H280</f>
        <v>0</v>
      </c>
      <c r="U280" s="40"/>
      <c r="V280" s="40"/>
      <c r="W280" s="40"/>
      <c r="X280" s="40"/>
      <c r="Y280" s="40"/>
      <c r="Z280" s="40"/>
      <c r="AA280" s="40"/>
      <c r="AB280" s="40"/>
      <c r="AC280" s="40"/>
      <c r="AD280" s="40"/>
      <c r="AE280" s="40"/>
      <c r="AR280" s="231" t="s">
        <v>176</v>
      </c>
      <c r="AT280" s="231" t="s">
        <v>171</v>
      </c>
      <c r="AU280" s="231" t="s">
        <v>82</v>
      </c>
      <c r="AY280" s="19" t="s">
        <v>169</v>
      </c>
      <c r="BE280" s="232">
        <f>IF(N280="základní",J280,0)</f>
        <v>0</v>
      </c>
      <c r="BF280" s="232">
        <f>IF(N280="snížená",J280,0)</f>
        <v>0</v>
      </c>
      <c r="BG280" s="232">
        <f>IF(N280="zákl. přenesená",J280,0)</f>
        <v>0</v>
      </c>
      <c r="BH280" s="232">
        <f>IF(N280="sníž. přenesená",J280,0)</f>
        <v>0</v>
      </c>
      <c r="BI280" s="232">
        <f>IF(N280="nulová",J280,0)</f>
        <v>0</v>
      </c>
      <c r="BJ280" s="19" t="s">
        <v>80</v>
      </c>
      <c r="BK280" s="232">
        <f>ROUND(I280*H280,2)</f>
        <v>0</v>
      </c>
      <c r="BL280" s="19" t="s">
        <v>176</v>
      </c>
      <c r="BM280" s="231" t="s">
        <v>1493</v>
      </c>
    </row>
    <row r="281" spans="1:47" s="2" customFormat="1" ht="12">
      <c r="A281" s="40"/>
      <c r="B281" s="41"/>
      <c r="C281" s="42"/>
      <c r="D281" s="233" t="s">
        <v>178</v>
      </c>
      <c r="E281" s="42"/>
      <c r="F281" s="234" t="s">
        <v>1477</v>
      </c>
      <c r="G281" s="42"/>
      <c r="H281" s="42"/>
      <c r="I281" s="138"/>
      <c r="J281" s="42"/>
      <c r="K281" s="42"/>
      <c r="L281" s="46"/>
      <c r="M281" s="235"/>
      <c r="N281" s="236"/>
      <c r="O281" s="86"/>
      <c r="P281" s="86"/>
      <c r="Q281" s="86"/>
      <c r="R281" s="86"/>
      <c r="S281" s="86"/>
      <c r="T281" s="87"/>
      <c r="U281" s="40"/>
      <c r="V281" s="40"/>
      <c r="W281" s="40"/>
      <c r="X281" s="40"/>
      <c r="Y281" s="40"/>
      <c r="Z281" s="40"/>
      <c r="AA281" s="40"/>
      <c r="AB281" s="40"/>
      <c r="AC281" s="40"/>
      <c r="AD281" s="40"/>
      <c r="AE281" s="40"/>
      <c r="AT281" s="19" t="s">
        <v>178</v>
      </c>
      <c r="AU281" s="19" t="s">
        <v>82</v>
      </c>
    </row>
    <row r="282" spans="1:65" s="2" customFormat="1" ht="16.5" customHeight="1">
      <c r="A282" s="40"/>
      <c r="B282" s="41"/>
      <c r="C282" s="269" t="s">
        <v>540</v>
      </c>
      <c r="D282" s="269" t="s">
        <v>294</v>
      </c>
      <c r="E282" s="270" t="s">
        <v>1495</v>
      </c>
      <c r="F282" s="271" t="s">
        <v>1496</v>
      </c>
      <c r="G282" s="272" t="s">
        <v>361</v>
      </c>
      <c r="H282" s="273">
        <v>11</v>
      </c>
      <c r="I282" s="274"/>
      <c r="J282" s="275">
        <f>ROUND(I282*H282,2)</f>
        <v>0</v>
      </c>
      <c r="K282" s="271" t="s">
        <v>175</v>
      </c>
      <c r="L282" s="276"/>
      <c r="M282" s="277" t="s">
        <v>19</v>
      </c>
      <c r="N282" s="278" t="s">
        <v>43</v>
      </c>
      <c r="O282" s="86"/>
      <c r="P282" s="229">
        <f>O282*H282</f>
        <v>0</v>
      </c>
      <c r="Q282" s="229">
        <v>0.585</v>
      </c>
      <c r="R282" s="229">
        <f>Q282*H282</f>
        <v>6.435</v>
      </c>
      <c r="S282" s="229">
        <v>0</v>
      </c>
      <c r="T282" s="230">
        <f>S282*H282</f>
        <v>0</v>
      </c>
      <c r="U282" s="40"/>
      <c r="V282" s="40"/>
      <c r="W282" s="40"/>
      <c r="X282" s="40"/>
      <c r="Y282" s="40"/>
      <c r="Z282" s="40"/>
      <c r="AA282" s="40"/>
      <c r="AB282" s="40"/>
      <c r="AC282" s="40"/>
      <c r="AD282" s="40"/>
      <c r="AE282" s="40"/>
      <c r="AR282" s="231" t="s">
        <v>227</v>
      </c>
      <c r="AT282" s="231" t="s">
        <v>294</v>
      </c>
      <c r="AU282" s="231" t="s">
        <v>82</v>
      </c>
      <c r="AY282" s="19" t="s">
        <v>169</v>
      </c>
      <c r="BE282" s="232">
        <f>IF(N282="základní",J282,0)</f>
        <v>0</v>
      </c>
      <c r="BF282" s="232">
        <f>IF(N282="snížená",J282,0)</f>
        <v>0</v>
      </c>
      <c r="BG282" s="232">
        <f>IF(N282="zákl. přenesená",J282,0)</f>
        <v>0</v>
      </c>
      <c r="BH282" s="232">
        <f>IF(N282="sníž. přenesená",J282,0)</f>
        <v>0</v>
      </c>
      <c r="BI282" s="232">
        <f>IF(N282="nulová",J282,0)</f>
        <v>0</v>
      </c>
      <c r="BJ282" s="19" t="s">
        <v>80</v>
      </c>
      <c r="BK282" s="232">
        <f>ROUND(I282*H282,2)</f>
        <v>0</v>
      </c>
      <c r="BL282" s="19" t="s">
        <v>176</v>
      </c>
      <c r="BM282" s="231" t="s">
        <v>1497</v>
      </c>
    </row>
    <row r="283" spans="1:65" s="2" customFormat="1" ht="16.5" customHeight="1">
      <c r="A283" s="40"/>
      <c r="B283" s="41"/>
      <c r="C283" s="269" t="s">
        <v>547</v>
      </c>
      <c r="D283" s="269" t="s">
        <v>294</v>
      </c>
      <c r="E283" s="270" t="s">
        <v>1499</v>
      </c>
      <c r="F283" s="271" t="s">
        <v>1500</v>
      </c>
      <c r="G283" s="272" t="s">
        <v>361</v>
      </c>
      <c r="H283" s="273">
        <v>28</v>
      </c>
      <c r="I283" s="274"/>
      <c r="J283" s="275">
        <f>ROUND(I283*H283,2)</f>
        <v>0</v>
      </c>
      <c r="K283" s="271" t="s">
        <v>175</v>
      </c>
      <c r="L283" s="276"/>
      <c r="M283" s="277" t="s">
        <v>19</v>
      </c>
      <c r="N283" s="278" t="s">
        <v>43</v>
      </c>
      <c r="O283" s="86"/>
      <c r="P283" s="229">
        <f>O283*H283</f>
        <v>0</v>
      </c>
      <c r="Q283" s="229">
        <v>0.002</v>
      </c>
      <c r="R283" s="229">
        <f>Q283*H283</f>
        <v>0.056</v>
      </c>
      <c r="S283" s="229">
        <v>0</v>
      </c>
      <c r="T283" s="230">
        <f>S283*H283</f>
        <v>0</v>
      </c>
      <c r="U283" s="40"/>
      <c r="V283" s="40"/>
      <c r="W283" s="40"/>
      <c r="X283" s="40"/>
      <c r="Y283" s="40"/>
      <c r="Z283" s="40"/>
      <c r="AA283" s="40"/>
      <c r="AB283" s="40"/>
      <c r="AC283" s="40"/>
      <c r="AD283" s="40"/>
      <c r="AE283" s="40"/>
      <c r="AR283" s="231" t="s">
        <v>227</v>
      </c>
      <c r="AT283" s="231" t="s">
        <v>294</v>
      </c>
      <c r="AU283" s="231" t="s">
        <v>82</v>
      </c>
      <c r="AY283" s="19" t="s">
        <v>169</v>
      </c>
      <c r="BE283" s="232">
        <f>IF(N283="základní",J283,0)</f>
        <v>0</v>
      </c>
      <c r="BF283" s="232">
        <f>IF(N283="snížená",J283,0)</f>
        <v>0</v>
      </c>
      <c r="BG283" s="232">
        <f>IF(N283="zákl. přenesená",J283,0)</f>
        <v>0</v>
      </c>
      <c r="BH283" s="232">
        <f>IF(N283="sníž. přenesená",J283,0)</f>
        <v>0</v>
      </c>
      <c r="BI283" s="232">
        <f>IF(N283="nulová",J283,0)</f>
        <v>0</v>
      </c>
      <c r="BJ283" s="19" t="s">
        <v>80</v>
      </c>
      <c r="BK283" s="232">
        <f>ROUND(I283*H283,2)</f>
        <v>0</v>
      </c>
      <c r="BL283" s="19" t="s">
        <v>176</v>
      </c>
      <c r="BM283" s="231" t="s">
        <v>1501</v>
      </c>
    </row>
    <row r="284" spans="1:65" s="2" customFormat="1" ht="16.5" customHeight="1">
      <c r="A284" s="40"/>
      <c r="B284" s="41"/>
      <c r="C284" s="220" t="s">
        <v>551</v>
      </c>
      <c r="D284" s="220" t="s">
        <v>171</v>
      </c>
      <c r="E284" s="221" t="s">
        <v>1503</v>
      </c>
      <c r="F284" s="222" t="s">
        <v>1504</v>
      </c>
      <c r="G284" s="223" t="s">
        <v>361</v>
      </c>
      <c r="H284" s="224">
        <v>11</v>
      </c>
      <c r="I284" s="225"/>
      <c r="J284" s="226">
        <f>ROUND(I284*H284,2)</f>
        <v>0</v>
      </c>
      <c r="K284" s="222" t="s">
        <v>175</v>
      </c>
      <c r="L284" s="46"/>
      <c r="M284" s="227" t="s">
        <v>19</v>
      </c>
      <c r="N284" s="228" t="s">
        <v>43</v>
      </c>
      <c r="O284" s="86"/>
      <c r="P284" s="229">
        <f>O284*H284</f>
        <v>0</v>
      </c>
      <c r="Q284" s="229">
        <v>0.02753</v>
      </c>
      <c r="R284" s="229">
        <f>Q284*H284</f>
        <v>0.30283</v>
      </c>
      <c r="S284" s="229">
        <v>0</v>
      </c>
      <c r="T284" s="230">
        <f>S284*H284</f>
        <v>0</v>
      </c>
      <c r="U284" s="40"/>
      <c r="V284" s="40"/>
      <c r="W284" s="40"/>
      <c r="X284" s="40"/>
      <c r="Y284" s="40"/>
      <c r="Z284" s="40"/>
      <c r="AA284" s="40"/>
      <c r="AB284" s="40"/>
      <c r="AC284" s="40"/>
      <c r="AD284" s="40"/>
      <c r="AE284" s="40"/>
      <c r="AR284" s="231" t="s">
        <v>176</v>
      </c>
      <c r="AT284" s="231" t="s">
        <v>171</v>
      </c>
      <c r="AU284" s="231" t="s">
        <v>82</v>
      </c>
      <c r="AY284" s="19" t="s">
        <v>169</v>
      </c>
      <c r="BE284" s="232">
        <f>IF(N284="základní",J284,0)</f>
        <v>0</v>
      </c>
      <c r="BF284" s="232">
        <f>IF(N284="snížená",J284,0)</f>
        <v>0</v>
      </c>
      <c r="BG284" s="232">
        <f>IF(N284="zákl. přenesená",J284,0)</f>
        <v>0</v>
      </c>
      <c r="BH284" s="232">
        <f>IF(N284="sníž. přenesená",J284,0)</f>
        <v>0</v>
      </c>
      <c r="BI284" s="232">
        <f>IF(N284="nulová",J284,0)</f>
        <v>0</v>
      </c>
      <c r="BJ284" s="19" t="s">
        <v>80</v>
      </c>
      <c r="BK284" s="232">
        <f>ROUND(I284*H284,2)</f>
        <v>0</v>
      </c>
      <c r="BL284" s="19" t="s">
        <v>176</v>
      </c>
      <c r="BM284" s="231" t="s">
        <v>1505</v>
      </c>
    </row>
    <row r="285" spans="1:47" s="2" customFormat="1" ht="12">
      <c r="A285" s="40"/>
      <c r="B285" s="41"/>
      <c r="C285" s="42"/>
      <c r="D285" s="233" t="s">
        <v>178</v>
      </c>
      <c r="E285" s="42"/>
      <c r="F285" s="234" t="s">
        <v>1477</v>
      </c>
      <c r="G285" s="42"/>
      <c r="H285" s="42"/>
      <c r="I285" s="138"/>
      <c r="J285" s="42"/>
      <c r="K285" s="42"/>
      <c r="L285" s="46"/>
      <c r="M285" s="235"/>
      <c r="N285" s="236"/>
      <c r="O285" s="86"/>
      <c r="P285" s="86"/>
      <c r="Q285" s="86"/>
      <c r="R285" s="86"/>
      <c r="S285" s="86"/>
      <c r="T285" s="87"/>
      <c r="U285" s="40"/>
      <c r="V285" s="40"/>
      <c r="W285" s="40"/>
      <c r="X285" s="40"/>
      <c r="Y285" s="40"/>
      <c r="Z285" s="40"/>
      <c r="AA285" s="40"/>
      <c r="AB285" s="40"/>
      <c r="AC285" s="40"/>
      <c r="AD285" s="40"/>
      <c r="AE285" s="40"/>
      <c r="AT285" s="19" t="s">
        <v>178</v>
      </c>
      <c r="AU285" s="19" t="s">
        <v>82</v>
      </c>
    </row>
    <row r="286" spans="1:65" s="2" customFormat="1" ht="16.5" customHeight="1">
      <c r="A286" s="40"/>
      <c r="B286" s="41"/>
      <c r="C286" s="269" t="s">
        <v>556</v>
      </c>
      <c r="D286" s="269" t="s">
        <v>294</v>
      </c>
      <c r="E286" s="270" t="s">
        <v>1507</v>
      </c>
      <c r="F286" s="271" t="s">
        <v>1508</v>
      </c>
      <c r="G286" s="272" t="s">
        <v>361</v>
      </c>
      <c r="H286" s="273">
        <v>11</v>
      </c>
      <c r="I286" s="274"/>
      <c r="J286" s="275">
        <f>ROUND(I286*H286,2)</f>
        <v>0</v>
      </c>
      <c r="K286" s="271" t="s">
        <v>19</v>
      </c>
      <c r="L286" s="276"/>
      <c r="M286" s="277" t="s">
        <v>19</v>
      </c>
      <c r="N286" s="278" t="s">
        <v>43</v>
      </c>
      <c r="O286" s="86"/>
      <c r="P286" s="229">
        <f>O286*H286</f>
        <v>0</v>
      </c>
      <c r="Q286" s="229">
        <v>1.39</v>
      </c>
      <c r="R286" s="229">
        <f>Q286*H286</f>
        <v>15.29</v>
      </c>
      <c r="S286" s="229">
        <v>0</v>
      </c>
      <c r="T286" s="230">
        <f>S286*H286</f>
        <v>0</v>
      </c>
      <c r="U286" s="40"/>
      <c r="V286" s="40"/>
      <c r="W286" s="40"/>
      <c r="X286" s="40"/>
      <c r="Y286" s="40"/>
      <c r="Z286" s="40"/>
      <c r="AA286" s="40"/>
      <c r="AB286" s="40"/>
      <c r="AC286" s="40"/>
      <c r="AD286" s="40"/>
      <c r="AE286" s="40"/>
      <c r="AR286" s="231" t="s">
        <v>227</v>
      </c>
      <c r="AT286" s="231" t="s">
        <v>294</v>
      </c>
      <c r="AU286" s="231" t="s">
        <v>82</v>
      </c>
      <c r="AY286" s="19" t="s">
        <v>169</v>
      </c>
      <c r="BE286" s="232">
        <f>IF(N286="základní",J286,0)</f>
        <v>0</v>
      </c>
      <c r="BF286" s="232">
        <f>IF(N286="snížená",J286,0)</f>
        <v>0</v>
      </c>
      <c r="BG286" s="232">
        <f>IF(N286="zákl. přenesená",J286,0)</f>
        <v>0</v>
      </c>
      <c r="BH286" s="232">
        <f>IF(N286="sníž. přenesená",J286,0)</f>
        <v>0</v>
      </c>
      <c r="BI286" s="232">
        <f>IF(N286="nulová",J286,0)</f>
        <v>0</v>
      </c>
      <c r="BJ286" s="19" t="s">
        <v>80</v>
      </c>
      <c r="BK286" s="232">
        <f>ROUND(I286*H286,2)</f>
        <v>0</v>
      </c>
      <c r="BL286" s="19" t="s">
        <v>176</v>
      </c>
      <c r="BM286" s="231" t="s">
        <v>1509</v>
      </c>
    </row>
    <row r="287" spans="1:65" s="2" customFormat="1" ht="16.5" customHeight="1">
      <c r="A287" s="40"/>
      <c r="B287" s="41"/>
      <c r="C287" s="220" t="s">
        <v>560</v>
      </c>
      <c r="D287" s="220" t="s">
        <v>171</v>
      </c>
      <c r="E287" s="221" t="s">
        <v>1515</v>
      </c>
      <c r="F287" s="222" t="s">
        <v>1516</v>
      </c>
      <c r="G287" s="223" t="s">
        <v>361</v>
      </c>
      <c r="H287" s="224">
        <v>11</v>
      </c>
      <c r="I287" s="225"/>
      <c r="J287" s="226">
        <f>ROUND(I287*H287,2)</f>
        <v>0</v>
      </c>
      <c r="K287" s="222" t="s">
        <v>175</v>
      </c>
      <c r="L287" s="46"/>
      <c r="M287" s="227" t="s">
        <v>19</v>
      </c>
      <c r="N287" s="228" t="s">
        <v>43</v>
      </c>
      <c r="O287" s="86"/>
      <c r="P287" s="229">
        <f>O287*H287</f>
        <v>0</v>
      </c>
      <c r="Q287" s="229">
        <v>0.21734</v>
      </c>
      <c r="R287" s="229">
        <f>Q287*H287</f>
        <v>2.39074</v>
      </c>
      <c r="S287" s="229">
        <v>0</v>
      </c>
      <c r="T287" s="230">
        <f>S287*H287</f>
        <v>0</v>
      </c>
      <c r="U287" s="40"/>
      <c r="V287" s="40"/>
      <c r="W287" s="40"/>
      <c r="X287" s="40"/>
      <c r="Y287" s="40"/>
      <c r="Z287" s="40"/>
      <c r="AA287" s="40"/>
      <c r="AB287" s="40"/>
      <c r="AC287" s="40"/>
      <c r="AD287" s="40"/>
      <c r="AE287" s="40"/>
      <c r="AR287" s="231" t="s">
        <v>176</v>
      </c>
      <c r="AT287" s="231" t="s">
        <v>171</v>
      </c>
      <c r="AU287" s="231" t="s">
        <v>82</v>
      </c>
      <c r="AY287" s="19" t="s">
        <v>169</v>
      </c>
      <c r="BE287" s="232">
        <f>IF(N287="základní",J287,0)</f>
        <v>0</v>
      </c>
      <c r="BF287" s="232">
        <f>IF(N287="snížená",J287,0)</f>
        <v>0</v>
      </c>
      <c r="BG287" s="232">
        <f>IF(N287="zákl. přenesená",J287,0)</f>
        <v>0</v>
      </c>
      <c r="BH287" s="232">
        <f>IF(N287="sníž. přenesená",J287,0)</f>
        <v>0</v>
      </c>
      <c r="BI287" s="232">
        <f>IF(N287="nulová",J287,0)</f>
        <v>0</v>
      </c>
      <c r="BJ287" s="19" t="s">
        <v>80</v>
      </c>
      <c r="BK287" s="232">
        <f>ROUND(I287*H287,2)</f>
        <v>0</v>
      </c>
      <c r="BL287" s="19" t="s">
        <v>176</v>
      </c>
      <c r="BM287" s="231" t="s">
        <v>1517</v>
      </c>
    </row>
    <row r="288" spans="1:47" s="2" customFormat="1" ht="12">
      <c r="A288" s="40"/>
      <c r="B288" s="41"/>
      <c r="C288" s="42"/>
      <c r="D288" s="233" t="s">
        <v>178</v>
      </c>
      <c r="E288" s="42"/>
      <c r="F288" s="234" t="s">
        <v>1518</v>
      </c>
      <c r="G288" s="42"/>
      <c r="H288" s="42"/>
      <c r="I288" s="138"/>
      <c r="J288" s="42"/>
      <c r="K288" s="42"/>
      <c r="L288" s="46"/>
      <c r="M288" s="235"/>
      <c r="N288" s="236"/>
      <c r="O288" s="86"/>
      <c r="P288" s="86"/>
      <c r="Q288" s="86"/>
      <c r="R288" s="86"/>
      <c r="S288" s="86"/>
      <c r="T288" s="87"/>
      <c r="U288" s="40"/>
      <c r="V288" s="40"/>
      <c r="W288" s="40"/>
      <c r="X288" s="40"/>
      <c r="Y288" s="40"/>
      <c r="Z288" s="40"/>
      <c r="AA288" s="40"/>
      <c r="AB288" s="40"/>
      <c r="AC288" s="40"/>
      <c r="AD288" s="40"/>
      <c r="AE288" s="40"/>
      <c r="AT288" s="19" t="s">
        <v>178</v>
      </c>
      <c r="AU288" s="19" t="s">
        <v>82</v>
      </c>
    </row>
    <row r="289" spans="1:65" s="2" customFormat="1" ht="16.5" customHeight="1">
      <c r="A289" s="40"/>
      <c r="B289" s="41"/>
      <c r="C289" s="269" t="s">
        <v>340</v>
      </c>
      <c r="D289" s="269" t="s">
        <v>294</v>
      </c>
      <c r="E289" s="270" t="s">
        <v>1520</v>
      </c>
      <c r="F289" s="271" t="s">
        <v>1521</v>
      </c>
      <c r="G289" s="272" t="s">
        <v>361</v>
      </c>
      <c r="H289" s="273">
        <v>11</v>
      </c>
      <c r="I289" s="274"/>
      <c r="J289" s="275">
        <f>ROUND(I289*H289,2)</f>
        <v>0</v>
      </c>
      <c r="K289" s="271" t="s">
        <v>19</v>
      </c>
      <c r="L289" s="276"/>
      <c r="M289" s="277" t="s">
        <v>19</v>
      </c>
      <c r="N289" s="278" t="s">
        <v>43</v>
      </c>
      <c r="O289" s="86"/>
      <c r="P289" s="229">
        <f>O289*H289</f>
        <v>0</v>
      </c>
      <c r="Q289" s="229">
        <v>0.114</v>
      </c>
      <c r="R289" s="229">
        <f>Q289*H289</f>
        <v>1.254</v>
      </c>
      <c r="S289" s="229">
        <v>0</v>
      </c>
      <c r="T289" s="230">
        <f>S289*H289</f>
        <v>0</v>
      </c>
      <c r="U289" s="40"/>
      <c r="V289" s="40"/>
      <c r="W289" s="40"/>
      <c r="X289" s="40"/>
      <c r="Y289" s="40"/>
      <c r="Z289" s="40"/>
      <c r="AA289" s="40"/>
      <c r="AB289" s="40"/>
      <c r="AC289" s="40"/>
      <c r="AD289" s="40"/>
      <c r="AE289" s="40"/>
      <c r="AR289" s="231" t="s">
        <v>227</v>
      </c>
      <c r="AT289" s="231" t="s">
        <v>294</v>
      </c>
      <c r="AU289" s="231" t="s">
        <v>82</v>
      </c>
      <c r="AY289" s="19" t="s">
        <v>169</v>
      </c>
      <c r="BE289" s="232">
        <f>IF(N289="základní",J289,0)</f>
        <v>0</v>
      </c>
      <c r="BF289" s="232">
        <f>IF(N289="snížená",J289,0)</f>
        <v>0</v>
      </c>
      <c r="BG289" s="232">
        <f>IF(N289="zákl. přenesená",J289,0)</f>
        <v>0</v>
      </c>
      <c r="BH289" s="232">
        <f>IF(N289="sníž. přenesená",J289,0)</f>
        <v>0</v>
      </c>
      <c r="BI289" s="232">
        <f>IF(N289="nulová",J289,0)</f>
        <v>0</v>
      </c>
      <c r="BJ289" s="19" t="s">
        <v>80</v>
      </c>
      <c r="BK289" s="232">
        <f>ROUND(I289*H289,2)</f>
        <v>0</v>
      </c>
      <c r="BL289" s="19" t="s">
        <v>176</v>
      </c>
      <c r="BM289" s="231" t="s">
        <v>1522</v>
      </c>
    </row>
    <row r="290" spans="1:65" s="2" customFormat="1" ht="16.5" customHeight="1">
      <c r="A290" s="40"/>
      <c r="B290" s="41"/>
      <c r="C290" s="220" t="s">
        <v>482</v>
      </c>
      <c r="D290" s="220" t="s">
        <v>171</v>
      </c>
      <c r="E290" s="221" t="s">
        <v>1524</v>
      </c>
      <c r="F290" s="222" t="s">
        <v>1525</v>
      </c>
      <c r="G290" s="223" t="s">
        <v>339</v>
      </c>
      <c r="H290" s="224">
        <v>268.4</v>
      </c>
      <c r="I290" s="225"/>
      <c r="J290" s="226">
        <f>ROUND(I290*H290,2)</f>
        <v>0</v>
      </c>
      <c r="K290" s="222" t="s">
        <v>175</v>
      </c>
      <c r="L290" s="46"/>
      <c r="M290" s="227" t="s">
        <v>19</v>
      </c>
      <c r="N290" s="228" t="s">
        <v>43</v>
      </c>
      <c r="O290" s="86"/>
      <c r="P290" s="229">
        <f>O290*H290</f>
        <v>0</v>
      </c>
      <c r="Q290" s="229">
        <v>0.00013</v>
      </c>
      <c r="R290" s="229">
        <f>Q290*H290</f>
        <v>0.03489199999999999</v>
      </c>
      <c r="S290" s="229">
        <v>0</v>
      </c>
      <c r="T290" s="230">
        <f>S290*H290</f>
        <v>0</v>
      </c>
      <c r="U290" s="40"/>
      <c r="V290" s="40"/>
      <c r="W290" s="40"/>
      <c r="X290" s="40"/>
      <c r="Y290" s="40"/>
      <c r="Z290" s="40"/>
      <c r="AA290" s="40"/>
      <c r="AB290" s="40"/>
      <c r="AC290" s="40"/>
      <c r="AD290" s="40"/>
      <c r="AE290" s="40"/>
      <c r="AR290" s="231" t="s">
        <v>176</v>
      </c>
      <c r="AT290" s="231" t="s">
        <v>171</v>
      </c>
      <c r="AU290" s="231" t="s">
        <v>82</v>
      </c>
      <c r="AY290" s="19" t="s">
        <v>169</v>
      </c>
      <c r="BE290" s="232">
        <f>IF(N290="základní",J290,0)</f>
        <v>0</v>
      </c>
      <c r="BF290" s="232">
        <f>IF(N290="snížená",J290,0)</f>
        <v>0</v>
      </c>
      <c r="BG290" s="232">
        <f>IF(N290="zákl. přenesená",J290,0)</f>
        <v>0</v>
      </c>
      <c r="BH290" s="232">
        <f>IF(N290="sníž. přenesená",J290,0)</f>
        <v>0</v>
      </c>
      <c r="BI290" s="232">
        <f>IF(N290="nulová",J290,0)</f>
        <v>0</v>
      </c>
      <c r="BJ290" s="19" t="s">
        <v>80</v>
      </c>
      <c r="BK290" s="232">
        <f>ROUND(I290*H290,2)</f>
        <v>0</v>
      </c>
      <c r="BL290" s="19" t="s">
        <v>176</v>
      </c>
      <c r="BM290" s="231" t="s">
        <v>1526</v>
      </c>
    </row>
    <row r="291" spans="1:65" s="2" customFormat="1" ht="16.5" customHeight="1">
      <c r="A291" s="40"/>
      <c r="B291" s="41"/>
      <c r="C291" s="220" t="s">
        <v>477</v>
      </c>
      <c r="D291" s="220" t="s">
        <v>171</v>
      </c>
      <c r="E291" s="221" t="s">
        <v>1651</v>
      </c>
      <c r="F291" s="222" t="s">
        <v>1652</v>
      </c>
      <c r="G291" s="223" t="s">
        <v>361</v>
      </c>
      <c r="H291" s="224">
        <v>1</v>
      </c>
      <c r="I291" s="225"/>
      <c r="J291" s="226">
        <f>ROUND(I291*H291,2)</f>
        <v>0</v>
      </c>
      <c r="K291" s="222" t="s">
        <v>19</v>
      </c>
      <c r="L291" s="46"/>
      <c r="M291" s="227" t="s">
        <v>19</v>
      </c>
      <c r="N291" s="228" t="s">
        <v>43</v>
      </c>
      <c r="O291" s="86"/>
      <c r="P291" s="229">
        <f>O291*H291</f>
        <v>0</v>
      </c>
      <c r="Q291" s="229">
        <v>0</v>
      </c>
      <c r="R291" s="229">
        <f>Q291*H291</f>
        <v>0</v>
      </c>
      <c r="S291" s="229">
        <v>0</v>
      </c>
      <c r="T291" s="230">
        <f>S291*H291</f>
        <v>0</v>
      </c>
      <c r="U291" s="40"/>
      <c r="V291" s="40"/>
      <c r="W291" s="40"/>
      <c r="X291" s="40"/>
      <c r="Y291" s="40"/>
      <c r="Z291" s="40"/>
      <c r="AA291" s="40"/>
      <c r="AB291" s="40"/>
      <c r="AC291" s="40"/>
      <c r="AD291" s="40"/>
      <c r="AE291" s="40"/>
      <c r="AR291" s="231" t="s">
        <v>176</v>
      </c>
      <c r="AT291" s="231" t="s">
        <v>171</v>
      </c>
      <c r="AU291" s="231" t="s">
        <v>82</v>
      </c>
      <c r="AY291" s="19" t="s">
        <v>169</v>
      </c>
      <c r="BE291" s="232">
        <f>IF(N291="základní",J291,0)</f>
        <v>0</v>
      </c>
      <c r="BF291" s="232">
        <f>IF(N291="snížená",J291,0)</f>
        <v>0</v>
      </c>
      <c r="BG291" s="232">
        <f>IF(N291="zákl. přenesená",J291,0)</f>
        <v>0</v>
      </c>
      <c r="BH291" s="232">
        <f>IF(N291="sníž. přenesená",J291,0)</f>
        <v>0</v>
      </c>
      <c r="BI291" s="232">
        <f>IF(N291="nulová",J291,0)</f>
        <v>0</v>
      </c>
      <c r="BJ291" s="19" t="s">
        <v>80</v>
      </c>
      <c r="BK291" s="232">
        <f>ROUND(I291*H291,2)</f>
        <v>0</v>
      </c>
      <c r="BL291" s="19" t="s">
        <v>176</v>
      </c>
      <c r="BM291" s="231" t="s">
        <v>1653</v>
      </c>
    </row>
    <row r="292" spans="1:63" s="12" customFormat="1" ht="22.8" customHeight="1">
      <c r="A292" s="12"/>
      <c r="B292" s="204"/>
      <c r="C292" s="205"/>
      <c r="D292" s="206" t="s">
        <v>71</v>
      </c>
      <c r="E292" s="218" t="s">
        <v>236</v>
      </c>
      <c r="F292" s="218" t="s">
        <v>1527</v>
      </c>
      <c r="G292" s="205"/>
      <c r="H292" s="205"/>
      <c r="I292" s="208"/>
      <c r="J292" s="219">
        <f>BK292</f>
        <v>0</v>
      </c>
      <c r="K292" s="205"/>
      <c r="L292" s="210"/>
      <c r="M292" s="211"/>
      <c r="N292" s="212"/>
      <c r="O292" s="212"/>
      <c r="P292" s="213">
        <f>SUM(P293:P300)</f>
        <v>0</v>
      </c>
      <c r="Q292" s="212"/>
      <c r="R292" s="213">
        <f>SUM(R293:R300)</f>
        <v>0.46700640000000004</v>
      </c>
      <c r="S292" s="212"/>
      <c r="T292" s="214">
        <f>SUM(T293:T300)</f>
        <v>0.060239999999999995</v>
      </c>
      <c r="U292" s="12"/>
      <c r="V292" s="12"/>
      <c r="W292" s="12"/>
      <c r="X292" s="12"/>
      <c r="Y292" s="12"/>
      <c r="Z292" s="12"/>
      <c r="AA292" s="12"/>
      <c r="AB292" s="12"/>
      <c r="AC292" s="12"/>
      <c r="AD292" s="12"/>
      <c r="AE292" s="12"/>
      <c r="AR292" s="215" t="s">
        <v>80</v>
      </c>
      <c r="AT292" s="216" t="s">
        <v>71</v>
      </c>
      <c r="AU292" s="216" t="s">
        <v>80</v>
      </c>
      <c r="AY292" s="215" t="s">
        <v>169</v>
      </c>
      <c r="BK292" s="217">
        <f>SUM(BK293:BK300)</f>
        <v>0</v>
      </c>
    </row>
    <row r="293" spans="1:65" s="2" customFormat="1" ht="21.75" customHeight="1">
      <c r="A293" s="40"/>
      <c r="B293" s="41"/>
      <c r="C293" s="220" t="s">
        <v>1482</v>
      </c>
      <c r="D293" s="220" t="s">
        <v>171</v>
      </c>
      <c r="E293" s="221" t="s">
        <v>1529</v>
      </c>
      <c r="F293" s="222" t="s">
        <v>1530</v>
      </c>
      <c r="G293" s="223" t="s">
        <v>339</v>
      </c>
      <c r="H293" s="224">
        <v>3</v>
      </c>
      <c r="I293" s="225"/>
      <c r="J293" s="226">
        <f>ROUND(I293*H293,2)</f>
        <v>0</v>
      </c>
      <c r="K293" s="222" t="s">
        <v>175</v>
      </c>
      <c r="L293" s="46"/>
      <c r="M293" s="227" t="s">
        <v>19</v>
      </c>
      <c r="N293" s="228" t="s">
        <v>43</v>
      </c>
      <c r="O293" s="86"/>
      <c r="P293" s="229">
        <f>O293*H293</f>
        <v>0</v>
      </c>
      <c r="Q293" s="229">
        <v>0.1554</v>
      </c>
      <c r="R293" s="229">
        <f>Q293*H293</f>
        <v>0.46620000000000006</v>
      </c>
      <c r="S293" s="229">
        <v>0</v>
      </c>
      <c r="T293" s="230">
        <f>S293*H293</f>
        <v>0</v>
      </c>
      <c r="U293" s="40"/>
      <c r="V293" s="40"/>
      <c r="W293" s="40"/>
      <c r="X293" s="40"/>
      <c r="Y293" s="40"/>
      <c r="Z293" s="40"/>
      <c r="AA293" s="40"/>
      <c r="AB293" s="40"/>
      <c r="AC293" s="40"/>
      <c r="AD293" s="40"/>
      <c r="AE293" s="40"/>
      <c r="AR293" s="231" t="s">
        <v>176</v>
      </c>
      <c r="AT293" s="231" t="s">
        <v>171</v>
      </c>
      <c r="AU293" s="231" t="s">
        <v>82</v>
      </c>
      <c r="AY293" s="19" t="s">
        <v>169</v>
      </c>
      <c r="BE293" s="232">
        <f>IF(N293="základní",J293,0)</f>
        <v>0</v>
      </c>
      <c r="BF293" s="232">
        <f>IF(N293="snížená",J293,0)</f>
        <v>0</v>
      </c>
      <c r="BG293" s="232">
        <f>IF(N293="zákl. přenesená",J293,0)</f>
        <v>0</v>
      </c>
      <c r="BH293" s="232">
        <f>IF(N293="sníž. přenesená",J293,0)</f>
        <v>0</v>
      </c>
      <c r="BI293" s="232">
        <f>IF(N293="nulová",J293,0)</f>
        <v>0</v>
      </c>
      <c r="BJ293" s="19" t="s">
        <v>80</v>
      </c>
      <c r="BK293" s="232">
        <f>ROUND(I293*H293,2)</f>
        <v>0</v>
      </c>
      <c r="BL293" s="19" t="s">
        <v>176</v>
      </c>
      <c r="BM293" s="231" t="s">
        <v>1654</v>
      </c>
    </row>
    <row r="294" spans="1:47" s="2" customFormat="1" ht="12">
      <c r="A294" s="40"/>
      <c r="B294" s="41"/>
      <c r="C294" s="42"/>
      <c r="D294" s="233" t="s">
        <v>178</v>
      </c>
      <c r="E294" s="42"/>
      <c r="F294" s="234" t="s">
        <v>875</v>
      </c>
      <c r="G294" s="42"/>
      <c r="H294" s="42"/>
      <c r="I294" s="138"/>
      <c r="J294" s="42"/>
      <c r="K294" s="42"/>
      <c r="L294" s="46"/>
      <c r="M294" s="235"/>
      <c r="N294" s="236"/>
      <c r="O294" s="86"/>
      <c r="P294" s="86"/>
      <c r="Q294" s="86"/>
      <c r="R294" s="86"/>
      <c r="S294" s="86"/>
      <c r="T294" s="87"/>
      <c r="U294" s="40"/>
      <c r="V294" s="40"/>
      <c r="W294" s="40"/>
      <c r="X294" s="40"/>
      <c r="Y294" s="40"/>
      <c r="Z294" s="40"/>
      <c r="AA294" s="40"/>
      <c r="AB294" s="40"/>
      <c r="AC294" s="40"/>
      <c r="AD294" s="40"/>
      <c r="AE294" s="40"/>
      <c r="AT294" s="19" t="s">
        <v>178</v>
      </c>
      <c r="AU294" s="19" t="s">
        <v>82</v>
      </c>
    </row>
    <row r="295" spans="1:51" s="13" customFormat="1" ht="12">
      <c r="A295" s="13"/>
      <c r="B295" s="237"/>
      <c r="C295" s="238"/>
      <c r="D295" s="233" t="s">
        <v>180</v>
      </c>
      <c r="E295" s="239" t="s">
        <v>19</v>
      </c>
      <c r="F295" s="240" t="s">
        <v>1655</v>
      </c>
      <c r="G295" s="238"/>
      <c r="H295" s="241">
        <v>3</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180</v>
      </c>
      <c r="AU295" s="247" t="s">
        <v>82</v>
      </c>
      <c r="AV295" s="13" t="s">
        <v>82</v>
      </c>
      <c r="AW295" s="13" t="s">
        <v>33</v>
      </c>
      <c r="AX295" s="13" t="s">
        <v>80</v>
      </c>
      <c r="AY295" s="247" t="s">
        <v>169</v>
      </c>
    </row>
    <row r="296" spans="1:65" s="2" customFormat="1" ht="21.75" customHeight="1">
      <c r="A296" s="40"/>
      <c r="B296" s="41"/>
      <c r="C296" s="220" t="s">
        <v>1486</v>
      </c>
      <c r="D296" s="220" t="s">
        <v>171</v>
      </c>
      <c r="E296" s="221" t="s">
        <v>1656</v>
      </c>
      <c r="F296" s="222" t="s">
        <v>1657</v>
      </c>
      <c r="G296" s="223" t="s">
        <v>339</v>
      </c>
      <c r="H296" s="224">
        <v>0.12</v>
      </c>
      <c r="I296" s="225"/>
      <c r="J296" s="226">
        <f>ROUND(I296*H296,2)</f>
        <v>0</v>
      </c>
      <c r="K296" s="222" t="s">
        <v>175</v>
      </c>
      <c r="L296" s="46"/>
      <c r="M296" s="227" t="s">
        <v>19</v>
      </c>
      <c r="N296" s="228" t="s">
        <v>43</v>
      </c>
      <c r="O296" s="86"/>
      <c r="P296" s="229">
        <f>O296*H296</f>
        <v>0</v>
      </c>
      <c r="Q296" s="229">
        <v>0.00672</v>
      </c>
      <c r="R296" s="229">
        <f>Q296*H296</f>
        <v>0.0008064</v>
      </c>
      <c r="S296" s="229">
        <v>0.502</v>
      </c>
      <c r="T296" s="230">
        <f>S296*H296</f>
        <v>0.060239999999999995</v>
      </c>
      <c r="U296" s="40"/>
      <c r="V296" s="40"/>
      <c r="W296" s="40"/>
      <c r="X296" s="40"/>
      <c r="Y296" s="40"/>
      <c r="Z296" s="40"/>
      <c r="AA296" s="40"/>
      <c r="AB296" s="40"/>
      <c r="AC296" s="40"/>
      <c r="AD296" s="40"/>
      <c r="AE296" s="40"/>
      <c r="AR296" s="231" t="s">
        <v>176</v>
      </c>
      <c r="AT296" s="231" t="s">
        <v>171</v>
      </c>
      <c r="AU296" s="231" t="s">
        <v>82</v>
      </c>
      <c r="AY296" s="19" t="s">
        <v>169</v>
      </c>
      <c r="BE296" s="232">
        <f>IF(N296="základní",J296,0)</f>
        <v>0</v>
      </c>
      <c r="BF296" s="232">
        <f>IF(N296="snížená",J296,0)</f>
        <v>0</v>
      </c>
      <c r="BG296" s="232">
        <f>IF(N296="zákl. přenesená",J296,0)</f>
        <v>0</v>
      </c>
      <c r="BH296" s="232">
        <f>IF(N296="sníž. přenesená",J296,0)</f>
        <v>0</v>
      </c>
      <c r="BI296" s="232">
        <f>IF(N296="nulová",J296,0)</f>
        <v>0</v>
      </c>
      <c r="BJ296" s="19" t="s">
        <v>80</v>
      </c>
      <c r="BK296" s="232">
        <f>ROUND(I296*H296,2)</f>
        <v>0</v>
      </c>
      <c r="BL296" s="19" t="s">
        <v>176</v>
      </c>
      <c r="BM296" s="231" t="s">
        <v>1658</v>
      </c>
    </row>
    <row r="297" spans="1:47" s="2" customFormat="1" ht="12">
      <c r="A297" s="40"/>
      <c r="B297" s="41"/>
      <c r="C297" s="42"/>
      <c r="D297" s="233" t="s">
        <v>178</v>
      </c>
      <c r="E297" s="42"/>
      <c r="F297" s="234" t="s">
        <v>1659</v>
      </c>
      <c r="G297" s="42"/>
      <c r="H297" s="42"/>
      <c r="I297" s="138"/>
      <c r="J297" s="42"/>
      <c r="K297" s="42"/>
      <c r="L297" s="46"/>
      <c r="M297" s="235"/>
      <c r="N297" s="236"/>
      <c r="O297" s="86"/>
      <c r="P297" s="86"/>
      <c r="Q297" s="86"/>
      <c r="R297" s="86"/>
      <c r="S297" s="86"/>
      <c r="T297" s="87"/>
      <c r="U297" s="40"/>
      <c r="V297" s="40"/>
      <c r="W297" s="40"/>
      <c r="X297" s="40"/>
      <c r="Y297" s="40"/>
      <c r="Z297" s="40"/>
      <c r="AA297" s="40"/>
      <c r="AB297" s="40"/>
      <c r="AC297" s="40"/>
      <c r="AD297" s="40"/>
      <c r="AE297" s="40"/>
      <c r="AT297" s="19" t="s">
        <v>178</v>
      </c>
      <c r="AU297" s="19" t="s">
        <v>82</v>
      </c>
    </row>
    <row r="298" spans="1:51" s="13" customFormat="1" ht="12">
      <c r="A298" s="13"/>
      <c r="B298" s="237"/>
      <c r="C298" s="238"/>
      <c r="D298" s="233" t="s">
        <v>180</v>
      </c>
      <c r="E298" s="239" t="s">
        <v>19</v>
      </c>
      <c r="F298" s="240" t="s">
        <v>1660</v>
      </c>
      <c r="G298" s="238"/>
      <c r="H298" s="241">
        <v>0.12</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180</v>
      </c>
      <c r="AU298" s="247" t="s">
        <v>82</v>
      </c>
      <c r="AV298" s="13" t="s">
        <v>82</v>
      </c>
      <c r="AW298" s="13" t="s">
        <v>33</v>
      </c>
      <c r="AX298" s="13" t="s">
        <v>80</v>
      </c>
      <c r="AY298" s="247" t="s">
        <v>169</v>
      </c>
    </row>
    <row r="299" spans="1:65" s="2" customFormat="1" ht="33" customHeight="1">
      <c r="A299" s="40"/>
      <c r="B299" s="41"/>
      <c r="C299" s="220" t="s">
        <v>1490</v>
      </c>
      <c r="D299" s="220" t="s">
        <v>171</v>
      </c>
      <c r="E299" s="221" t="s">
        <v>1534</v>
      </c>
      <c r="F299" s="222" t="s">
        <v>1535</v>
      </c>
      <c r="G299" s="223" t="s">
        <v>339</v>
      </c>
      <c r="H299" s="224">
        <v>3</v>
      </c>
      <c r="I299" s="225"/>
      <c r="J299" s="226">
        <f>ROUND(I299*H299,2)</f>
        <v>0</v>
      </c>
      <c r="K299" s="222" t="s">
        <v>175</v>
      </c>
      <c r="L299" s="46"/>
      <c r="M299" s="227" t="s">
        <v>19</v>
      </c>
      <c r="N299" s="228" t="s">
        <v>43</v>
      </c>
      <c r="O299" s="86"/>
      <c r="P299" s="229">
        <f>O299*H299</f>
        <v>0</v>
      </c>
      <c r="Q299" s="229">
        <v>0</v>
      </c>
      <c r="R299" s="229">
        <f>Q299*H299</f>
        <v>0</v>
      </c>
      <c r="S299" s="229">
        <v>0</v>
      </c>
      <c r="T299" s="230">
        <f>S299*H299</f>
        <v>0</v>
      </c>
      <c r="U299" s="40"/>
      <c r="V299" s="40"/>
      <c r="W299" s="40"/>
      <c r="X299" s="40"/>
      <c r="Y299" s="40"/>
      <c r="Z299" s="40"/>
      <c r="AA299" s="40"/>
      <c r="AB299" s="40"/>
      <c r="AC299" s="40"/>
      <c r="AD299" s="40"/>
      <c r="AE299" s="40"/>
      <c r="AR299" s="231" t="s">
        <v>176</v>
      </c>
      <c r="AT299" s="231" t="s">
        <v>171</v>
      </c>
      <c r="AU299" s="231" t="s">
        <v>82</v>
      </c>
      <c r="AY299" s="19" t="s">
        <v>169</v>
      </c>
      <c r="BE299" s="232">
        <f>IF(N299="základní",J299,0)</f>
        <v>0</v>
      </c>
      <c r="BF299" s="232">
        <f>IF(N299="snížená",J299,0)</f>
        <v>0</v>
      </c>
      <c r="BG299" s="232">
        <f>IF(N299="zákl. přenesená",J299,0)</f>
        <v>0</v>
      </c>
      <c r="BH299" s="232">
        <f>IF(N299="sníž. přenesená",J299,0)</f>
        <v>0</v>
      </c>
      <c r="BI299" s="232">
        <f>IF(N299="nulová",J299,0)</f>
        <v>0</v>
      </c>
      <c r="BJ299" s="19" t="s">
        <v>80</v>
      </c>
      <c r="BK299" s="232">
        <f>ROUND(I299*H299,2)</f>
        <v>0</v>
      </c>
      <c r="BL299" s="19" t="s">
        <v>176</v>
      </c>
      <c r="BM299" s="231" t="s">
        <v>1661</v>
      </c>
    </row>
    <row r="300" spans="1:47" s="2" customFormat="1" ht="12">
      <c r="A300" s="40"/>
      <c r="B300" s="41"/>
      <c r="C300" s="42"/>
      <c r="D300" s="233" t="s">
        <v>178</v>
      </c>
      <c r="E300" s="42"/>
      <c r="F300" s="234" t="s">
        <v>1537</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9" t="s">
        <v>178</v>
      </c>
      <c r="AU300" s="19" t="s">
        <v>82</v>
      </c>
    </row>
    <row r="301" spans="1:63" s="12" customFormat="1" ht="22.8" customHeight="1">
      <c r="A301" s="12"/>
      <c r="B301" s="204"/>
      <c r="C301" s="205"/>
      <c r="D301" s="206" t="s">
        <v>71</v>
      </c>
      <c r="E301" s="218" t="s">
        <v>526</v>
      </c>
      <c r="F301" s="218" t="s">
        <v>527</v>
      </c>
      <c r="G301" s="205"/>
      <c r="H301" s="205"/>
      <c r="I301" s="208"/>
      <c r="J301" s="219">
        <f>BK301</f>
        <v>0</v>
      </c>
      <c r="K301" s="205"/>
      <c r="L301" s="210"/>
      <c r="M301" s="211"/>
      <c r="N301" s="212"/>
      <c r="O301" s="212"/>
      <c r="P301" s="213">
        <f>SUM(P302:P308)</f>
        <v>0</v>
      </c>
      <c r="Q301" s="212"/>
      <c r="R301" s="213">
        <f>SUM(R302:R308)</f>
        <v>0</v>
      </c>
      <c r="S301" s="212"/>
      <c r="T301" s="214">
        <f>SUM(T302:T308)</f>
        <v>0</v>
      </c>
      <c r="U301" s="12"/>
      <c r="V301" s="12"/>
      <c r="W301" s="12"/>
      <c r="X301" s="12"/>
      <c r="Y301" s="12"/>
      <c r="Z301" s="12"/>
      <c r="AA301" s="12"/>
      <c r="AB301" s="12"/>
      <c r="AC301" s="12"/>
      <c r="AD301" s="12"/>
      <c r="AE301" s="12"/>
      <c r="AR301" s="215" t="s">
        <v>80</v>
      </c>
      <c r="AT301" s="216" t="s">
        <v>71</v>
      </c>
      <c r="AU301" s="216" t="s">
        <v>80</v>
      </c>
      <c r="AY301" s="215" t="s">
        <v>169</v>
      </c>
      <c r="BK301" s="217">
        <f>SUM(BK302:BK308)</f>
        <v>0</v>
      </c>
    </row>
    <row r="302" spans="1:65" s="2" customFormat="1" ht="16.5" customHeight="1">
      <c r="A302" s="40"/>
      <c r="B302" s="41"/>
      <c r="C302" s="220" t="s">
        <v>1494</v>
      </c>
      <c r="D302" s="220" t="s">
        <v>171</v>
      </c>
      <c r="E302" s="221" t="s">
        <v>1539</v>
      </c>
      <c r="F302" s="222" t="s">
        <v>1540</v>
      </c>
      <c r="G302" s="223" t="s">
        <v>297</v>
      </c>
      <c r="H302" s="224">
        <v>3.171</v>
      </c>
      <c r="I302" s="225"/>
      <c r="J302" s="226">
        <f>ROUND(I302*H302,2)</f>
        <v>0</v>
      </c>
      <c r="K302" s="222" t="s">
        <v>175</v>
      </c>
      <c r="L302" s="46"/>
      <c r="M302" s="227" t="s">
        <v>19</v>
      </c>
      <c r="N302" s="228" t="s">
        <v>43</v>
      </c>
      <c r="O302" s="86"/>
      <c r="P302" s="229">
        <f>O302*H302</f>
        <v>0</v>
      </c>
      <c r="Q302" s="229">
        <v>0</v>
      </c>
      <c r="R302" s="229">
        <f>Q302*H302</f>
        <v>0</v>
      </c>
      <c r="S302" s="229">
        <v>0</v>
      </c>
      <c r="T302" s="230">
        <f>S302*H302</f>
        <v>0</v>
      </c>
      <c r="U302" s="40"/>
      <c r="V302" s="40"/>
      <c r="W302" s="40"/>
      <c r="X302" s="40"/>
      <c r="Y302" s="40"/>
      <c r="Z302" s="40"/>
      <c r="AA302" s="40"/>
      <c r="AB302" s="40"/>
      <c r="AC302" s="40"/>
      <c r="AD302" s="40"/>
      <c r="AE302" s="40"/>
      <c r="AR302" s="231" t="s">
        <v>176</v>
      </c>
      <c r="AT302" s="231" t="s">
        <v>171</v>
      </c>
      <c r="AU302" s="231" t="s">
        <v>82</v>
      </c>
      <c r="AY302" s="19" t="s">
        <v>169</v>
      </c>
      <c r="BE302" s="232">
        <f>IF(N302="základní",J302,0)</f>
        <v>0</v>
      </c>
      <c r="BF302" s="232">
        <f>IF(N302="snížená",J302,0)</f>
        <v>0</v>
      </c>
      <c r="BG302" s="232">
        <f>IF(N302="zákl. přenesená",J302,0)</f>
        <v>0</v>
      </c>
      <c r="BH302" s="232">
        <f>IF(N302="sníž. přenesená",J302,0)</f>
        <v>0</v>
      </c>
      <c r="BI302" s="232">
        <f>IF(N302="nulová",J302,0)</f>
        <v>0</v>
      </c>
      <c r="BJ302" s="19" t="s">
        <v>80</v>
      </c>
      <c r="BK302" s="232">
        <f>ROUND(I302*H302,2)</f>
        <v>0</v>
      </c>
      <c r="BL302" s="19" t="s">
        <v>176</v>
      </c>
      <c r="BM302" s="231" t="s">
        <v>1662</v>
      </c>
    </row>
    <row r="303" spans="1:47" s="2" customFormat="1" ht="12">
      <c r="A303" s="40"/>
      <c r="B303" s="41"/>
      <c r="C303" s="42"/>
      <c r="D303" s="233" t="s">
        <v>178</v>
      </c>
      <c r="E303" s="42"/>
      <c r="F303" s="234" t="s">
        <v>1542</v>
      </c>
      <c r="G303" s="42"/>
      <c r="H303" s="42"/>
      <c r="I303" s="138"/>
      <c r="J303" s="42"/>
      <c r="K303" s="42"/>
      <c r="L303" s="46"/>
      <c r="M303" s="235"/>
      <c r="N303" s="236"/>
      <c r="O303" s="86"/>
      <c r="P303" s="86"/>
      <c r="Q303" s="86"/>
      <c r="R303" s="86"/>
      <c r="S303" s="86"/>
      <c r="T303" s="87"/>
      <c r="U303" s="40"/>
      <c r="V303" s="40"/>
      <c r="W303" s="40"/>
      <c r="X303" s="40"/>
      <c r="Y303" s="40"/>
      <c r="Z303" s="40"/>
      <c r="AA303" s="40"/>
      <c r="AB303" s="40"/>
      <c r="AC303" s="40"/>
      <c r="AD303" s="40"/>
      <c r="AE303" s="40"/>
      <c r="AT303" s="19" t="s">
        <v>178</v>
      </c>
      <c r="AU303" s="19" t="s">
        <v>82</v>
      </c>
    </row>
    <row r="304" spans="1:65" s="2" customFormat="1" ht="21.75" customHeight="1">
      <c r="A304" s="40"/>
      <c r="B304" s="41"/>
      <c r="C304" s="220" t="s">
        <v>1498</v>
      </c>
      <c r="D304" s="220" t="s">
        <v>171</v>
      </c>
      <c r="E304" s="221" t="s">
        <v>1546</v>
      </c>
      <c r="F304" s="222" t="s">
        <v>1547</v>
      </c>
      <c r="G304" s="223" t="s">
        <v>297</v>
      </c>
      <c r="H304" s="224">
        <v>38.052</v>
      </c>
      <c r="I304" s="225"/>
      <c r="J304" s="226">
        <f>ROUND(I304*H304,2)</f>
        <v>0</v>
      </c>
      <c r="K304" s="222" t="s">
        <v>175</v>
      </c>
      <c r="L304" s="46"/>
      <c r="M304" s="227" t="s">
        <v>19</v>
      </c>
      <c r="N304" s="228" t="s">
        <v>43</v>
      </c>
      <c r="O304" s="86"/>
      <c r="P304" s="229">
        <f>O304*H304</f>
        <v>0</v>
      </c>
      <c r="Q304" s="229">
        <v>0</v>
      </c>
      <c r="R304" s="229">
        <f>Q304*H304</f>
        <v>0</v>
      </c>
      <c r="S304" s="229">
        <v>0</v>
      </c>
      <c r="T304" s="230">
        <f>S304*H304</f>
        <v>0</v>
      </c>
      <c r="U304" s="40"/>
      <c r="V304" s="40"/>
      <c r="W304" s="40"/>
      <c r="X304" s="40"/>
      <c r="Y304" s="40"/>
      <c r="Z304" s="40"/>
      <c r="AA304" s="40"/>
      <c r="AB304" s="40"/>
      <c r="AC304" s="40"/>
      <c r="AD304" s="40"/>
      <c r="AE304" s="40"/>
      <c r="AR304" s="231" t="s">
        <v>176</v>
      </c>
      <c r="AT304" s="231" t="s">
        <v>171</v>
      </c>
      <c r="AU304" s="231" t="s">
        <v>82</v>
      </c>
      <c r="AY304" s="19" t="s">
        <v>169</v>
      </c>
      <c r="BE304" s="232">
        <f>IF(N304="základní",J304,0)</f>
        <v>0</v>
      </c>
      <c r="BF304" s="232">
        <f>IF(N304="snížená",J304,0)</f>
        <v>0</v>
      </c>
      <c r="BG304" s="232">
        <f>IF(N304="zákl. přenesená",J304,0)</f>
        <v>0</v>
      </c>
      <c r="BH304" s="232">
        <f>IF(N304="sníž. přenesená",J304,0)</f>
        <v>0</v>
      </c>
      <c r="BI304" s="232">
        <f>IF(N304="nulová",J304,0)</f>
        <v>0</v>
      </c>
      <c r="BJ304" s="19" t="s">
        <v>80</v>
      </c>
      <c r="BK304" s="232">
        <f>ROUND(I304*H304,2)</f>
        <v>0</v>
      </c>
      <c r="BL304" s="19" t="s">
        <v>176</v>
      </c>
      <c r="BM304" s="231" t="s">
        <v>1663</v>
      </c>
    </row>
    <row r="305" spans="1:47" s="2" customFormat="1" ht="12">
      <c r="A305" s="40"/>
      <c r="B305" s="41"/>
      <c r="C305" s="42"/>
      <c r="D305" s="233" t="s">
        <v>178</v>
      </c>
      <c r="E305" s="42"/>
      <c r="F305" s="234" t="s">
        <v>1542</v>
      </c>
      <c r="G305" s="42"/>
      <c r="H305" s="42"/>
      <c r="I305" s="138"/>
      <c r="J305" s="42"/>
      <c r="K305" s="42"/>
      <c r="L305" s="46"/>
      <c r="M305" s="235"/>
      <c r="N305" s="236"/>
      <c r="O305" s="86"/>
      <c r="P305" s="86"/>
      <c r="Q305" s="86"/>
      <c r="R305" s="86"/>
      <c r="S305" s="86"/>
      <c r="T305" s="87"/>
      <c r="U305" s="40"/>
      <c r="V305" s="40"/>
      <c r="W305" s="40"/>
      <c r="X305" s="40"/>
      <c r="Y305" s="40"/>
      <c r="Z305" s="40"/>
      <c r="AA305" s="40"/>
      <c r="AB305" s="40"/>
      <c r="AC305" s="40"/>
      <c r="AD305" s="40"/>
      <c r="AE305" s="40"/>
      <c r="AT305" s="19" t="s">
        <v>178</v>
      </c>
      <c r="AU305" s="19" t="s">
        <v>82</v>
      </c>
    </row>
    <row r="306" spans="1:51" s="13" customFormat="1" ht="12">
      <c r="A306" s="13"/>
      <c r="B306" s="237"/>
      <c r="C306" s="238"/>
      <c r="D306" s="233" t="s">
        <v>180</v>
      </c>
      <c r="E306" s="238"/>
      <c r="F306" s="240" t="s">
        <v>1664</v>
      </c>
      <c r="G306" s="238"/>
      <c r="H306" s="241">
        <v>38.052</v>
      </c>
      <c r="I306" s="242"/>
      <c r="J306" s="238"/>
      <c r="K306" s="238"/>
      <c r="L306" s="243"/>
      <c r="M306" s="244"/>
      <c r="N306" s="245"/>
      <c r="O306" s="245"/>
      <c r="P306" s="245"/>
      <c r="Q306" s="245"/>
      <c r="R306" s="245"/>
      <c r="S306" s="245"/>
      <c r="T306" s="246"/>
      <c r="U306" s="13"/>
      <c r="V306" s="13"/>
      <c r="W306" s="13"/>
      <c r="X306" s="13"/>
      <c r="Y306" s="13"/>
      <c r="Z306" s="13"/>
      <c r="AA306" s="13"/>
      <c r="AB306" s="13"/>
      <c r="AC306" s="13"/>
      <c r="AD306" s="13"/>
      <c r="AE306" s="13"/>
      <c r="AT306" s="247" t="s">
        <v>180</v>
      </c>
      <c r="AU306" s="247" t="s">
        <v>82</v>
      </c>
      <c r="AV306" s="13" t="s">
        <v>82</v>
      </c>
      <c r="AW306" s="13" t="s">
        <v>4</v>
      </c>
      <c r="AX306" s="13" t="s">
        <v>80</v>
      </c>
      <c r="AY306" s="247" t="s">
        <v>169</v>
      </c>
    </row>
    <row r="307" spans="1:65" s="2" customFormat="1" ht="21.75" customHeight="1">
      <c r="A307" s="40"/>
      <c r="B307" s="41"/>
      <c r="C307" s="220" t="s">
        <v>1502</v>
      </c>
      <c r="D307" s="220" t="s">
        <v>171</v>
      </c>
      <c r="E307" s="221" t="s">
        <v>1551</v>
      </c>
      <c r="F307" s="222" t="s">
        <v>553</v>
      </c>
      <c r="G307" s="223" t="s">
        <v>297</v>
      </c>
      <c r="H307" s="224">
        <v>3.171</v>
      </c>
      <c r="I307" s="225"/>
      <c r="J307" s="226">
        <f>ROUND(I307*H307,2)</f>
        <v>0</v>
      </c>
      <c r="K307" s="222" t="s">
        <v>19</v>
      </c>
      <c r="L307" s="46"/>
      <c r="M307" s="227" t="s">
        <v>19</v>
      </c>
      <c r="N307" s="228" t="s">
        <v>43</v>
      </c>
      <c r="O307" s="86"/>
      <c r="P307" s="229">
        <f>O307*H307</f>
        <v>0</v>
      </c>
      <c r="Q307" s="229">
        <v>0</v>
      </c>
      <c r="R307" s="229">
        <f>Q307*H307</f>
        <v>0</v>
      </c>
      <c r="S307" s="229">
        <v>0</v>
      </c>
      <c r="T307" s="230">
        <f>S307*H307</f>
        <v>0</v>
      </c>
      <c r="U307" s="40"/>
      <c r="V307" s="40"/>
      <c r="W307" s="40"/>
      <c r="X307" s="40"/>
      <c r="Y307" s="40"/>
      <c r="Z307" s="40"/>
      <c r="AA307" s="40"/>
      <c r="AB307" s="40"/>
      <c r="AC307" s="40"/>
      <c r="AD307" s="40"/>
      <c r="AE307" s="40"/>
      <c r="AR307" s="231" t="s">
        <v>176</v>
      </c>
      <c r="AT307" s="231" t="s">
        <v>171</v>
      </c>
      <c r="AU307" s="231" t="s">
        <v>82</v>
      </c>
      <c r="AY307" s="19" t="s">
        <v>169</v>
      </c>
      <c r="BE307" s="232">
        <f>IF(N307="základní",J307,0)</f>
        <v>0</v>
      </c>
      <c r="BF307" s="232">
        <f>IF(N307="snížená",J307,0)</f>
        <v>0</v>
      </c>
      <c r="BG307" s="232">
        <f>IF(N307="zákl. přenesená",J307,0)</f>
        <v>0</v>
      </c>
      <c r="BH307" s="232">
        <f>IF(N307="sníž. přenesená",J307,0)</f>
        <v>0</v>
      </c>
      <c r="BI307" s="232">
        <f>IF(N307="nulová",J307,0)</f>
        <v>0</v>
      </c>
      <c r="BJ307" s="19" t="s">
        <v>80</v>
      </c>
      <c r="BK307" s="232">
        <f>ROUND(I307*H307,2)</f>
        <v>0</v>
      </c>
      <c r="BL307" s="19" t="s">
        <v>176</v>
      </c>
      <c r="BM307" s="231" t="s">
        <v>1665</v>
      </c>
    </row>
    <row r="308" spans="1:47" s="2" customFormat="1" ht="12">
      <c r="A308" s="40"/>
      <c r="B308" s="41"/>
      <c r="C308" s="42"/>
      <c r="D308" s="233" t="s">
        <v>178</v>
      </c>
      <c r="E308" s="42"/>
      <c r="F308" s="234" t="s">
        <v>1553</v>
      </c>
      <c r="G308" s="42"/>
      <c r="H308" s="42"/>
      <c r="I308" s="138"/>
      <c r="J308" s="42"/>
      <c r="K308" s="42"/>
      <c r="L308" s="46"/>
      <c r="M308" s="235"/>
      <c r="N308" s="236"/>
      <c r="O308" s="86"/>
      <c r="P308" s="86"/>
      <c r="Q308" s="86"/>
      <c r="R308" s="86"/>
      <c r="S308" s="86"/>
      <c r="T308" s="87"/>
      <c r="U308" s="40"/>
      <c r="V308" s="40"/>
      <c r="W308" s="40"/>
      <c r="X308" s="40"/>
      <c r="Y308" s="40"/>
      <c r="Z308" s="40"/>
      <c r="AA308" s="40"/>
      <c r="AB308" s="40"/>
      <c r="AC308" s="40"/>
      <c r="AD308" s="40"/>
      <c r="AE308" s="40"/>
      <c r="AT308" s="19" t="s">
        <v>178</v>
      </c>
      <c r="AU308" s="19" t="s">
        <v>82</v>
      </c>
    </row>
    <row r="309" spans="1:63" s="12" customFormat="1" ht="22.8" customHeight="1">
      <c r="A309" s="12"/>
      <c r="B309" s="204"/>
      <c r="C309" s="205"/>
      <c r="D309" s="206" t="s">
        <v>71</v>
      </c>
      <c r="E309" s="218" t="s">
        <v>563</v>
      </c>
      <c r="F309" s="218" t="s">
        <v>564</v>
      </c>
      <c r="G309" s="205"/>
      <c r="H309" s="205"/>
      <c r="I309" s="208"/>
      <c r="J309" s="219">
        <f>BK309</f>
        <v>0</v>
      </c>
      <c r="K309" s="205"/>
      <c r="L309" s="210"/>
      <c r="M309" s="211"/>
      <c r="N309" s="212"/>
      <c r="O309" s="212"/>
      <c r="P309" s="213">
        <f>SUM(P310:P311)</f>
        <v>0</v>
      </c>
      <c r="Q309" s="212"/>
      <c r="R309" s="213">
        <f>SUM(R310:R311)</f>
        <v>0</v>
      </c>
      <c r="S309" s="212"/>
      <c r="T309" s="214">
        <f>SUM(T310:T311)</f>
        <v>0</v>
      </c>
      <c r="U309" s="12"/>
      <c r="V309" s="12"/>
      <c r="W309" s="12"/>
      <c r="X309" s="12"/>
      <c r="Y309" s="12"/>
      <c r="Z309" s="12"/>
      <c r="AA309" s="12"/>
      <c r="AB309" s="12"/>
      <c r="AC309" s="12"/>
      <c r="AD309" s="12"/>
      <c r="AE309" s="12"/>
      <c r="AR309" s="215" t="s">
        <v>80</v>
      </c>
      <c r="AT309" s="216" t="s">
        <v>71</v>
      </c>
      <c r="AU309" s="216" t="s">
        <v>80</v>
      </c>
      <c r="AY309" s="215" t="s">
        <v>169</v>
      </c>
      <c r="BK309" s="217">
        <f>SUM(BK310:BK311)</f>
        <v>0</v>
      </c>
    </row>
    <row r="310" spans="1:65" s="2" customFormat="1" ht="21.75" customHeight="1">
      <c r="A310" s="40"/>
      <c r="B310" s="41"/>
      <c r="C310" s="220" t="s">
        <v>1506</v>
      </c>
      <c r="D310" s="220" t="s">
        <v>171</v>
      </c>
      <c r="E310" s="221" t="s">
        <v>1576</v>
      </c>
      <c r="F310" s="222" t="s">
        <v>1577</v>
      </c>
      <c r="G310" s="223" t="s">
        <v>297</v>
      </c>
      <c r="H310" s="224">
        <v>425.551</v>
      </c>
      <c r="I310" s="225"/>
      <c r="J310" s="226">
        <f>ROUND(I310*H310,2)</f>
        <v>0</v>
      </c>
      <c r="K310" s="222" t="s">
        <v>175</v>
      </c>
      <c r="L310" s="46"/>
      <c r="M310" s="227" t="s">
        <v>19</v>
      </c>
      <c r="N310" s="228" t="s">
        <v>43</v>
      </c>
      <c r="O310" s="86"/>
      <c r="P310" s="229">
        <f>O310*H310</f>
        <v>0</v>
      </c>
      <c r="Q310" s="229">
        <v>0</v>
      </c>
      <c r="R310" s="229">
        <f>Q310*H310</f>
        <v>0</v>
      </c>
      <c r="S310" s="229">
        <v>0</v>
      </c>
      <c r="T310" s="230">
        <f>S310*H310</f>
        <v>0</v>
      </c>
      <c r="U310" s="40"/>
      <c r="V310" s="40"/>
      <c r="W310" s="40"/>
      <c r="X310" s="40"/>
      <c r="Y310" s="40"/>
      <c r="Z310" s="40"/>
      <c r="AA310" s="40"/>
      <c r="AB310" s="40"/>
      <c r="AC310" s="40"/>
      <c r="AD310" s="40"/>
      <c r="AE310" s="40"/>
      <c r="AR310" s="231" t="s">
        <v>176</v>
      </c>
      <c r="AT310" s="231" t="s">
        <v>171</v>
      </c>
      <c r="AU310" s="231" t="s">
        <v>82</v>
      </c>
      <c r="AY310" s="19" t="s">
        <v>169</v>
      </c>
      <c r="BE310" s="232">
        <f>IF(N310="základní",J310,0)</f>
        <v>0</v>
      </c>
      <c r="BF310" s="232">
        <f>IF(N310="snížená",J310,0)</f>
        <v>0</v>
      </c>
      <c r="BG310" s="232">
        <f>IF(N310="zákl. přenesená",J310,0)</f>
        <v>0</v>
      </c>
      <c r="BH310" s="232">
        <f>IF(N310="sníž. přenesená",J310,0)</f>
        <v>0</v>
      </c>
      <c r="BI310" s="232">
        <f>IF(N310="nulová",J310,0)</f>
        <v>0</v>
      </c>
      <c r="BJ310" s="19" t="s">
        <v>80</v>
      </c>
      <c r="BK310" s="232">
        <f>ROUND(I310*H310,2)</f>
        <v>0</v>
      </c>
      <c r="BL310" s="19" t="s">
        <v>176</v>
      </c>
      <c r="BM310" s="231" t="s">
        <v>1578</v>
      </c>
    </row>
    <row r="311" spans="1:47" s="2" customFormat="1" ht="12">
      <c r="A311" s="40"/>
      <c r="B311" s="41"/>
      <c r="C311" s="42"/>
      <c r="D311" s="233" t="s">
        <v>178</v>
      </c>
      <c r="E311" s="42"/>
      <c r="F311" s="234" t="s">
        <v>1579</v>
      </c>
      <c r="G311" s="42"/>
      <c r="H311" s="42"/>
      <c r="I311" s="138"/>
      <c r="J311" s="42"/>
      <c r="K311" s="42"/>
      <c r="L311" s="46"/>
      <c r="M311" s="279"/>
      <c r="N311" s="280"/>
      <c r="O311" s="281"/>
      <c r="P311" s="281"/>
      <c r="Q311" s="281"/>
      <c r="R311" s="281"/>
      <c r="S311" s="281"/>
      <c r="T311" s="282"/>
      <c r="U311" s="40"/>
      <c r="V311" s="40"/>
      <c r="W311" s="40"/>
      <c r="X311" s="40"/>
      <c r="Y311" s="40"/>
      <c r="Z311" s="40"/>
      <c r="AA311" s="40"/>
      <c r="AB311" s="40"/>
      <c r="AC311" s="40"/>
      <c r="AD311" s="40"/>
      <c r="AE311" s="40"/>
      <c r="AT311" s="19" t="s">
        <v>178</v>
      </c>
      <c r="AU311" s="19" t="s">
        <v>82</v>
      </c>
    </row>
    <row r="312" spans="1:31" s="2" customFormat="1" ht="6.95" customHeight="1">
      <c r="A312" s="40"/>
      <c r="B312" s="61"/>
      <c r="C312" s="62"/>
      <c r="D312" s="62"/>
      <c r="E312" s="62"/>
      <c r="F312" s="62"/>
      <c r="G312" s="62"/>
      <c r="H312" s="62"/>
      <c r="I312" s="168"/>
      <c r="J312" s="62"/>
      <c r="K312" s="62"/>
      <c r="L312" s="46"/>
      <c r="M312" s="40"/>
      <c r="O312" s="40"/>
      <c r="P312" s="40"/>
      <c r="Q312" s="40"/>
      <c r="R312" s="40"/>
      <c r="S312" s="40"/>
      <c r="T312" s="40"/>
      <c r="U312" s="40"/>
      <c r="V312" s="40"/>
      <c r="W312" s="40"/>
      <c r="X312" s="40"/>
      <c r="Y312" s="40"/>
      <c r="Z312" s="40"/>
      <c r="AA312" s="40"/>
      <c r="AB312" s="40"/>
      <c r="AC312" s="40"/>
      <c r="AD312" s="40"/>
      <c r="AE312" s="40"/>
    </row>
  </sheetData>
  <sheetProtection password="CC35" sheet="1" objects="1" scenarios="1" formatColumns="0" formatRows="0" autoFilter="0"/>
  <autoFilter ref="C87:K31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Wojčiková</dc:creator>
  <cp:keywords/>
  <dc:description/>
  <cp:lastModifiedBy>Lucie Wojčiková</cp:lastModifiedBy>
  <dcterms:created xsi:type="dcterms:W3CDTF">2020-03-05T12:59:59Z</dcterms:created>
  <dcterms:modified xsi:type="dcterms:W3CDTF">2020-03-05T13:00:35Z</dcterms:modified>
  <cp:category/>
  <cp:version/>
  <cp:contentType/>
  <cp:contentStatus/>
</cp:coreProperties>
</file>