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Pol'!$A$1:$X$451</definedName>
    <definedName name="_xlnm.Print_Area" localSheetId="4">'SO 02 1 Pol'!$A$1:$X$182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F39"/>
  <c r="G172" i="13"/>
  <c r="BA146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G22"/>
  <c r="I22"/>
  <c r="K22"/>
  <c r="M22"/>
  <c r="O22"/>
  <c r="Q22"/>
  <c r="V22"/>
  <c r="G29"/>
  <c r="M29" s="1"/>
  <c r="I29"/>
  <c r="K29"/>
  <c r="O29"/>
  <c r="Q29"/>
  <c r="V29"/>
  <c r="G36"/>
  <c r="I36"/>
  <c r="K36"/>
  <c r="M36"/>
  <c r="O36"/>
  <c r="Q36"/>
  <c r="V36"/>
  <c r="G39"/>
  <c r="M39" s="1"/>
  <c r="I39"/>
  <c r="K39"/>
  <c r="O39"/>
  <c r="Q39"/>
  <c r="V39"/>
  <c r="G42"/>
  <c r="I42"/>
  <c r="K42"/>
  <c r="M42"/>
  <c r="O42"/>
  <c r="Q42"/>
  <c r="V42"/>
  <c r="G45"/>
  <c r="M45" s="1"/>
  <c r="I45"/>
  <c r="K45"/>
  <c r="O45"/>
  <c r="Q45"/>
  <c r="V45"/>
  <c r="G48"/>
  <c r="I48"/>
  <c r="K48"/>
  <c r="M48"/>
  <c r="O48"/>
  <c r="Q48"/>
  <c r="V48"/>
  <c r="G52"/>
  <c r="K52"/>
  <c r="O52"/>
  <c r="V52"/>
  <c r="G53"/>
  <c r="I53"/>
  <c r="I52" s="1"/>
  <c r="K53"/>
  <c r="M53"/>
  <c r="M52" s="1"/>
  <c r="O53"/>
  <c r="Q53"/>
  <c r="Q52" s="1"/>
  <c r="V53"/>
  <c r="G61"/>
  <c r="I61"/>
  <c r="I60" s="1"/>
  <c r="K61"/>
  <c r="M61"/>
  <c r="O61"/>
  <c r="Q61"/>
  <c r="Q60" s="1"/>
  <c r="V61"/>
  <c r="G67"/>
  <c r="G60" s="1"/>
  <c r="I67"/>
  <c r="K67"/>
  <c r="K60" s="1"/>
  <c r="O67"/>
  <c r="O60" s="1"/>
  <c r="Q67"/>
  <c r="V67"/>
  <c r="V60" s="1"/>
  <c r="G70"/>
  <c r="I70"/>
  <c r="K70"/>
  <c r="M70"/>
  <c r="O70"/>
  <c r="Q70"/>
  <c r="V70"/>
  <c r="G74"/>
  <c r="I74"/>
  <c r="I73" s="1"/>
  <c r="K74"/>
  <c r="M74"/>
  <c r="O74"/>
  <c r="Q74"/>
  <c r="Q73" s="1"/>
  <c r="V74"/>
  <c r="G77"/>
  <c r="G73" s="1"/>
  <c r="I77"/>
  <c r="K77"/>
  <c r="K73" s="1"/>
  <c r="O77"/>
  <c r="O73" s="1"/>
  <c r="Q77"/>
  <c r="V77"/>
  <c r="V73" s="1"/>
  <c r="G82"/>
  <c r="I82"/>
  <c r="K82"/>
  <c r="M82"/>
  <c r="O82"/>
  <c r="Q82"/>
  <c r="V82"/>
  <c r="G87"/>
  <c r="M87" s="1"/>
  <c r="I87"/>
  <c r="K87"/>
  <c r="O87"/>
  <c r="Q87"/>
  <c r="V87"/>
  <c r="G90"/>
  <c r="I90"/>
  <c r="K90"/>
  <c r="M90"/>
  <c r="O90"/>
  <c r="Q90"/>
  <c r="V90"/>
  <c r="G93"/>
  <c r="M93" s="1"/>
  <c r="I93"/>
  <c r="K93"/>
  <c r="O93"/>
  <c r="Q93"/>
  <c r="V93"/>
  <c r="G99"/>
  <c r="G98" s="1"/>
  <c r="I99"/>
  <c r="K99"/>
  <c r="K98" s="1"/>
  <c r="O99"/>
  <c r="O98" s="1"/>
  <c r="Q99"/>
  <c r="V99"/>
  <c r="V98" s="1"/>
  <c r="G102"/>
  <c r="I102"/>
  <c r="I98" s="1"/>
  <c r="K102"/>
  <c r="M102"/>
  <c r="O102"/>
  <c r="Q102"/>
  <c r="Q98" s="1"/>
  <c r="V102"/>
  <c r="G106"/>
  <c r="I106"/>
  <c r="I105" s="1"/>
  <c r="K106"/>
  <c r="M106"/>
  <c r="O106"/>
  <c r="Q106"/>
  <c r="Q105" s="1"/>
  <c r="V106"/>
  <c r="G110"/>
  <c r="G105" s="1"/>
  <c r="I110"/>
  <c r="K110"/>
  <c r="K105" s="1"/>
  <c r="O110"/>
  <c r="O105" s="1"/>
  <c r="Q110"/>
  <c r="V110"/>
  <c r="V105" s="1"/>
  <c r="G113"/>
  <c r="I113"/>
  <c r="K113"/>
  <c r="M113"/>
  <c r="O113"/>
  <c r="Q113"/>
  <c r="V113"/>
  <c r="G118"/>
  <c r="M118" s="1"/>
  <c r="I118"/>
  <c r="K118"/>
  <c r="O118"/>
  <c r="Q118"/>
  <c r="V118"/>
  <c r="G122"/>
  <c r="G121" s="1"/>
  <c r="I122"/>
  <c r="K122"/>
  <c r="K121" s="1"/>
  <c r="O122"/>
  <c r="O121" s="1"/>
  <c r="Q122"/>
  <c r="V122"/>
  <c r="V121" s="1"/>
  <c r="G125"/>
  <c r="I125"/>
  <c r="I121" s="1"/>
  <c r="K125"/>
  <c r="M125"/>
  <c r="O125"/>
  <c r="Q125"/>
  <c r="Q121" s="1"/>
  <c r="V125"/>
  <c r="G128"/>
  <c r="I128"/>
  <c r="I127" s="1"/>
  <c r="K128"/>
  <c r="M128"/>
  <c r="O128"/>
  <c r="Q128"/>
  <c r="Q127" s="1"/>
  <c r="V128"/>
  <c r="G131"/>
  <c r="G127" s="1"/>
  <c r="I131"/>
  <c r="K131"/>
  <c r="K127" s="1"/>
  <c r="O131"/>
  <c r="O127" s="1"/>
  <c r="Q131"/>
  <c r="V131"/>
  <c r="V127" s="1"/>
  <c r="G135"/>
  <c r="G134" s="1"/>
  <c r="I135"/>
  <c r="K135"/>
  <c r="K134" s="1"/>
  <c r="O135"/>
  <c r="O134" s="1"/>
  <c r="Q135"/>
  <c r="V135"/>
  <c r="V134" s="1"/>
  <c r="G138"/>
  <c r="I138"/>
  <c r="I134" s="1"/>
  <c r="K138"/>
  <c r="M138"/>
  <c r="O138"/>
  <c r="Q138"/>
  <c r="Q134" s="1"/>
  <c r="V138"/>
  <c r="G143"/>
  <c r="I143"/>
  <c r="I142" s="1"/>
  <c r="K143"/>
  <c r="M143"/>
  <c r="O143"/>
  <c r="Q143"/>
  <c r="Q142" s="1"/>
  <c r="V143"/>
  <c r="G150"/>
  <c r="G142" s="1"/>
  <c r="I150"/>
  <c r="K150"/>
  <c r="K142" s="1"/>
  <c r="O150"/>
  <c r="O142" s="1"/>
  <c r="Q150"/>
  <c r="V150"/>
  <c r="V142" s="1"/>
  <c r="G154"/>
  <c r="I154"/>
  <c r="K154"/>
  <c r="M154"/>
  <c r="O154"/>
  <c r="Q154"/>
  <c r="V154"/>
  <c r="G158"/>
  <c r="M158" s="1"/>
  <c r="I158"/>
  <c r="K158"/>
  <c r="O158"/>
  <c r="Q158"/>
  <c r="V158"/>
  <c r="G162"/>
  <c r="I162"/>
  <c r="K162"/>
  <c r="M162"/>
  <c r="O162"/>
  <c r="Q162"/>
  <c r="V162"/>
  <c r="G166"/>
  <c r="G167"/>
  <c r="I167"/>
  <c r="I166" s="1"/>
  <c r="K167"/>
  <c r="M167"/>
  <c r="O167"/>
  <c r="Q167"/>
  <c r="Q166" s="1"/>
  <c r="V167"/>
  <c r="G169"/>
  <c r="M169" s="1"/>
  <c r="I169"/>
  <c r="K169"/>
  <c r="K166" s="1"/>
  <c r="O169"/>
  <c r="O166" s="1"/>
  <c r="Q169"/>
  <c r="V169"/>
  <c r="V166" s="1"/>
  <c r="AE172"/>
  <c r="AF172"/>
  <c r="G441" i="12"/>
  <c r="BA376"/>
  <c r="BA186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I17"/>
  <c r="Q17"/>
  <c r="G18"/>
  <c r="G17" s="1"/>
  <c r="I18"/>
  <c r="K18"/>
  <c r="K17" s="1"/>
  <c r="O18"/>
  <c r="O17" s="1"/>
  <c r="Q18"/>
  <c r="V18"/>
  <c r="V17" s="1"/>
  <c r="G29"/>
  <c r="G28" s="1"/>
  <c r="I29"/>
  <c r="K29"/>
  <c r="K28" s="1"/>
  <c r="O29"/>
  <c r="O28" s="1"/>
  <c r="Q29"/>
  <c r="V29"/>
  <c r="V28" s="1"/>
  <c r="G49"/>
  <c r="I49"/>
  <c r="I28" s="1"/>
  <c r="K49"/>
  <c r="M49"/>
  <c r="O49"/>
  <c r="Q49"/>
  <c r="Q28" s="1"/>
  <c r="V49"/>
  <c r="G53"/>
  <c r="M53" s="1"/>
  <c r="I53"/>
  <c r="K53"/>
  <c r="O53"/>
  <c r="Q53"/>
  <c r="V53"/>
  <c r="G63"/>
  <c r="I63"/>
  <c r="K63"/>
  <c r="M63"/>
  <c r="O63"/>
  <c r="Q63"/>
  <c r="V63"/>
  <c r="G81"/>
  <c r="M81" s="1"/>
  <c r="I81"/>
  <c r="K81"/>
  <c r="O81"/>
  <c r="Q81"/>
  <c r="V81"/>
  <c r="G102"/>
  <c r="I102"/>
  <c r="K102"/>
  <c r="M102"/>
  <c r="O102"/>
  <c r="Q102"/>
  <c r="V102"/>
  <c r="G122"/>
  <c r="M122" s="1"/>
  <c r="I122"/>
  <c r="K122"/>
  <c r="O122"/>
  <c r="Q122"/>
  <c r="V122"/>
  <c r="G142"/>
  <c r="G141" s="1"/>
  <c r="I142"/>
  <c r="K142"/>
  <c r="K141" s="1"/>
  <c r="O142"/>
  <c r="O141" s="1"/>
  <c r="Q142"/>
  <c r="V142"/>
  <c r="V141" s="1"/>
  <c r="G145"/>
  <c r="I145"/>
  <c r="I141" s="1"/>
  <c r="K145"/>
  <c r="M145"/>
  <c r="O145"/>
  <c r="Q145"/>
  <c r="Q141" s="1"/>
  <c r="V145"/>
  <c r="G148"/>
  <c r="M148" s="1"/>
  <c r="I148"/>
  <c r="K148"/>
  <c r="O148"/>
  <c r="Q148"/>
  <c r="V148"/>
  <c r="G152"/>
  <c r="G151" s="1"/>
  <c r="I152"/>
  <c r="K152"/>
  <c r="K151" s="1"/>
  <c r="O152"/>
  <c r="O151" s="1"/>
  <c r="Q152"/>
  <c r="V152"/>
  <c r="V151" s="1"/>
  <c r="G158"/>
  <c r="I158"/>
  <c r="I151" s="1"/>
  <c r="K158"/>
  <c r="M158"/>
  <c r="O158"/>
  <c r="Q158"/>
  <c r="Q151" s="1"/>
  <c r="V158"/>
  <c r="G163"/>
  <c r="M163" s="1"/>
  <c r="I163"/>
  <c r="K163"/>
  <c r="O163"/>
  <c r="Q163"/>
  <c r="V163"/>
  <c r="I184"/>
  <c r="Q184"/>
  <c r="G185"/>
  <c r="G184" s="1"/>
  <c r="I185"/>
  <c r="K185"/>
  <c r="K184" s="1"/>
  <c r="O185"/>
  <c r="O184" s="1"/>
  <c r="Q185"/>
  <c r="V185"/>
  <c r="V184" s="1"/>
  <c r="G190"/>
  <c r="G189" s="1"/>
  <c r="I190"/>
  <c r="K190"/>
  <c r="K189" s="1"/>
  <c r="O190"/>
  <c r="O189" s="1"/>
  <c r="Q190"/>
  <c r="V190"/>
  <c r="V189" s="1"/>
  <c r="G193"/>
  <c r="I193"/>
  <c r="I189" s="1"/>
  <c r="K193"/>
  <c r="M193"/>
  <c r="O193"/>
  <c r="Q193"/>
  <c r="Q189" s="1"/>
  <c r="V193"/>
  <c r="G195"/>
  <c r="K195"/>
  <c r="O195"/>
  <c r="V195"/>
  <c r="G196"/>
  <c r="I196"/>
  <c r="I195" s="1"/>
  <c r="K196"/>
  <c r="M196"/>
  <c r="M195" s="1"/>
  <c r="O196"/>
  <c r="Q196"/>
  <c r="Q195" s="1"/>
  <c r="V196"/>
  <c r="G200"/>
  <c r="K200"/>
  <c r="O200"/>
  <c r="V200"/>
  <c r="G201"/>
  <c r="I201"/>
  <c r="I200" s="1"/>
  <c r="K201"/>
  <c r="M201"/>
  <c r="M200" s="1"/>
  <c r="O201"/>
  <c r="Q201"/>
  <c r="Q200" s="1"/>
  <c r="V201"/>
  <c r="G208"/>
  <c r="I208"/>
  <c r="I207" s="1"/>
  <c r="K208"/>
  <c r="M208"/>
  <c r="O208"/>
  <c r="Q208"/>
  <c r="Q207" s="1"/>
  <c r="V208"/>
  <c r="G215"/>
  <c r="M215" s="1"/>
  <c r="I215"/>
  <c r="K215"/>
  <c r="K207" s="1"/>
  <c r="O215"/>
  <c r="O207" s="1"/>
  <c r="Q215"/>
  <c r="V215"/>
  <c r="V207" s="1"/>
  <c r="G231"/>
  <c r="G230" s="1"/>
  <c r="I231"/>
  <c r="K231"/>
  <c r="K230" s="1"/>
  <c r="O231"/>
  <c r="O230" s="1"/>
  <c r="Q231"/>
  <c r="V231"/>
  <c r="V230" s="1"/>
  <c r="G246"/>
  <c r="I246"/>
  <c r="I230" s="1"/>
  <c r="K246"/>
  <c r="M246"/>
  <c r="O246"/>
  <c r="Q246"/>
  <c r="Q230" s="1"/>
  <c r="V246"/>
  <c r="G253"/>
  <c r="M253" s="1"/>
  <c r="I253"/>
  <c r="K253"/>
  <c r="O253"/>
  <c r="Q253"/>
  <c r="V253"/>
  <c r="G256"/>
  <c r="I256"/>
  <c r="K256"/>
  <c r="M256"/>
  <c r="O256"/>
  <c r="Q256"/>
  <c r="V256"/>
  <c r="G262"/>
  <c r="M262" s="1"/>
  <c r="I262"/>
  <c r="K262"/>
  <c r="O262"/>
  <c r="Q262"/>
  <c r="V262"/>
  <c r="G269"/>
  <c r="I269"/>
  <c r="K269"/>
  <c r="M269"/>
  <c r="O269"/>
  <c r="Q269"/>
  <c r="V269"/>
  <c r="G272"/>
  <c r="M272" s="1"/>
  <c r="I272"/>
  <c r="K272"/>
  <c r="O272"/>
  <c r="Q272"/>
  <c r="V272"/>
  <c r="G274"/>
  <c r="I274"/>
  <c r="K274"/>
  <c r="M274"/>
  <c r="O274"/>
  <c r="Q274"/>
  <c r="V274"/>
  <c r="G289"/>
  <c r="M289" s="1"/>
  <c r="I289"/>
  <c r="K289"/>
  <c r="O289"/>
  <c r="Q289"/>
  <c r="V289"/>
  <c r="G295"/>
  <c r="I295"/>
  <c r="K295"/>
  <c r="M295"/>
  <c r="O295"/>
  <c r="Q295"/>
  <c r="V295"/>
  <c r="G302"/>
  <c r="M302" s="1"/>
  <c r="I302"/>
  <c r="K302"/>
  <c r="O302"/>
  <c r="Q302"/>
  <c r="V302"/>
  <c r="G305"/>
  <c r="G304" s="1"/>
  <c r="I305"/>
  <c r="K305"/>
  <c r="K304" s="1"/>
  <c r="O305"/>
  <c r="O304" s="1"/>
  <c r="Q305"/>
  <c r="V305"/>
  <c r="V304" s="1"/>
  <c r="G315"/>
  <c r="I315"/>
  <c r="I304" s="1"/>
  <c r="K315"/>
  <c r="M315"/>
  <c r="O315"/>
  <c r="Q315"/>
  <c r="Q304" s="1"/>
  <c r="V315"/>
  <c r="K331"/>
  <c r="G332"/>
  <c r="I332"/>
  <c r="I331" s="1"/>
  <c r="K332"/>
  <c r="M332"/>
  <c r="O332"/>
  <c r="Q332"/>
  <c r="Q331" s="1"/>
  <c r="V332"/>
  <c r="G343"/>
  <c r="M343" s="1"/>
  <c r="I343"/>
  <c r="K343"/>
  <c r="O343"/>
  <c r="O331" s="1"/>
  <c r="Q343"/>
  <c r="V343"/>
  <c r="V331" s="1"/>
  <c r="G349"/>
  <c r="I349"/>
  <c r="K349"/>
  <c r="M349"/>
  <c r="O349"/>
  <c r="Q349"/>
  <c r="V349"/>
  <c r="G353"/>
  <c r="I353"/>
  <c r="I352" s="1"/>
  <c r="K353"/>
  <c r="M353"/>
  <c r="O353"/>
  <c r="Q353"/>
  <c r="Q352" s="1"/>
  <c r="V353"/>
  <c r="G357"/>
  <c r="M357" s="1"/>
  <c r="I357"/>
  <c r="K357"/>
  <c r="K352" s="1"/>
  <c r="O357"/>
  <c r="O352" s="1"/>
  <c r="Q357"/>
  <c r="V357"/>
  <c r="V352" s="1"/>
  <c r="G363"/>
  <c r="I363"/>
  <c r="K363"/>
  <c r="M363"/>
  <c r="O363"/>
  <c r="Q363"/>
  <c r="V363"/>
  <c r="G369"/>
  <c r="M369" s="1"/>
  <c r="I369"/>
  <c r="K369"/>
  <c r="O369"/>
  <c r="Q369"/>
  <c r="V369"/>
  <c r="G373"/>
  <c r="G372" s="1"/>
  <c r="I373"/>
  <c r="K373"/>
  <c r="K372" s="1"/>
  <c r="O373"/>
  <c r="O372" s="1"/>
  <c r="Q373"/>
  <c r="V373"/>
  <c r="V372" s="1"/>
  <c r="G388"/>
  <c r="I388"/>
  <c r="I372" s="1"/>
  <c r="K388"/>
  <c r="M388"/>
  <c r="O388"/>
  <c r="Q388"/>
  <c r="Q372" s="1"/>
  <c r="V388"/>
  <c r="G400"/>
  <c r="M400" s="1"/>
  <c r="I400"/>
  <c r="K400"/>
  <c r="O400"/>
  <c r="Q400"/>
  <c r="V400"/>
  <c r="G413"/>
  <c r="I413"/>
  <c r="K413"/>
  <c r="M413"/>
  <c r="O413"/>
  <c r="Q413"/>
  <c r="V413"/>
  <c r="G425"/>
  <c r="M425" s="1"/>
  <c r="I425"/>
  <c r="K425"/>
  <c r="O425"/>
  <c r="Q425"/>
  <c r="V425"/>
  <c r="G436"/>
  <c r="G435" s="1"/>
  <c r="I436"/>
  <c r="K436"/>
  <c r="K435" s="1"/>
  <c r="O436"/>
  <c r="O435" s="1"/>
  <c r="Q436"/>
  <c r="V436"/>
  <c r="V435" s="1"/>
  <c r="G438"/>
  <c r="I438"/>
  <c r="I435" s="1"/>
  <c r="K438"/>
  <c r="M438"/>
  <c r="O438"/>
  <c r="Q438"/>
  <c r="Q435" s="1"/>
  <c r="V438"/>
  <c r="AE441"/>
  <c r="I20" i="1"/>
  <c r="I19"/>
  <c r="I18"/>
  <c r="I17"/>
  <c r="I70"/>
  <c r="J69" s="1"/>
  <c r="J52"/>
  <c r="F44"/>
  <c r="G44"/>
  <c r="G25" s="1"/>
  <c r="A25" s="1"/>
  <c r="H43"/>
  <c r="I43" s="1"/>
  <c r="H42"/>
  <c r="I42" s="1"/>
  <c r="H40"/>
  <c r="I40" s="1"/>
  <c r="H39"/>
  <c r="H44" s="1"/>
  <c r="I16" l="1"/>
  <c r="I21" s="1"/>
  <c r="J51"/>
  <c r="J53"/>
  <c r="J54"/>
  <c r="J55"/>
  <c r="J56"/>
  <c r="J57"/>
  <c r="J58"/>
  <c r="J59"/>
  <c r="J60"/>
  <c r="J61"/>
  <c r="J62"/>
  <c r="J63"/>
  <c r="J64"/>
  <c r="J65"/>
  <c r="J66"/>
  <c r="J67"/>
  <c r="J68"/>
  <c r="H41"/>
  <c r="I41" s="1"/>
  <c r="A26"/>
  <c r="G26"/>
  <c r="G28"/>
  <c r="G23"/>
  <c r="M166" i="13"/>
  <c r="M150"/>
  <c r="M142" s="1"/>
  <c r="M135"/>
  <c r="M134" s="1"/>
  <c r="M131"/>
  <c r="M127" s="1"/>
  <c r="M122"/>
  <c r="M121" s="1"/>
  <c r="M110"/>
  <c r="M105" s="1"/>
  <c r="M99"/>
  <c r="M98" s="1"/>
  <c r="M77"/>
  <c r="M73" s="1"/>
  <c r="M67"/>
  <c r="M60" s="1"/>
  <c r="M14"/>
  <c r="M8" s="1"/>
  <c r="M352" i="12"/>
  <c r="M331"/>
  <c r="M207"/>
  <c r="M8"/>
  <c r="G352"/>
  <c r="G331"/>
  <c r="G207"/>
  <c r="G8"/>
  <c r="AF441"/>
  <c r="M436"/>
  <c r="M435" s="1"/>
  <c r="M373"/>
  <c r="M372" s="1"/>
  <c r="M305"/>
  <c r="M304" s="1"/>
  <c r="M231"/>
  <c r="M230" s="1"/>
  <c r="M190"/>
  <c r="M189" s="1"/>
  <c r="M185"/>
  <c r="M184" s="1"/>
  <c r="M152"/>
  <c r="M151" s="1"/>
  <c r="M142"/>
  <c r="M141" s="1"/>
  <c r="M29"/>
  <c r="M28" s="1"/>
  <c r="M18"/>
  <c r="M17" s="1"/>
  <c r="I39" i="1"/>
  <c r="I44" s="1"/>
  <c r="J43" s="1"/>
  <c r="J28"/>
  <c r="J26"/>
  <c r="G38"/>
  <c r="F38"/>
  <c r="J23"/>
  <c r="J24"/>
  <c r="J25"/>
  <c r="J27"/>
  <c r="E24"/>
  <c r="E26"/>
  <c r="J70" l="1"/>
  <c r="A23"/>
  <c r="J42"/>
  <c r="J41"/>
  <c r="J40"/>
  <c r="J39"/>
  <c r="J44" s="1"/>
  <c r="G24" l="1"/>
  <c r="A27" s="1"/>
  <c r="A24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<sst xmlns="http://schemas.openxmlformats.org/spreadsheetml/2006/main" count="1922" uniqueCount="554">
  <si>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</si>
  <si>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</si>
  <si>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</si>
  <si>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</si>
  <si>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</si>
  <si>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</si>
  <si>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</si>
  <si>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</si>
  <si>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</si>
  <si>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</si>
  <si>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</si>
  <si>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</si>
  <si>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</si>
  <si>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</si>
  <si>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</si>
  <si>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</si>
  <si>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</si>
  <si>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</si>
  <si>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</si>
  <si>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</si>
  <si>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</si>
  <si>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</si>
  <si>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</si>
  <si>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</si>
  <si>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</si>
  <si>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</si>
  <si>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</si>
  <si>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</si>
  <si>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</si>
  <si>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</si>
  <si>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</si>
  <si>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</si>
  <si>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</si>
  <si>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</si>
  <si>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</si>
  <si>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</si>
  <si>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</si>
  <si>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</si>
  <si>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</si>
  <si>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</si>
  <si>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</si>
  <si>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</si>
  <si>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</si>
  <si>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</si>
  <si>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009</t>
  </si>
  <si>
    <t>Udržovací práce objektu MŠ Tylova,revitalizace zpevněných ploch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</si>
  <si>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</si>
  <si>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</si>
  <si>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</si>
  <si>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</si>
  <si>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</si>
  <si>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</si>
  <si>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</si>
  <si>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</si>
  <si>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</si>
  <si>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Mateřská školka</t>
  </si>
  <si>
    <t>1</t>
  </si>
  <si>
    <t>SO 02</t>
  </si>
  <si>
    <t>Zpevněné plochy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</si>
  <si>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</si>
  <si>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</si>
  <si>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</si>
  <si>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</si>
  <si>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</si>
  <si>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</si>
  <si>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</si>
  <si>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</si>
  <si>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</si>
  <si>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</si>
  <si>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</si>
  <si>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</si>
  <si>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</si>
  <si>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</si>
  <si>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</si>
  <si>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</si>
  <si>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</si>
  <si>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</si>
  <si>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</si>
  <si>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</si>
  <si>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</si>
  <si>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</si>
  <si>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</si>
  <si>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</si>
  <si>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</si>
  <si>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</si>
  <si>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</si>
  <si>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762</t>
  </si>
  <si>
    <t>Konstrukce tesařské</t>
  </si>
  <si>
    <t>764</t>
  </si>
  <si>
    <t>Konstrukce klempířské</t>
  </si>
  <si>
    <t>783</t>
  </si>
  <si>
    <t>Nátěry</t>
  </si>
  <si>
    <t>799</t>
  </si>
  <si>
    <t>Ostatní</t>
  </si>
  <si>
    <t>M21</t>
  </si>
  <si>
    <t>Elektromontáže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</si>
  <si>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</si>
  <si>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</si>
  <si>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</si>
  <si>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</si>
  <si>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</si>
  <si>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</si>
  <si>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</si>
  <si>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</si>
  <si>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</si>
  <si>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</si>
  <si>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</si>
  <si>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</si>
  <si>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</si>
  <si>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</si>
  <si>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</si>
  <si>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</si>
  <si>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</si>
  <si>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</si>
  <si>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</si>
  <si>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</si>
  <si>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</si>
  <si>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</si>
  <si>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</si>
  <si>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</si>
  <si>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</si>
  <si>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</si>
  <si>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</si>
  <si>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</si>
  <si>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</si>
  <si>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</si>
  <si>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</si>
  <si>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</si>
  <si>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</si>
  <si>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</si>
  <si>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20/ I</t>
  </si>
  <si>
    <t>Práce</t>
  </si>
  <si>
    <t>POL1_</t>
  </si>
  <si>
    <t xml:space="preserve">Veškeré výměry v rozpočtu jsou čerpány z popisu dokumentace : </t>
  </si>
  <si>
    <t>VV</t>
  </si>
  <si>
    <t xml:space="preserve">odstranění popínavých rostlin z rezalitu na SV, výměra cca : </t>
  </si>
  <si>
    <t>15</t>
  </si>
  <si>
    <t>111201401R00</t>
  </si>
  <si>
    <t>Spálení křovin a stromů o průměru do 100 mm</t>
  </si>
  <si>
    <t>Včetně nákladů na přihrnování křovin, očištění spáleniště, uložení popela a zbytků na hromadu.</t>
  </si>
  <si>
    <t>POP</t>
  </si>
  <si>
    <t xml:space="preserve">spálení odstraněných křovin z rezalitu : </t>
  </si>
  <si>
    <t>216903111R00</t>
  </si>
  <si>
    <t>Otryskání ploch pískem FP, stěn a rubů kleneb</t>
  </si>
  <si>
    <t xml:space="preserve">opískování soklového zdiva : </t>
  </si>
  <si>
    <t xml:space="preserve">JV : </t>
  </si>
  <si>
    <t>8</t>
  </si>
  <si>
    <t xml:space="preserve">JZ : </t>
  </si>
  <si>
    <t>10,5</t>
  </si>
  <si>
    <t xml:space="preserve">SV : </t>
  </si>
  <si>
    <t>11,5</t>
  </si>
  <si>
    <t xml:space="preserve">SZ : </t>
  </si>
  <si>
    <t>26,5</t>
  </si>
  <si>
    <t>602015184RT6</t>
  </si>
  <si>
    <t>Stěrka na stěnách weberpas extraClean active zatíraná, zrnitost 1,5 mm</t>
  </si>
  <si>
    <t xml:space="preserve">tenkovrstvá fasádní omítka-barva dle návrhu Ing. Holla- druh omítky upřesní investor : </t>
  </si>
  <si>
    <t xml:space="preserve">vlastní objekt : </t>
  </si>
  <si>
    <t>54</t>
  </si>
  <si>
    <t>58,2</t>
  </si>
  <si>
    <t>46</t>
  </si>
  <si>
    <t xml:space="preserve">verzalit : </t>
  </si>
  <si>
    <t>35,4</t>
  </si>
  <si>
    <t>39,2</t>
  </si>
  <si>
    <t xml:space="preserve">komíny-2  ks : </t>
  </si>
  <si>
    <t>2*8,5</t>
  </si>
  <si>
    <t xml:space="preserve">vikýř : </t>
  </si>
  <si>
    <t>6</t>
  </si>
  <si>
    <t>612403382R00</t>
  </si>
  <si>
    <t>Hrubá výplň rýh ve stěnách do 5x5 cm maltou ze SMS</t>
  </si>
  <si>
    <t>m</t>
  </si>
  <si>
    <t xml:space="preserve">začištění rýhy po uložení kabelu do vysekané rýhy : </t>
  </si>
  <si>
    <t xml:space="preserve">JV,cca : </t>
  </si>
  <si>
    <t>7,8+1,4+2,3+0,2+3,7+1,4</t>
  </si>
  <si>
    <t>620401161R00</t>
  </si>
  <si>
    <t>Nátěr hydrofobizační Hasit PP 405 Hydrophob 1x</t>
  </si>
  <si>
    <t xml:space="preserve">hydrofobizace soklového zdiva po otryskání : </t>
  </si>
  <si>
    <t>620991121R00</t>
  </si>
  <si>
    <t>Zakrývání výplní vnějších otvorů z lešení</t>
  </si>
  <si>
    <t xml:space="preserve">okna + dveře : </t>
  </si>
  <si>
    <t xml:space="preserve">okna objektu + rezalitu : </t>
  </si>
  <si>
    <t>5*1,06*2,32</t>
  </si>
  <si>
    <t>(1*0,85+2*0,52)*2,32</t>
  </si>
  <si>
    <t>1,3*2,5</t>
  </si>
  <si>
    <t>(3*1,06+1*2,01)*2,32</t>
  </si>
  <si>
    <t>(2*3*0,97)*2,32+(2*2*0,52)*1,2</t>
  </si>
  <si>
    <t>1*1,06*3</t>
  </si>
  <si>
    <t>3*0,485*2,32</t>
  </si>
  <si>
    <t>6*1,06*2,32</t>
  </si>
  <si>
    <t>(1*0,98+2*0,52)*2,32</t>
  </si>
  <si>
    <t>622421723R00</t>
  </si>
  <si>
    <t>Oprava vněj.om.vápenné štuk. stěn,sl.II,do 30%,SMS</t>
  </si>
  <si>
    <t xml:space="preserve">rozsah nutného otlučení a následného vyspravení bude posouzen z lešení : </t>
  </si>
  <si>
    <t xml:space="preserve">předpoklad pro rozpočet, cca 30% : </t>
  </si>
  <si>
    <t>622481211RT2</t>
  </si>
  <si>
    <t>Montáž výztužné sítě(perlinky)do stěrky-vněj.stěny včetně výztužné sítě a stěrkového tmelu Baumit</t>
  </si>
  <si>
    <t xml:space="preserve">na očištěnou a vyspravenou stávající fasádu : </t>
  </si>
  <si>
    <t>622904112R00</t>
  </si>
  <si>
    <t>Očištění fasád tlakovou vodou složitost 1 - 2</t>
  </si>
  <si>
    <t>941941031R00</t>
  </si>
  <si>
    <t>Montáž lešení leh.řad.s podlahami,š.do 1 m, H 10 m</t>
  </si>
  <si>
    <t>POL1_1</t>
  </si>
  <si>
    <t>9*7*2</t>
  </si>
  <si>
    <t>16*7*2</t>
  </si>
  <si>
    <t>941941191R00</t>
  </si>
  <si>
    <t>Příplatek za každý měsíc použití lešení k pol.1031</t>
  </si>
  <si>
    <t xml:space="preserve">předpoklad použití lešení 1,5 měsíce : </t>
  </si>
  <si>
    <t>350*1,5</t>
  </si>
  <si>
    <t>941941831R00</t>
  </si>
  <si>
    <t>Demontáž lešení leh.řad.s podlahami,š.1 m, H 10 m</t>
  </si>
  <si>
    <t>973031325R00</t>
  </si>
  <si>
    <t>Vysekání kapes zeď cihel. MVC, pl. 0,1m2, hl. 30cm</t>
  </si>
  <si>
    <t>kus</t>
  </si>
  <si>
    <t>Včetně pomocného lešení o výšce podlahy do 1900 mm a pro zatížení do 1,5 kPa  (150 kg/m2).</t>
  </si>
  <si>
    <t xml:space="preserve">vysekání kapes pro osazení el. krabic : </t>
  </si>
  <si>
    <t xml:space="preserve"> 2 x el. krabice : </t>
  </si>
  <si>
    <t>974031142R00</t>
  </si>
  <si>
    <t>Vysekání rýh ve zdi cihelné 7 x 7 cm</t>
  </si>
  <si>
    <t xml:space="preserve">rýha pro osazení kabelů do zdiva s následným zednickým zapracováním : </t>
  </si>
  <si>
    <t>978013141R00</t>
  </si>
  <si>
    <t>Otlučení omítek vnitřních stěn v rozsahu do 30 %</t>
  </si>
  <si>
    <t xml:space="preserve">rozsah nutného otlučení bude posouzen z lešení : </t>
  </si>
  <si>
    <t>54*0,3</t>
  </si>
  <si>
    <t>58,2*0,3</t>
  </si>
  <si>
    <t>46*0,3</t>
  </si>
  <si>
    <t>35,4*0,3</t>
  </si>
  <si>
    <t>39,2*0,3</t>
  </si>
  <si>
    <t>2*8,5*0,3</t>
  </si>
  <si>
    <t>6*0,3</t>
  </si>
  <si>
    <t>979951161R00</t>
  </si>
  <si>
    <t>Výkup kovů - zinek, plechy</t>
  </si>
  <si>
    <t>t</t>
  </si>
  <si>
    <t>Pro vyjádření výnosu ve prospěch zhotovitele je nutné jednotkovou cenu uvést se záporným znaménkem. (Získaná částka ponižuje náklad stavby.)</t>
  </si>
  <si>
    <t xml:space="preserve">demontované parapety : </t>
  </si>
  <si>
    <t>0,0478</t>
  </si>
  <si>
    <t>900      R02</t>
  </si>
  <si>
    <t>HZS stavební dělník v tarifní třídě 5</t>
  </si>
  <si>
    <t>h</t>
  </si>
  <si>
    <t xml:space="preserve">vyměřování, pasování, přípomoce : </t>
  </si>
  <si>
    <t>10</t>
  </si>
  <si>
    <t>998011002R00</t>
  </si>
  <si>
    <t>Přesun hmot pro budovy zděné výšky do 12 m</t>
  </si>
  <si>
    <t>11,82</t>
  </si>
  <si>
    <t>711131311R00</t>
  </si>
  <si>
    <t>Provedení izolace nopovou fólií vodor, vč. pásky</t>
  </si>
  <si>
    <t xml:space="preserve">před osazením betonového květináče, po úpravě terénu, odizolování části stěny : </t>
  </si>
  <si>
    <t>3*1/2</t>
  </si>
  <si>
    <t>712400831RT3</t>
  </si>
  <si>
    <t>Odstranění živičné krytiny střech do 30° 1vrstvé z ploch jednotlivě nad 20 m2</t>
  </si>
  <si>
    <t xml:space="preserve">stávající šindele- následný odvoz na skládku : </t>
  </si>
  <si>
    <t xml:space="preserve">střecha rezalitů : </t>
  </si>
  <si>
    <t>2*7</t>
  </si>
  <si>
    <t xml:space="preserve">pultová střecha : </t>
  </si>
  <si>
    <t>762341811R00</t>
  </si>
  <si>
    <t>Demontáž bednění střech  z prken hrubých</t>
  </si>
  <si>
    <t xml:space="preserve">po odstranění stávající krytiny bude provedena kontrola bednění : </t>
  </si>
  <si>
    <t xml:space="preserve">nevyhovující části budou vyměněny, předpoklad pro rozpočet cca 25 % : </t>
  </si>
  <si>
    <t>2*7*0,25</t>
  </si>
  <si>
    <t>15*0,25</t>
  </si>
  <si>
    <t>762911111R00</t>
  </si>
  <si>
    <t>Impregnace řeziva máčením Bochemit QB</t>
  </si>
  <si>
    <t xml:space="preserve">impregnace proti hnilobě a škůdcům , původních i případných nových dř. kcí : </t>
  </si>
  <si>
    <t>2*7*2</t>
  </si>
  <si>
    <t>15*2</t>
  </si>
  <si>
    <t xml:space="preserve">dřevěné trámy u pultové střechy SV : </t>
  </si>
  <si>
    <t xml:space="preserve">sloupek 100 x 100, dl. 2,12m-2 ks : </t>
  </si>
  <si>
    <t>2*2*(0,1+0,1)*2,12</t>
  </si>
  <si>
    <t xml:space="preserve">vazný trám 100 x 150, dl. 8,3m - 1 ks : </t>
  </si>
  <si>
    <t>1*2*(0,1+0,15)*8,3</t>
  </si>
  <si>
    <t xml:space="preserve">pozednice 100 x 150, dl. 7,5m - 1 ks : </t>
  </si>
  <si>
    <t>1*2*(0,1+0,15)*7,5</t>
  </si>
  <si>
    <t xml:space="preserve">krokev 100 x 120, dl. 2m - 9 ks : </t>
  </si>
  <si>
    <t>9*(0,1+2*0,12)*2</t>
  </si>
  <si>
    <t>764510450RT2</t>
  </si>
  <si>
    <t>Oplechování parapetů včetně rohů Ti Zn, rš 330 mm nalepení Enkolitem</t>
  </si>
  <si>
    <t xml:space="preserve">montáž včetně dodávky : </t>
  </si>
  <si>
    <t>5*1,06</t>
  </si>
  <si>
    <t>1*0,85+2*0,52</t>
  </si>
  <si>
    <t>3*1,06+1*2,01</t>
  </si>
  <si>
    <t>2*3*0,97+2*2*0,52</t>
  </si>
  <si>
    <t>3*0,485</t>
  </si>
  <si>
    <t>6*1,06</t>
  </si>
  <si>
    <t>1*0,98+2*0,52</t>
  </si>
  <si>
    <t>764554491R00</t>
  </si>
  <si>
    <t>Montáž trub Ti Zn odpadních kruhových</t>
  </si>
  <si>
    <t>včetně  spojovacích prostředků.</t>
  </si>
  <si>
    <t xml:space="preserve">pouze montáž původních trub, včetně napojení na kotlíky a lapače : </t>
  </si>
  <si>
    <t xml:space="preserve">z jihozápadního pohledu : </t>
  </si>
  <si>
    <t>20,7</t>
  </si>
  <si>
    <t xml:space="preserve">z severovýchodního pohledu : </t>
  </si>
  <si>
    <t>22,4</t>
  </si>
  <si>
    <t>764554493R00</t>
  </si>
  <si>
    <t>Montáž kolena Ti Zn kruhového</t>
  </si>
  <si>
    <t>včetně spojovacích prostředků.</t>
  </si>
  <si>
    <t>pouze montáž původních kolen : 4*4</t>
  </si>
  <si>
    <t>764811202R00</t>
  </si>
  <si>
    <t>Krytina hladká z lak. Pz tabulí 2 x 1 m, do 45°</t>
  </si>
  <si>
    <t xml:space="preserve">falcovaná(dvojitě) krytina, vč. hřebene, druh krytiny upřesní investor, barva červenohnědá : </t>
  </si>
  <si>
    <t>764813133R00</t>
  </si>
  <si>
    <t>Lemování zdí z lakovaného Pz plechu, rš 330 mm</t>
  </si>
  <si>
    <t>včetně krycí lišty</t>
  </si>
  <si>
    <t xml:space="preserve">oplechování střechy s fasádou objektu : </t>
  </si>
  <si>
    <t>7</t>
  </si>
  <si>
    <t xml:space="preserve">verzality : </t>
  </si>
  <si>
    <t>2*2*2,2</t>
  </si>
  <si>
    <t>764814533R00</t>
  </si>
  <si>
    <t>Závětrná lišta z lakovaného Pz plechu, rš 333 mm</t>
  </si>
  <si>
    <t>2*2</t>
  </si>
  <si>
    <t>764814760R00</t>
  </si>
  <si>
    <t>Ventilační nástavce,lak.Pz,hladká krytina,D 100 mm</t>
  </si>
  <si>
    <t>764410850R00</t>
  </si>
  <si>
    <t>Demontáž oplechování parapetů,rš od 100 do 330 mm</t>
  </si>
  <si>
    <t xml:space="preserve">demontáž a odvoz do sběru : </t>
  </si>
  <si>
    <t>764454801R00</t>
  </si>
  <si>
    <t>Demontáž odpadních trub kruhových,D 75 a 100 mm</t>
  </si>
  <si>
    <t xml:space="preserve">deponovat, včetně objímek pro zpětnou montáž : </t>
  </si>
  <si>
    <t>765901184R00</t>
  </si>
  <si>
    <t>Fólie podstřešní vodotěsná DELTA-FOXX PLUS</t>
  </si>
  <si>
    <t>Dodávka a montáž hydroizolační fólie včetně spojovacích prostředků.</t>
  </si>
  <si>
    <t xml:space="preserve">folie na opravené bednění -typ folie upřesní investor : </t>
  </si>
  <si>
    <t>998764102R00</t>
  </si>
  <si>
    <t>Přesun hmot pro klempířské konstr., výšky do 12 m</t>
  </si>
  <si>
    <t>0,304</t>
  </si>
  <si>
    <t>783601835RT4</t>
  </si>
  <si>
    <t>Odstr. nátěrů z dřeva chemickými odstraňovači odstraňovač nátěrů Colorlak P 07</t>
  </si>
  <si>
    <t>783626300R00</t>
  </si>
  <si>
    <t>Nátěr lazurovací truhlářských výrobků 3x lakování</t>
  </si>
  <si>
    <t>kpl</t>
  </si>
  <si>
    <t>včetně montáže, dodávkya demontáže lešení.</t>
  </si>
  <si>
    <t xml:space="preserve">barva světle hnědá : </t>
  </si>
  <si>
    <t xml:space="preserve">střecha rezalitů-podhled : </t>
  </si>
  <si>
    <t xml:space="preserve">pultová střecha-podhled : </t>
  </si>
  <si>
    <t>79901</t>
  </si>
  <si>
    <t>Demontáže fasádních prvků</t>
  </si>
  <si>
    <t>Vlastní</t>
  </si>
  <si>
    <t>Indiv</t>
  </si>
  <si>
    <t xml:space="preserve">znaky MŠ-2 x - na depo, vrátit zpět : </t>
  </si>
  <si>
    <t xml:space="preserve">siréna/rozhlas-na depo,vrátit zpět : </t>
  </si>
  <si>
    <t xml:space="preserve">kabely nefunkční-na skládku : </t>
  </si>
  <si>
    <t xml:space="preserve">halogen-na depo, vrátit zpět : </t>
  </si>
  <si>
    <t xml:space="preserve">háky pro vzd. kabely- do sběrny : </t>
  </si>
  <si>
    <t xml:space="preserve">JV + JZ : </t>
  </si>
  <si>
    <t xml:space="preserve">budou zasekány kabely + 2 x el. krabice : </t>
  </si>
  <si>
    <t>79902</t>
  </si>
  <si>
    <t>Zpětná montáž fasádních prvků</t>
  </si>
  <si>
    <t xml:space="preserve">znaky MŠ-2 x : </t>
  </si>
  <si>
    <t xml:space="preserve">siréna/rozhlas : </t>
  </si>
  <si>
    <t xml:space="preserve">halogen : </t>
  </si>
  <si>
    <t>79903</t>
  </si>
  <si>
    <t>Zednické úpravy</t>
  </si>
  <si>
    <t>hod</t>
  </si>
  <si>
    <t xml:space="preserve">začištění při osazování parapetů atd : </t>
  </si>
  <si>
    <t>220281254R00</t>
  </si>
  <si>
    <t>Montáž  kabelu do 5 žil pod omítku</t>
  </si>
  <si>
    <t xml:space="preserve">osazení "živých kabelů" do vysekané rýhy : </t>
  </si>
  <si>
    <t>650111611R00</t>
  </si>
  <si>
    <t xml:space="preserve">Montáž svodového hr. do 10 mm </t>
  </si>
  <si>
    <t xml:space="preserve">zpětná montáž hromosvodu : </t>
  </si>
  <si>
    <t>18</t>
  </si>
  <si>
    <t>19</t>
  </si>
  <si>
    <t>650811112R00</t>
  </si>
  <si>
    <t xml:space="preserve">Demontáž  svodového hr. do D 10 mm </t>
  </si>
  <si>
    <t xml:space="preserve">demontáž hromosvodu-pro zpětnou montáž : </t>
  </si>
  <si>
    <t>2101</t>
  </si>
  <si>
    <t>Revize</t>
  </si>
  <si>
    <t xml:space="preserve">revize hromosvodu a elektro po opětovném osazení : 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</si>
  <si>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</si>
  <si>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</si>
  <si>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</si>
  <si>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</si>
  <si>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</si>
  <si>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</si>
  <si>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viz bourací práce : </t>
  </si>
  <si>
    <t>1,143</t>
  </si>
  <si>
    <t xml:space="preserve">povlakové krytiny-šindel : </t>
  </si>
  <si>
    <t>0,174</t>
  </si>
  <si>
    <t xml:space="preserve">bednění střech : </t>
  </si>
  <si>
    <t>0,108</t>
  </si>
  <si>
    <t xml:space="preserve">parapety zinkové : </t>
  </si>
  <si>
    <t xml:space="preserve">kabely, cca : </t>
  </si>
  <si>
    <t>0,005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</si>
  <si>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</si>
  <si>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</si>
  <si>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</si>
  <si>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viz bourací práce-skládka : </t>
  </si>
  <si>
    <t xml:space="preserve">povlakové krytiny-šindel-skládka : </t>
  </si>
  <si>
    <t xml:space="preserve">bednění střech-skládka : </t>
  </si>
  <si>
    <t xml:space="preserve">parapety zinkové-sběrna : </t>
  </si>
  <si>
    <t xml:space="preserve">kabely, cca-skládka : </t>
  </si>
  <si>
    <t>979081121R00</t>
  </si>
  <si>
    <t>Příplatek k odvozu za každý další 1 km</t>
  </si>
  <si>
    <t xml:space="preserve">odvoz do sběrny 4 km,  4-1= 3 x množsttví : </t>
  </si>
  <si>
    <t xml:space="preserve">odvoz na skládku Orlík 13 km,  13-1= 12 x množství : </t>
  </si>
  <si>
    <t>1,143*12</t>
  </si>
  <si>
    <t>0,174*12</t>
  </si>
  <si>
    <t>0,108*12</t>
  </si>
  <si>
    <t>0,0478*4</t>
  </si>
  <si>
    <t>0,005*12</t>
  </si>
  <si>
    <t>979082111R00</t>
  </si>
  <si>
    <t xml:space="preserve">Vnitrostaveništní doprava suti </t>
  </si>
  <si>
    <t xml:space="preserve">předpoklad průměrné vzdálenosti vnitropřepravy, cca 10 m : </t>
  </si>
  <si>
    <t>979990107R00</t>
  </si>
  <si>
    <t>Poplatek za skládku suti - směs betonu,cihel,dřeva,sklo, lepenka</t>
  </si>
  <si>
    <t xml:space="preserve">dodavatel vybere aktuální cenu dle ceníku vybrané skládky : 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</si>
  <si>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</si>
  <si>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</si>
  <si>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</si>
  <si>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</si>
  <si>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</si>
  <si>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</si>
  <si>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</si>
  <si>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</si>
  <si>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</si>
  <si>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END</t>
  </si>
  <si>
    <t>121101101R00</t>
  </si>
  <si>
    <t>Sejmutí ornice s přemístěním do 50 m</t>
  </si>
  <si>
    <t>m3</t>
  </si>
  <si>
    <t xml:space="preserve">sejmutí ornice v místě nových chodníků, v tl. cca 15 cm : </t>
  </si>
  <si>
    <t>13,5*1,8*0,15</t>
  </si>
  <si>
    <t>16,5*1,8*0,15</t>
  </si>
  <si>
    <t>2*4*0,15</t>
  </si>
  <si>
    <t>122201101R00</t>
  </si>
  <si>
    <t>Odkopávky nezapažené v hor. 3 do 100 m3</t>
  </si>
  <si>
    <t xml:space="preserve">výkopek bude deponován a použit k úpravě terénu : </t>
  </si>
  <si>
    <t xml:space="preserve">nové plochy-odkopávka na tl. budoucí vrstvy  250 mm, po odebrání 15 cm ornice= 10 cm tl. odkopávky : </t>
  </si>
  <si>
    <t>13,5*1,8*0,1</t>
  </si>
  <si>
    <t>16,5*1,8*0,1</t>
  </si>
  <si>
    <t>2*4*0,1</t>
  </si>
  <si>
    <t xml:space="preserve">původní plochy-odk. na tl. budoucí vrstvy  250 mm, po odebrání 5 cm asf. a 10 cm bet.= 10 cm tl. odk. : </t>
  </si>
  <si>
    <t>293*0,1</t>
  </si>
  <si>
    <t>162201102R00</t>
  </si>
  <si>
    <t>Vodorovné přemístění výkopku z hor.1-4 do 50 m</t>
  </si>
  <si>
    <t xml:space="preserve">přemístění výkopku na depo(pomocí stroje -JCB ap.) : </t>
  </si>
  <si>
    <t xml:space="preserve">výměra-viz odkopávky : </t>
  </si>
  <si>
    <t>35,50</t>
  </si>
  <si>
    <t xml:space="preserve">přemístění výkopku z depa k úpravě terénu(pomocí stroje -JCB ap.) : </t>
  </si>
  <si>
    <t>35,5</t>
  </si>
  <si>
    <t>174101101R00</t>
  </si>
  <si>
    <t>Zásyp jam, rýh, šachet se zhutněním</t>
  </si>
  <si>
    <t>včetně strojního přemístění materiálu pro zásyp ze vzdálenosti do 10 m od okraje zásypu</t>
  </si>
  <si>
    <t xml:space="preserve">zásyp mezi palisády : </t>
  </si>
  <si>
    <t xml:space="preserve">drcené kamenivo v tl. 60 cm : </t>
  </si>
  <si>
    <t>3,119*0,72*0,6</t>
  </si>
  <si>
    <t xml:space="preserve">zeminou v tl. 30 cm : </t>
  </si>
  <si>
    <t>3,119*0,72*0,3</t>
  </si>
  <si>
    <t>180402111R00</t>
  </si>
  <si>
    <t>Založení trávníku parkového výsevem v rovině</t>
  </si>
  <si>
    <t xml:space="preserve">osetí upraveného terénu,cca : </t>
  </si>
  <si>
    <t>50</t>
  </si>
  <si>
    <t>181201102R00</t>
  </si>
  <si>
    <t>Úprava pláně v násypech v hor. 1-4, se zhutněním</t>
  </si>
  <si>
    <t xml:space="preserve">úprava terénu po rozvezení výkopku,cca : </t>
  </si>
  <si>
    <t>181301102R00</t>
  </si>
  <si>
    <t>Rozprostření ornice, rovina, tl. 10-15 cm,do 500m2</t>
  </si>
  <si>
    <t xml:space="preserve">rozprostření ornice na upravený terén,cca : </t>
  </si>
  <si>
    <t>00572400R</t>
  </si>
  <si>
    <t>Směs travní parková I. běžná zátěž PROFI á 25 kg</t>
  </si>
  <si>
    <t>kg</t>
  </si>
  <si>
    <t>SPCM</t>
  </si>
  <si>
    <t>Specifikace</t>
  </si>
  <si>
    <t>POL3_</t>
  </si>
  <si>
    <t xml:space="preserve">osetí upraveného terénu,cca0,05 kg/m2 : </t>
  </si>
  <si>
    <t>50*0,05</t>
  </si>
  <si>
    <t>583419023R</t>
  </si>
  <si>
    <t xml:space="preserve">Kamenivo drcené frakce  32/63 </t>
  </si>
  <si>
    <t>3,119*0,72*0,6*1,7</t>
  </si>
  <si>
    <t>215901101RT5</t>
  </si>
  <si>
    <t>Zhutnění podloží z hornin vibrační deskou</t>
  </si>
  <si>
    <t xml:space="preserve">část nových ploch-po výkopku : </t>
  </si>
  <si>
    <t>13,5*1,8</t>
  </si>
  <si>
    <t>16,5*1,8</t>
  </si>
  <si>
    <t>2*4</t>
  </si>
  <si>
    <t xml:space="preserve">část po odbouraných stávajících asf. ploch : </t>
  </si>
  <si>
    <t>293</t>
  </si>
  <si>
    <t>338920023R00</t>
  </si>
  <si>
    <t>Osazení betonové palisády, š. do 20 cm, do  dl. 120 cm</t>
  </si>
  <si>
    <t xml:space="preserve">do betonového lože C 20/25 XC2 : </t>
  </si>
  <si>
    <t xml:space="preserve">palisády 120 x 180 x 1200 : </t>
  </si>
  <si>
    <t>3,679+0,96</t>
  </si>
  <si>
    <t xml:space="preserve">palisády 120 x 180 x 1000 : </t>
  </si>
  <si>
    <t>3,24</t>
  </si>
  <si>
    <t>59228488R</t>
  </si>
  <si>
    <t>Palisáda PADOVA PA - 3/100 přírodní 120 x 180 x 1000 mm</t>
  </si>
  <si>
    <t xml:space="preserve">typ palisády určí nvestor : </t>
  </si>
  <si>
    <t>59228495R</t>
  </si>
  <si>
    <t>Palisáda PADOVA PA - 3/120 hnědá</t>
  </si>
  <si>
    <t>25</t>
  </si>
  <si>
    <t>564851111RT2</t>
  </si>
  <si>
    <t>Podklad ze štěrkodrti po zhutnění tloušťky 15 cm štěrkodrť frakce 16-32 mm</t>
  </si>
  <si>
    <t xml:space="preserve">podklad pod zpevněnými plochami : </t>
  </si>
  <si>
    <t>353</t>
  </si>
  <si>
    <t>568111111R00</t>
  </si>
  <si>
    <t>Zřízení vrstvy z geotextilie skl.do 1:5, š.do 3 m</t>
  </si>
  <si>
    <t xml:space="preserve">pod podklad pod zpevněnými plochami- na zs : </t>
  </si>
  <si>
    <t xml:space="preserve">mezi palisády-na drcené kamenivo : </t>
  </si>
  <si>
    <t>3,119*0,72</t>
  </si>
  <si>
    <t>596215020R00</t>
  </si>
  <si>
    <t>Kladení zámkové dlažby tl. 6 cm do drtě tl. 3 cm</t>
  </si>
  <si>
    <t xml:space="preserve">nová zámková dlažba -přírodní : </t>
  </si>
  <si>
    <t>345</t>
  </si>
  <si>
    <t xml:space="preserve">nová zámková dlažba -červená : </t>
  </si>
  <si>
    <t>59245110R</t>
  </si>
  <si>
    <t>Dlažba sklad. HOLLAND I 20x10x6 cm přírodní</t>
  </si>
  <si>
    <t>345*1,1</t>
  </si>
  <si>
    <t>59245111R</t>
  </si>
  <si>
    <t>Dlažba sklad. HOLLAND I 20x10x6 cm červená</t>
  </si>
  <si>
    <t>8*1,1</t>
  </si>
  <si>
    <t>69366198R</t>
  </si>
  <si>
    <t>Geotextilie FILTEK 300 g/m2 š. 200cm 100% PP</t>
  </si>
  <si>
    <t>353*1,1</t>
  </si>
  <si>
    <t>3,119*0,72*1,1</t>
  </si>
  <si>
    <t>916561111RT2</t>
  </si>
  <si>
    <t>Osazení záhon.obrubníků do lože z C 20/25 s opěrou včetně obrubníku   8/25/100 cm</t>
  </si>
  <si>
    <t xml:space="preserve">výměra-viz údaj na situaci : </t>
  </si>
  <si>
    <t>279,3</t>
  </si>
  <si>
    <t>919735112R00</t>
  </si>
  <si>
    <t>Řezání stávajícího živičného krytu tl. 5 - 10 cm</t>
  </si>
  <si>
    <t xml:space="preserve">výměra-viz situace : </t>
  </si>
  <si>
    <t>4,27</t>
  </si>
  <si>
    <t>113108305R00</t>
  </si>
  <si>
    <t>Odstranění asfaltové vrstvy , tl.do 5 cm</t>
  </si>
  <si>
    <t xml:space="preserve">předpokládaná tl. asf. vrstvy cca 5 cm : </t>
  </si>
  <si>
    <t>293,3</t>
  </si>
  <si>
    <t>113201111R00</t>
  </si>
  <si>
    <t>Vytrhání obrubníků chodníkových a parkových</t>
  </si>
  <si>
    <t>221</t>
  </si>
  <si>
    <t>962042321R00</t>
  </si>
  <si>
    <t>Bourání betonu prostého</t>
  </si>
  <si>
    <t xml:space="preserve">podklad pod asfaltem, předpoklad 10 cm : </t>
  </si>
  <si>
    <t>293,3*0,1</t>
  </si>
  <si>
    <t xml:space="preserve">obetonování obrub, cca : </t>
  </si>
  <si>
    <t>221*0,1*0,15</t>
  </si>
  <si>
    <t>979097012R00</t>
  </si>
  <si>
    <t>Pronájem kontejneru 7 t</t>
  </si>
  <si>
    <t xml:space="preserve">den   </t>
  </si>
  <si>
    <t xml:space="preserve">předpoklad cca 5 dní : </t>
  </si>
  <si>
    <t>998223011R00</t>
  </si>
  <si>
    <t>Přesun hmot, pozemní komunikace, kryt dlážděný</t>
  </si>
  <si>
    <t>POL1_2</t>
  </si>
  <si>
    <t>245,028</t>
  </si>
  <si>
    <t>711132311R00</t>
  </si>
  <si>
    <t>Prov. izolace nopovou fólií svisle, vč.uchyc.prvků</t>
  </si>
  <si>
    <t xml:space="preserve">nopová folie-uvnitř palisád : </t>
  </si>
  <si>
    <t>(3,119+0,72+3,559)*0,82</t>
  </si>
  <si>
    <t>28323114R</t>
  </si>
  <si>
    <t>Fólie nopová DEKDREN N8 tl. 0,6 mm š. 500 mm</t>
  </si>
  <si>
    <t>Demontáže,přemístění a osazení zahradní atrakce</t>
  </si>
  <si>
    <t xml:space="preserve">přemístění 1 ks dětské atrakce- je v místě budoucího chodníku : </t>
  </si>
  <si>
    <t>Provedení kopaných sond</t>
  </si>
  <si>
    <t xml:space="preserve">sondy k ověření hloubky uložení inž. sítí : </t>
  </si>
  <si>
    <t xml:space="preserve">cca 3 ks : </t>
  </si>
  <si>
    <t>152,702</t>
  </si>
  <si>
    <t>152,702*12</t>
  </si>
  <si>
    <t>979990103R00</t>
  </si>
  <si>
    <t>Poplatek za skládku suti - beton do 30x30 cm asfalt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</si>
</sst>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SUMIF(F51:F69,A16,I51:I69)+SUMIF(F51:F69,"PSU",I51:I69)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SUMIF(F51:F69,A17,I51:I69)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SUMIF(F51:F69,A18,I51:I69)</f>
        <v>0</v>
      </c>
      <c r="J18" s="85"/>
    </row>
    <row r="19" spans="1:10" ht="23.25" customHeight="1">
      <c r="A19" s="196" t="s">
        <v>98</v>
      </c>
      <c r="B19" s="38" t="s">
        <v>29</v>
      </c>
      <c r="C19" s="62"/>
      <c r="D19" s="63"/>
      <c r="E19" s="83"/>
      <c r="F19" s="84"/>
      <c r="G19" s="83"/>
      <c r="H19" s="84"/>
      <c r="I19" s="83">
        <f>SUMIF(F51:F69,A19,I51:I69)</f>
        <v>0</v>
      </c>
      <c r="J19" s="85"/>
    </row>
    <row r="20" spans="1:10" ht="23.25" customHeight="1">
      <c r="A20" s="196" t="s">
        <v>99</v>
      </c>
      <c r="B20" s="38" t="s">
        <v>30</v>
      </c>
      <c r="C20" s="62"/>
      <c r="D20" s="63"/>
      <c r="E20" s="83"/>
      <c r="F20" s="84"/>
      <c r="G20" s="83"/>
      <c r="H20" s="84"/>
      <c r="I20" s="83">
        <f>SUMIF(F51:F69,A20,I51:I69)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Pol'!AE441+'SO 02 1 Pol'!AE172</f>
        <v>0</v>
      </c>
      <c r="G39" s="150">
        <f>'SO 01 1 Pol'!AF441+'SO 02 1 Pol'!AF172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55</v>
      </c>
      <c r="D40" s="154"/>
      <c r="E40" s="154"/>
      <c r="F40" s="155">
        <f>'SO 01 1 Pol'!AE441</f>
        <v>0</v>
      </c>
      <c r="G40" s="156">
        <f>'SO 01 1 Pol'!AF441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56</v>
      </c>
      <c r="C41" s="148" t="s">
        <v>55</v>
      </c>
      <c r="D41" s="148"/>
      <c r="E41" s="148"/>
      <c r="F41" s="159">
        <f>'SO 01 1 Pol'!AE441</f>
        <v>0</v>
      </c>
      <c r="G41" s="151">
        <f>'SO 01 1 Pol'!AF441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2</v>
      </c>
      <c r="B42" s="153" t="s">
        <v>57</v>
      </c>
      <c r="C42" s="154" t="s">
        <v>58</v>
      </c>
      <c r="D42" s="154"/>
      <c r="E42" s="154"/>
      <c r="F42" s="155">
        <f>'SO 02 1 Pol'!AE172</f>
        <v>0</v>
      </c>
      <c r="G42" s="156">
        <f>'SO 02 1 Pol'!AF172</f>
        <v>0</v>
      </c>
      <c r="H42" s="156">
        <f>(F42*SazbaDPH1/100)+(G42*SazbaDPH2/100)</f>
        <v>0</v>
      </c>
      <c r="I42" s="156">
        <f>F42+G42+H42</f>
        <v>0</v>
      </c>
      <c r="J42" s="157" t="str">
        <f>IF(CenaCelkemVypocet=0,"",I42/CenaCelkemVypocet*100)</f>
        <v/>
      </c>
    </row>
    <row r="43" spans="1:10" ht="25.5" customHeight="1">
      <c r="A43" s="137">
        <v>3</v>
      </c>
      <c r="B43" s="158" t="s">
        <v>56</v>
      </c>
      <c r="C43" s="148" t="s">
        <v>58</v>
      </c>
      <c r="D43" s="148"/>
      <c r="E43" s="148"/>
      <c r="F43" s="159">
        <f>'SO 02 1 Pol'!AE172</f>
        <v>0</v>
      </c>
      <c r="G43" s="151">
        <f>'SO 02 1 Pol'!AF172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/>
      <c r="B44" s="160" t="s">
        <v>59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8" spans="1:10" ht="15.75">
      <c r="B48" s="176" t="s">
        <v>61</v>
      </c>
    </row>
    <row r="50" spans="1:10" ht="25.5" customHeight="1">
      <c r="A50" s="178"/>
      <c r="B50" s="181" t="s">
        <v>18</v>
      </c>
      <c r="C50" s="181" t="s">
        <v>6</v>
      </c>
      <c r="D50" s="182"/>
      <c r="E50" s="182"/>
      <c r="F50" s="183" t="s">
        <v>62</v>
      </c>
      <c r="G50" s="183"/>
      <c r="H50" s="183"/>
      <c r="I50" s="183" t="s">
        <v>31</v>
      </c>
      <c r="J50" s="183" t="s">
        <v>0</v>
      </c>
    </row>
    <row r="51" spans="1:10" ht="36.75" customHeight="1">
      <c r="A51" s="179"/>
      <c r="B51" s="184" t="s">
        <v>56</v>
      </c>
      <c r="C51" s="185" t="s">
        <v>63</v>
      </c>
      <c r="D51" s="186"/>
      <c r="E51" s="186"/>
      <c r="F51" s="192" t="s">
        <v>26</v>
      </c>
      <c r="G51" s="193"/>
      <c r="H51" s="193"/>
      <c r="I51" s="193">
        <f>'SO 01 1 Pol'!G8+'SO 02 1 Pol'!G8</f>
        <v>0</v>
      </c>
      <c r="J51" s="190" t="str">
        <f>IF(I70=0,"",I51/I70*100)</f>
        <v/>
      </c>
    </row>
    <row r="52" spans="1:10" ht="36.75" customHeight="1">
      <c r="A52" s="179"/>
      <c r="B52" s="184" t="s">
        <v>64</v>
      </c>
      <c r="C52" s="185" t="s">
        <v>65</v>
      </c>
      <c r="D52" s="186"/>
      <c r="E52" s="186"/>
      <c r="F52" s="192" t="s">
        <v>26</v>
      </c>
      <c r="G52" s="193"/>
      <c r="H52" s="193"/>
      <c r="I52" s="193">
        <f>'SO 01 1 Pol'!G17+'SO 02 1 Pol'!G52</f>
        <v>0</v>
      </c>
      <c r="J52" s="190" t="str">
        <f>IF(I70=0,"",I52/I70*100)</f>
        <v/>
      </c>
    </row>
    <row r="53" spans="1:10" ht="36.75" customHeight="1">
      <c r="A53" s="179"/>
      <c r="B53" s="184" t="s">
        <v>66</v>
      </c>
      <c r="C53" s="185" t="s">
        <v>67</v>
      </c>
      <c r="D53" s="186"/>
      <c r="E53" s="186"/>
      <c r="F53" s="192" t="s">
        <v>26</v>
      </c>
      <c r="G53" s="193"/>
      <c r="H53" s="193"/>
      <c r="I53" s="193">
        <f>'SO 02 1 Pol'!G60</f>
        <v>0</v>
      </c>
      <c r="J53" s="190" t="str">
        <f>IF(I70=0,"",I53/I70*100)</f>
        <v/>
      </c>
    </row>
    <row r="54" spans="1:10" ht="36.75" customHeight="1">
      <c r="A54" s="179"/>
      <c r="B54" s="184" t="s">
        <v>68</v>
      </c>
      <c r="C54" s="185" t="s">
        <v>69</v>
      </c>
      <c r="D54" s="186"/>
      <c r="E54" s="186"/>
      <c r="F54" s="192" t="s">
        <v>26</v>
      </c>
      <c r="G54" s="193"/>
      <c r="H54" s="193"/>
      <c r="I54" s="193">
        <f>'SO 02 1 Pol'!G73</f>
        <v>0</v>
      </c>
      <c r="J54" s="190" t="str">
        <f>IF(I70=0,"",I54/I70*100)</f>
        <v/>
      </c>
    </row>
    <row r="55" spans="1:10" ht="36.75" customHeight="1">
      <c r="A55" s="179"/>
      <c r="B55" s="184" t="s">
        <v>70</v>
      </c>
      <c r="C55" s="185" t="s">
        <v>71</v>
      </c>
      <c r="D55" s="186"/>
      <c r="E55" s="186"/>
      <c r="F55" s="192" t="s">
        <v>26</v>
      </c>
      <c r="G55" s="193"/>
      <c r="H55" s="193"/>
      <c r="I55" s="193">
        <f>'SO 01 1 Pol'!G28</f>
        <v>0</v>
      </c>
      <c r="J55" s="190" t="str">
        <f>IF(I70=0,"",I55/I70*100)</f>
        <v/>
      </c>
    </row>
    <row r="56" spans="1:10" ht="36.75" customHeight="1">
      <c r="A56" s="179"/>
      <c r="B56" s="184" t="s">
        <v>72</v>
      </c>
      <c r="C56" s="185" t="s">
        <v>73</v>
      </c>
      <c r="D56" s="186"/>
      <c r="E56" s="186"/>
      <c r="F56" s="192" t="s">
        <v>26</v>
      </c>
      <c r="G56" s="193"/>
      <c r="H56" s="193"/>
      <c r="I56" s="193">
        <f>'SO 02 1 Pol'!G98</f>
        <v>0</v>
      </c>
      <c r="J56" s="190" t="str">
        <f>IF(I70=0,"",I56/I70*100)</f>
        <v/>
      </c>
    </row>
    <row r="57" spans="1:10" ht="36.75" customHeight="1">
      <c r="A57" s="179"/>
      <c r="B57" s="184" t="s">
        <v>74</v>
      </c>
      <c r="C57" s="185" t="s">
        <v>75</v>
      </c>
      <c r="D57" s="186"/>
      <c r="E57" s="186"/>
      <c r="F57" s="192" t="s">
        <v>26</v>
      </c>
      <c r="G57" s="193"/>
      <c r="H57" s="193"/>
      <c r="I57" s="193">
        <f>'SO 01 1 Pol'!G141</f>
        <v>0</v>
      </c>
      <c r="J57" s="190" t="str">
        <f>IF(I70=0,"",I57/I70*100)</f>
        <v/>
      </c>
    </row>
    <row r="58" spans="1:10" ht="36.75" customHeight="1">
      <c r="A58" s="179"/>
      <c r="B58" s="184" t="s">
        <v>76</v>
      </c>
      <c r="C58" s="185" t="s">
        <v>77</v>
      </c>
      <c r="D58" s="186"/>
      <c r="E58" s="186"/>
      <c r="F58" s="192" t="s">
        <v>26</v>
      </c>
      <c r="G58" s="193"/>
      <c r="H58" s="193"/>
      <c r="I58" s="193">
        <f>'SO 01 1 Pol'!G151+'SO 02 1 Pol'!G105</f>
        <v>0</v>
      </c>
      <c r="J58" s="190" t="str">
        <f>IF(I70=0,"",I58/I70*100)</f>
        <v/>
      </c>
    </row>
    <row r="59" spans="1:10" ht="36.75" customHeight="1">
      <c r="A59" s="179"/>
      <c r="B59" s="184" t="s">
        <v>78</v>
      </c>
      <c r="C59" s="185" t="s">
        <v>79</v>
      </c>
      <c r="D59" s="186"/>
      <c r="E59" s="186"/>
      <c r="F59" s="192" t="s">
        <v>26</v>
      </c>
      <c r="G59" s="193"/>
      <c r="H59" s="193"/>
      <c r="I59" s="193">
        <f>'SO 01 1 Pol'!G184</f>
        <v>0</v>
      </c>
      <c r="J59" s="190" t="str">
        <f>IF(I70=0,"",I59/I70*100)</f>
        <v/>
      </c>
    </row>
    <row r="60" spans="1:10" ht="36.75" customHeight="1">
      <c r="A60" s="179"/>
      <c r="B60" s="184" t="s">
        <v>80</v>
      </c>
      <c r="C60" s="185" t="s">
        <v>81</v>
      </c>
      <c r="D60" s="186"/>
      <c r="E60" s="186"/>
      <c r="F60" s="192" t="s">
        <v>26</v>
      </c>
      <c r="G60" s="193"/>
      <c r="H60" s="193"/>
      <c r="I60" s="193">
        <f>'SO 01 1 Pol'!G189+'SO 02 1 Pol'!G121</f>
        <v>0</v>
      </c>
      <c r="J60" s="190" t="str">
        <f>IF(I70=0,"",I60/I70*100)</f>
        <v/>
      </c>
    </row>
    <row r="61" spans="1:10" ht="36.75" customHeight="1">
      <c r="A61" s="179"/>
      <c r="B61" s="184" t="s">
        <v>82</v>
      </c>
      <c r="C61" s="185" t="s">
        <v>83</v>
      </c>
      <c r="D61" s="186"/>
      <c r="E61" s="186"/>
      <c r="F61" s="192" t="s">
        <v>27</v>
      </c>
      <c r="G61" s="193"/>
      <c r="H61" s="193"/>
      <c r="I61" s="193">
        <f>'SO 01 1 Pol'!G195+'SO 02 1 Pol'!G127</f>
        <v>0</v>
      </c>
      <c r="J61" s="190" t="str">
        <f>IF(I70=0,"",I61/I70*100)</f>
        <v/>
      </c>
    </row>
    <row r="62" spans="1:10" ht="36.75" customHeight="1">
      <c r="A62" s="179"/>
      <c r="B62" s="184" t="s">
        <v>84</v>
      </c>
      <c r="C62" s="185" t="s">
        <v>85</v>
      </c>
      <c r="D62" s="186"/>
      <c r="E62" s="186"/>
      <c r="F62" s="192" t="s">
        <v>27</v>
      </c>
      <c r="G62" s="193"/>
      <c r="H62" s="193"/>
      <c r="I62" s="193">
        <f>'SO 01 1 Pol'!G200</f>
        <v>0</v>
      </c>
      <c r="J62" s="190" t="str">
        <f>IF(I70=0,"",I62/I70*100)</f>
        <v/>
      </c>
    </row>
    <row r="63" spans="1:10" ht="36.75" customHeight="1">
      <c r="A63" s="179"/>
      <c r="B63" s="184" t="s">
        <v>86</v>
      </c>
      <c r="C63" s="185" t="s">
        <v>87</v>
      </c>
      <c r="D63" s="186"/>
      <c r="E63" s="186"/>
      <c r="F63" s="192" t="s">
        <v>27</v>
      </c>
      <c r="G63" s="193"/>
      <c r="H63" s="193"/>
      <c r="I63" s="193">
        <f>'SO 01 1 Pol'!G207</f>
        <v>0</v>
      </c>
      <c r="J63" s="190" t="str">
        <f>IF(I70=0,"",I63/I70*100)</f>
        <v/>
      </c>
    </row>
    <row r="64" spans="1:10" ht="36.75" customHeight="1">
      <c r="A64" s="179"/>
      <c r="B64" s="184" t="s">
        <v>88</v>
      </c>
      <c r="C64" s="185" t="s">
        <v>89</v>
      </c>
      <c r="D64" s="186"/>
      <c r="E64" s="186"/>
      <c r="F64" s="192" t="s">
        <v>27</v>
      </c>
      <c r="G64" s="193"/>
      <c r="H64" s="193"/>
      <c r="I64" s="193">
        <f>'SO 01 1 Pol'!G230</f>
        <v>0</v>
      </c>
      <c r="J64" s="190" t="str">
        <f>IF(I70=0,"",I64/I70*100)</f>
        <v/>
      </c>
    </row>
    <row r="65" spans="1:10" ht="36.75" customHeight="1">
      <c r="A65" s="179"/>
      <c r="B65" s="184" t="s">
        <v>90</v>
      </c>
      <c r="C65" s="185" t="s">
        <v>91</v>
      </c>
      <c r="D65" s="186"/>
      <c r="E65" s="186"/>
      <c r="F65" s="192" t="s">
        <v>27</v>
      </c>
      <c r="G65" s="193"/>
      <c r="H65" s="193"/>
      <c r="I65" s="193">
        <f>'SO 01 1 Pol'!G304</f>
        <v>0</v>
      </c>
      <c r="J65" s="190" t="str">
        <f>IF(I70=0,"",I65/I70*100)</f>
        <v/>
      </c>
    </row>
    <row r="66" spans="1:10" ht="36.75" customHeight="1">
      <c r="A66" s="179"/>
      <c r="B66" s="184" t="s">
        <v>92</v>
      </c>
      <c r="C66" s="185" t="s">
        <v>93</v>
      </c>
      <c r="D66" s="186"/>
      <c r="E66" s="186"/>
      <c r="F66" s="192" t="s">
        <v>27</v>
      </c>
      <c r="G66" s="193"/>
      <c r="H66" s="193"/>
      <c r="I66" s="193">
        <f>'SO 01 1 Pol'!G331+'SO 02 1 Pol'!G134</f>
        <v>0</v>
      </c>
      <c r="J66" s="190" t="str">
        <f>IF(I70=0,"",I66/I70*100)</f>
        <v/>
      </c>
    </row>
    <row r="67" spans="1:10" ht="36.75" customHeight="1">
      <c r="A67" s="179"/>
      <c r="B67" s="184" t="s">
        <v>94</v>
      </c>
      <c r="C67" s="185" t="s">
        <v>95</v>
      </c>
      <c r="D67" s="186"/>
      <c r="E67" s="186"/>
      <c r="F67" s="192" t="s">
        <v>28</v>
      </c>
      <c r="G67" s="193"/>
      <c r="H67" s="193"/>
      <c r="I67" s="193">
        <f>'SO 01 1 Pol'!G352</f>
        <v>0</v>
      </c>
      <c r="J67" s="190" t="str">
        <f>IF(I70=0,"",I67/I70*100)</f>
        <v/>
      </c>
    </row>
    <row r="68" spans="1:10" ht="36.75" customHeight="1">
      <c r="A68" s="179"/>
      <c r="B68" s="184" t="s">
        <v>96</v>
      </c>
      <c r="C68" s="185" t="s">
        <v>79</v>
      </c>
      <c r="D68" s="186"/>
      <c r="E68" s="186"/>
      <c r="F68" s="192" t="s">
        <v>97</v>
      </c>
      <c r="G68" s="193"/>
      <c r="H68" s="193"/>
      <c r="I68" s="193">
        <f>'SO 01 1 Pol'!G372+'SO 02 1 Pol'!G142</f>
        <v>0</v>
      </c>
      <c r="J68" s="190" t="str">
        <f>IF(I70=0,"",I68/I70*100)</f>
        <v/>
      </c>
    </row>
    <row r="69" spans="1:10" ht="36.75" customHeight="1">
      <c r="A69" s="179"/>
      <c r="B69" s="184" t="s">
        <v>98</v>
      </c>
      <c r="C69" s="185" t="s">
        <v>29</v>
      </c>
      <c r="D69" s="186"/>
      <c r="E69" s="186"/>
      <c r="F69" s="192" t="s">
        <v>98</v>
      </c>
      <c r="G69" s="193"/>
      <c r="H69" s="193"/>
      <c r="I69" s="193">
        <f>'SO 01 1 Pol'!G435+'SO 02 1 Pol'!G166</f>
        <v>0</v>
      </c>
      <c r="J69" s="190" t="str">
        <f>IF(I70=0,"",I69/I70*100)</f>
        <v/>
      </c>
    </row>
    <row r="70" spans="1:10" ht="25.5" customHeight="1">
      <c r="A70" s="180"/>
      <c r="B70" s="187" t="s">
        <v>1</v>
      </c>
      <c r="C70" s="188"/>
      <c r="D70" s="189"/>
      <c r="E70" s="189"/>
      <c r="F70" s="194"/>
      <c r="G70" s="195"/>
      <c r="H70" s="195"/>
      <c r="I70" s="195">
        <f>SUM(I51:I69)</f>
        <v>0</v>
      </c>
      <c r="J70" s="191">
        <f>SUM(J51:J69)</f>
        <v>0</v>
      </c>
    </row>
    <row r="71" spans="1:10">
      <c r="F71" s="135"/>
      <c r="G71" s="135"/>
      <c r="H71" s="135"/>
      <c r="I71" s="135"/>
      <c r="J71" s="136"/>
    </row>
    <row r="72" spans="1:10">
      <c r="F72" s="135"/>
      <c r="G72" s="135"/>
      <c r="H72" s="135"/>
      <c r="I72" s="135"/>
      <c r="J72" s="136"/>
    </row>
    <row r="73" spans="1:10">
      <c r="F73" s="135"/>
      <c r="G73" s="135"/>
      <c r="H73" s="135"/>
      <c r="I73" s="135"/>
      <c r="J73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101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101</v>
      </c>
      <c r="AG3" t="s">
        <v>102</v>
      </c>
    </row>
    <row r="4" spans="1:60" ht="24.95" customHeight="1">
      <c r="A4" s="202" t="s">
        <v>10</v>
      </c>
      <c r="B4" s="203" t="s">
        <v>56</v>
      </c>
      <c r="C4" s="204" t="s">
        <v>55</v>
      </c>
      <c r="D4" s="205"/>
      <c r="E4" s="205"/>
      <c r="F4" s="205"/>
      <c r="G4" s="206"/>
      <c r="AG4" t="s">
        <v>103</v>
      </c>
    </row>
    <row r="5" spans="1:60">
      <c r="D5" s="10"/>
    </row>
    <row r="6" spans="1:60" ht="38.25">
      <c r="A6" s="208" t="s">
        <v>104</v>
      </c>
      <c r="B6" s="210" t="s">
        <v>105</v>
      </c>
      <c r="C6" s="210" t="s">
        <v>106</v>
      </c>
      <c r="D6" s="209" t="s">
        <v>107</v>
      </c>
      <c r="E6" s="208" t="s">
        <v>108</v>
      </c>
      <c r="F6" s="207" t="s">
        <v>109</v>
      </c>
      <c r="G6" s="208" t="s">
        <v>31</v>
      </c>
      <c r="H6" s="211" t="s">
        <v>32</v>
      </c>
      <c r="I6" s="211" t="s">
        <v>110</v>
      </c>
      <c r="J6" s="211" t="s">
        <v>33</v>
      </c>
      <c r="K6" s="211" t="s">
        <v>111</v>
      </c>
      <c r="L6" s="211" t="s">
        <v>112</v>
      </c>
      <c r="M6" s="211" t="s">
        <v>113</v>
      </c>
      <c r="N6" s="211" t="s">
        <v>114</v>
      </c>
      <c r="O6" s="211" t="s">
        <v>115</v>
      </c>
      <c r="P6" s="211" t="s">
        <v>116</v>
      </c>
      <c r="Q6" s="211" t="s">
        <v>117</v>
      </c>
      <c r="R6" s="211" t="s">
        <v>118</v>
      </c>
      <c r="S6" s="211" t="s">
        <v>119</v>
      </c>
      <c r="T6" s="211" t="s">
        <v>120</v>
      </c>
      <c r="U6" s="211" t="s">
        <v>121</v>
      </c>
      <c r="V6" s="211" t="s">
        <v>122</v>
      </c>
      <c r="W6" s="211" t="s">
        <v>123</v>
      </c>
      <c r="X6" s="211" t="s">
        <v>124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125</v>
      </c>
      <c r="B8" s="236" t="s">
        <v>56</v>
      </c>
      <c r="C8" s="252" t="s">
        <v>63</v>
      </c>
      <c r="D8" s="237"/>
      <c r="E8" s="238"/>
      <c r="F8" s="239"/>
      <c r="G8" s="239">
        <f>SUMIF(AG9:AG16,"&lt;&gt;NOR",G9:G16)</f>
        <v>0</v>
      </c>
      <c r="H8" s="239"/>
      <c r="I8" s="239">
        <f>SUM(I9:I16)</f>
        <v>0</v>
      </c>
      <c r="J8" s="239"/>
      <c r="K8" s="239">
        <f>SUM(K9:K16)</f>
        <v>0</v>
      </c>
      <c r="L8" s="239"/>
      <c r="M8" s="239">
        <f>SUM(M9:M16)</f>
        <v>0</v>
      </c>
      <c r="N8" s="239"/>
      <c r="O8" s="239">
        <f>SUM(O9:O16)</f>
        <v>0</v>
      </c>
      <c r="P8" s="239"/>
      <c r="Q8" s="239">
        <f>SUM(Q9:Q16)</f>
        <v>0</v>
      </c>
      <c r="R8" s="239"/>
      <c r="S8" s="239"/>
      <c r="T8" s="240"/>
      <c r="U8" s="234"/>
      <c r="V8" s="234">
        <f>SUM(V9:V16)</f>
        <v>3</v>
      </c>
      <c r="W8" s="234"/>
      <c r="X8" s="234"/>
      <c r="AG8" t="s">
        <v>126</v>
      </c>
    </row>
    <row r="9" spans="1:60" outlineLevel="1">
      <c r="A9" s="241">
        <v>1</v>
      </c>
      <c r="B9" s="242" t="s">
        <v>127</v>
      </c>
      <c r="C9" s="253" t="s">
        <v>128</v>
      </c>
      <c r="D9" s="243" t="s">
        <v>129</v>
      </c>
      <c r="E9" s="244">
        <v>15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130</v>
      </c>
      <c r="T9" s="247" t="s">
        <v>130</v>
      </c>
      <c r="U9" s="231">
        <v>0.17</v>
      </c>
      <c r="V9" s="231">
        <f>ROUND(E9*U9,2)</f>
        <v>2.5499999999999998</v>
      </c>
      <c r="W9" s="231"/>
      <c r="X9" s="231" t="s">
        <v>131</v>
      </c>
      <c r="Y9" s="212"/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133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134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29"/>
      <c r="B11" s="230"/>
      <c r="C11" s="254" t="s">
        <v>135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134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136</v>
      </c>
      <c r="D12" s="232"/>
      <c r="E12" s="233">
        <v>15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134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1">
        <v>2</v>
      </c>
      <c r="B13" s="242" t="s">
        <v>137</v>
      </c>
      <c r="C13" s="253" t="s">
        <v>138</v>
      </c>
      <c r="D13" s="243" t="s">
        <v>129</v>
      </c>
      <c r="E13" s="244">
        <v>15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5.0000000000000002E-5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130</v>
      </c>
      <c r="T13" s="247" t="s">
        <v>130</v>
      </c>
      <c r="U13" s="231">
        <v>0.03</v>
      </c>
      <c r="V13" s="231">
        <f>ROUND(E13*U13,2)</f>
        <v>0.45</v>
      </c>
      <c r="W13" s="231"/>
      <c r="X13" s="231" t="s">
        <v>131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5" t="s">
        <v>139</v>
      </c>
      <c r="D14" s="248"/>
      <c r="E14" s="248"/>
      <c r="F14" s="248"/>
      <c r="G14" s="248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140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141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134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136</v>
      </c>
      <c r="D16" s="232"/>
      <c r="E16" s="233">
        <v>15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134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>
      <c r="A17" s="235" t="s">
        <v>125</v>
      </c>
      <c r="B17" s="236" t="s">
        <v>64</v>
      </c>
      <c r="C17" s="252" t="s">
        <v>65</v>
      </c>
      <c r="D17" s="237"/>
      <c r="E17" s="238"/>
      <c r="F17" s="239"/>
      <c r="G17" s="239">
        <f>SUMIF(AG18:AG27,"&lt;&gt;NOR",G18:G27)</f>
        <v>0</v>
      </c>
      <c r="H17" s="239"/>
      <c r="I17" s="239">
        <f>SUM(I18:I27)</f>
        <v>0</v>
      </c>
      <c r="J17" s="239"/>
      <c r="K17" s="239">
        <f>SUM(K18:K27)</f>
        <v>0</v>
      </c>
      <c r="L17" s="239"/>
      <c r="M17" s="239">
        <f>SUM(M18:M27)</f>
        <v>0</v>
      </c>
      <c r="N17" s="239"/>
      <c r="O17" s="239">
        <f>SUM(O18:O27)</f>
        <v>2.88</v>
      </c>
      <c r="P17" s="239"/>
      <c r="Q17" s="239">
        <f>SUM(Q18:Q27)</f>
        <v>0</v>
      </c>
      <c r="R17" s="239"/>
      <c r="S17" s="239"/>
      <c r="T17" s="240"/>
      <c r="U17" s="234"/>
      <c r="V17" s="234">
        <f>SUM(V18:V27)</f>
        <v>62.72</v>
      </c>
      <c r="W17" s="234"/>
      <c r="X17" s="234"/>
      <c r="AG17" t="s">
        <v>126</v>
      </c>
    </row>
    <row r="18" spans="1:60" outlineLevel="1">
      <c r="A18" s="241">
        <v>3</v>
      </c>
      <c r="B18" s="242" t="s">
        <v>142</v>
      </c>
      <c r="C18" s="253" t="s">
        <v>143</v>
      </c>
      <c r="D18" s="243" t="s">
        <v>129</v>
      </c>
      <c r="E18" s="244">
        <v>56.5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5.0950000000000002E-2</v>
      </c>
      <c r="O18" s="246">
        <f>ROUND(E18*N18,2)</f>
        <v>2.88</v>
      </c>
      <c r="P18" s="246">
        <v>0</v>
      </c>
      <c r="Q18" s="246">
        <f>ROUND(E18*P18,2)</f>
        <v>0</v>
      </c>
      <c r="R18" s="246"/>
      <c r="S18" s="246" t="s">
        <v>130</v>
      </c>
      <c r="T18" s="247" t="s">
        <v>130</v>
      </c>
      <c r="U18" s="231">
        <v>1.1100000000000001</v>
      </c>
      <c r="V18" s="231">
        <f>ROUND(E18*U18,2)</f>
        <v>62.72</v>
      </c>
      <c r="W18" s="231"/>
      <c r="X18" s="231" t="s">
        <v>131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132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144</v>
      </c>
      <c r="D19" s="232"/>
      <c r="E19" s="233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134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145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134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146</v>
      </c>
      <c r="D21" s="232"/>
      <c r="E21" s="233">
        <v>8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134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147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134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148</v>
      </c>
      <c r="D23" s="232"/>
      <c r="E23" s="233">
        <v>10.5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134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149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134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150</v>
      </c>
      <c r="D25" s="232"/>
      <c r="E25" s="233">
        <v>11.5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134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151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134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152</v>
      </c>
      <c r="D27" s="232"/>
      <c r="E27" s="233">
        <v>26.5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>
      <c r="A28" s="235" t="s">
        <v>125</v>
      </c>
      <c r="B28" s="236" t="s">
        <v>70</v>
      </c>
      <c r="C28" s="252" t="s">
        <v>71</v>
      </c>
      <c r="D28" s="237"/>
      <c r="E28" s="238"/>
      <c r="F28" s="239"/>
      <c r="G28" s="239">
        <f>SUMIF(AG29:AG140,"&lt;&gt;NOR",G29:G140)</f>
        <v>0</v>
      </c>
      <c r="H28" s="239"/>
      <c r="I28" s="239">
        <f>SUM(I29:I140)</f>
        <v>0</v>
      </c>
      <c r="J28" s="239"/>
      <c r="K28" s="239">
        <f>SUM(K29:K140)</f>
        <v>0</v>
      </c>
      <c r="L28" s="239"/>
      <c r="M28" s="239">
        <f>SUM(M29:M140)</f>
        <v>0</v>
      </c>
      <c r="N28" s="239"/>
      <c r="O28" s="239">
        <f>SUM(O29:O140)</f>
        <v>4.97</v>
      </c>
      <c r="P28" s="239"/>
      <c r="Q28" s="239">
        <f>SUM(Q29:Q140)</f>
        <v>0</v>
      </c>
      <c r="R28" s="239"/>
      <c r="S28" s="239"/>
      <c r="T28" s="240"/>
      <c r="U28" s="234"/>
      <c r="V28" s="234">
        <f>SUM(V29:V140)</f>
        <v>367.47999999999996</v>
      </c>
      <c r="W28" s="234"/>
      <c r="X28" s="234"/>
      <c r="AG28" t="s">
        <v>126</v>
      </c>
    </row>
    <row r="29" spans="1:60" ht="22.5" outlineLevel="1">
      <c r="A29" s="241">
        <v>4</v>
      </c>
      <c r="B29" s="242" t="s">
        <v>153</v>
      </c>
      <c r="C29" s="253" t="s">
        <v>154</v>
      </c>
      <c r="D29" s="243" t="s">
        <v>129</v>
      </c>
      <c r="E29" s="244">
        <v>309.8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2.63E-3</v>
      </c>
      <c r="O29" s="246">
        <f>ROUND(E29*N29,2)</f>
        <v>0.81</v>
      </c>
      <c r="P29" s="246">
        <v>0</v>
      </c>
      <c r="Q29" s="246">
        <f>ROUND(E29*P29,2)</f>
        <v>0</v>
      </c>
      <c r="R29" s="246"/>
      <c r="S29" s="246" t="s">
        <v>130</v>
      </c>
      <c r="T29" s="247" t="s">
        <v>130</v>
      </c>
      <c r="U29" s="231">
        <v>0.22</v>
      </c>
      <c r="V29" s="231">
        <f>ROUND(E29*U29,2)</f>
        <v>68.16</v>
      </c>
      <c r="W29" s="231"/>
      <c r="X29" s="231" t="s">
        <v>131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29"/>
      <c r="B30" s="230"/>
      <c r="C30" s="254" t="s">
        <v>155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134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156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134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145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134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157</v>
      </c>
      <c r="D33" s="232"/>
      <c r="E33" s="233">
        <v>54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134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147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134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158</v>
      </c>
      <c r="D35" s="232"/>
      <c r="E35" s="233">
        <v>58.2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134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149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134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157</v>
      </c>
      <c r="D37" s="232"/>
      <c r="E37" s="233">
        <v>54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134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151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134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159</v>
      </c>
      <c r="D39" s="232"/>
      <c r="E39" s="233">
        <v>46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134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160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134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147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134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161</v>
      </c>
      <c r="D42" s="232"/>
      <c r="E42" s="233">
        <v>35.4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134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149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134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162</v>
      </c>
      <c r="D44" s="232"/>
      <c r="E44" s="233">
        <v>39.200000000000003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134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163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134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164</v>
      </c>
      <c r="D46" s="232"/>
      <c r="E46" s="233">
        <v>17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134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165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134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166</v>
      </c>
      <c r="D48" s="232"/>
      <c r="E48" s="233">
        <v>6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134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>
      <c r="A49" s="241">
        <v>5</v>
      </c>
      <c r="B49" s="242" t="s">
        <v>167</v>
      </c>
      <c r="C49" s="253" t="s">
        <v>168</v>
      </c>
      <c r="D49" s="243" t="s">
        <v>169</v>
      </c>
      <c r="E49" s="244">
        <v>16.8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4.3299999999999996E-3</v>
      </c>
      <c r="O49" s="246">
        <f>ROUND(E49*N49,2)</f>
        <v>7.0000000000000007E-2</v>
      </c>
      <c r="P49" s="246">
        <v>0</v>
      </c>
      <c r="Q49" s="246">
        <f>ROUND(E49*P49,2)</f>
        <v>0</v>
      </c>
      <c r="R49" s="246"/>
      <c r="S49" s="246" t="s">
        <v>130</v>
      </c>
      <c r="T49" s="247" t="s">
        <v>130</v>
      </c>
      <c r="U49" s="231">
        <v>0.15</v>
      </c>
      <c r="V49" s="231">
        <f>ROUND(E49*U49,2)</f>
        <v>2.52</v>
      </c>
      <c r="W49" s="231"/>
      <c r="X49" s="231" t="s">
        <v>131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132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170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134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171</v>
      </c>
      <c r="D51" s="232"/>
      <c r="E51" s="23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134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172</v>
      </c>
      <c r="D52" s="232"/>
      <c r="E52" s="233">
        <v>16.8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134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41">
        <v>6</v>
      </c>
      <c r="B53" s="242" t="s">
        <v>173</v>
      </c>
      <c r="C53" s="253" t="s">
        <v>174</v>
      </c>
      <c r="D53" s="243" t="s">
        <v>129</v>
      </c>
      <c r="E53" s="244">
        <v>56.5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2.1000000000000001E-4</v>
      </c>
      <c r="O53" s="246">
        <f>ROUND(E53*N53,2)</f>
        <v>0.01</v>
      </c>
      <c r="P53" s="246">
        <v>0</v>
      </c>
      <c r="Q53" s="246">
        <f>ROUND(E53*P53,2)</f>
        <v>0</v>
      </c>
      <c r="R53" s="246"/>
      <c r="S53" s="246" t="s">
        <v>130</v>
      </c>
      <c r="T53" s="247" t="s">
        <v>130</v>
      </c>
      <c r="U53" s="231">
        <v>7.0000000000000007E-2</v>
      </c>
      <c r="V53" s="231">
        <f>ROUND(E53*U53,2)</f>
        <v>3.96</v>
      </c>
      <c r="W53" s="231"/>
      <c r="X53" s="231" t="s">
        <v>131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175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134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145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134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146</v>
      </c>
      <c r="D56" s="232"/>
      <c r="E56" s="233">
        <v>8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134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147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134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148</v>
      </c>
      <c r="D58" s="232"/>
      <c r="E58" s="233">
        <v>10.5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134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149</v>
      </c>
      <c r="D59" s="232"/>
      <c r="E59" s="233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134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150</v>
      </c>
      <c r="D60" s="232"/>
      <c r="E60" s="233">
        <v>11.5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134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151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134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152</v>
      </c>
      <c r="D62" s="232"/>
      <c r="E62" s="233">
        <v>26.5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134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41">
        <v>7</v>
      </c>
      <c r="B63" s="242" t="s">
        <v>176</v>
      </c>
      <c r="C63" s="253" t="s">
        <v>177</v>
      </c>
      <c r="D63" s="243" t="s">
        <v>129</v>
      </c>
      <c r="E63" s="244">
        <v>89.443200000000004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4.0000000000000003E-5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130</v>
      </c>
      <c r="T63" s="247" t="s">
        <v>130</v>
      </c>
      <c r="U63" s="231">
        <v>0.08</v>
      </c>
      <c r="V63" s="231">
        <f>ROUND(E63*U63,2)</f>
        <v>7.16</v>
      </c>
      <c r="W63" s="231"/>
      <c r="X63" s="231" t="s">
        <v>131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132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178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134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179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134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145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134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180</v>
      </c>
      <c r="D67" s="232"/>
      <c r="E67" s="233">
        <v>12.295999999999999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134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181</v>
      </c>
      <c r="D68" s="232"/>
      <c r="E68" s="233">
        <v>4.3848000000000003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134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182</v>
      </c>
      <c r="D69" s="232"/>
      <c r="E69" s="233">
        <v>3.25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134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147</v>
      </c>
      <c r="D70" s="232"/>
      <c r="E70" s="233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134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183</v>
      </c>
      <c r="D71" s="232"/>
      <c r="E71" s="233">
        <v>12.040800000000001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134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184</v>
      </c>
      <c r="D72" s="232"/>
      <c r="E72" s="233">
        <v>15.9984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134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185</v>
      </c>
      <c r="D73" s="232"/>
      <c r="E73" s="233">
        <v>3.18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134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149</v>
      </c>
      <c r="D74" s="232"/>
      <c r="E74" s="233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134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180</v>
      </c>
      <c r="D75" s="232"/>
      <c r="E75" s="233">
        <v>12.295999999999999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134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186</v>
      </c>
      <c r="D76" s="232"/>
      <c r="E76" s="233">
        <v>3.3755999999999999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134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185</v>
      </c>
      <c r="D77" s="232"/>
      <c r="E77" s="233">
        <v>3.18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134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151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134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187</v>
      </c>
      <c r="D79" s="232"/>
      <c r="E79" s="233">
        <v>14.7552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134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188</v>
      </c>
      <c r="D80" s="232"/>
      <c r="E80" s="233">
        <v>4.6863999999999999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134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1">
        <v>8</v>
      </c>
      <c r="B81" s="242" t="s">
        <v>189</v>
      </c>
      <c r="C81" s="253" t="s">
        <v>190</v>
      </c>
      <c r="D81" s="243" t="s">
        <v>129</v>
      </c>
      <c r="E81" s="244">
        <v>309.8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9.4500000000000001E-3</v>
      </c>
      <c r="O81" s="246">
        <f>ROUND(E81*N81,2)</f>
        <v>2.93</v>
      </c>
      <c r="P81" s="246">
        <v>0</v>
      </c>
      <c r="Q81" s="246">
        <f>ROUND(E81*P81,2)</f>
        <v>0</v>
      </c>
      <c r="R81" s="246"/>
      <c r="S81" s="246" t="s">
        <v>130</v>
      </c>
      <c r="T81" s="247" t="s">
        <v>130</v>
      </c>
      <c r="U81" s="231">
        <v>0.45012999999999997</v>
      </c>
      <c r="V81" s="231">
        <f>ROUND(E81*U81,2)</f>
        <v>139.44999999999999</v>
      </c>
      <c r="W81" s="231"/>
      <c r="X81" s="231" t="s">
        <v>131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132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>
      <c r="A82" s="229"/>
      <c r="B82" s="230"/>
      <c r="C82" s="254" t="s">
        <v>191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134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192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134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156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134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145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134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157</v>
      </c>
      <c r="D86" s="232"/>
      <c r="E86" s="233">
        <v>54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134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147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134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158</v>
      </c>
      <c r="D88" s="232"/>
      <c r="E88" s="233">
        <v>58.2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134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149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134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157</v>
      </c>
      <c r="D90" s="232"/>
      <c r="E90" s="233">
        <v>54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134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151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134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159</v>
      </c>
      <c r="D92" s="232"/>
      <c r="E92" s="233">
        <v>46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134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160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134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147</v>
      </c>
      <c r="D94" s="232"/>
      <c r="E94" s="233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134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161</v>
      </c>
      <c r="D95" s="232"/>
      <c r="E95" s="233">
        <v>35.4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134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149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134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162</v>
      </c>
      <c r="D97" s="232"/>
      <c r="E97" s="233">
        <v>39.200000000000003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134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163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134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164</v>
      </c>
      <c r="D99" s="232"/>
      <c r="E99" s="233">
        <v>17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134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165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166</v>
      </c>
      <c r="D101" s="232"/>
      <c r="E101" s="233">
        <v>6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134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41">
        <v>9</v>
      </c>
      <c r="B102" s="242" t="s">
        <v>193</v>
      </c>
      <c r="C102" s="253" t="s">
        <v>194</v>
      </c>
      <c r="D102" s="243" t="s">
        <v>129</v>
      </c>
      <c r="E102" s="244">
        <v>309.8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3.6700000000000001E-3</v>
      </c>
      <c r="O102" s="246">
        <f>ROUND(E102*N102,2)</f>
        <v>1.1399999999999999</v>
      </c>
      <c r="P102" s="246">
        <v>0</v>
      </c>
      <c r="Q102" s="246">
        <f>ROUND(E102*P102,2)</f>
        <v>0</v>
      </c>
      <c r="R102" s="246"/>
      <c r="S102" s="246" t="s">
        <v>130</v>
      </c>
      <c r="T102" s="247" t="s">
        <v>130</v>
      </c>
      <c r="U102" s="231">
        <v>0.36199999999999999</v>
      </c>
      <c r="V102" s="231">
        <f>ROUND(E102*U102,2)</f>
        <v>112.15</v>
      </c>
      <c r="W102" s="231"/>
      <c r="X102" s="231" t="s">
        <v>131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132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195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134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156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134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145</v>
      </c>
      <c r="D105" s="232"/>
      <c r="E105" s="233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134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157</v>
      </c>
      <c r="D106" s="232"/>
      <c r="E106" s="233">
        <v>54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134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147</v>
      </c>
      <c r="D107" s="232"/>
      <c r="E107" s="233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134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158</v>
      </c>
      <c r="D108" s="232"/>
      <c r="E108" s="233">
        <v>58.2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134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149</v>
      </c>
      <c r="D109" s="232"/>
      <c r="E109" s="23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134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157</v>
      </c>
      <c r="D110" s="232"/>
      <c r="E110" s="233">
        <v>54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134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151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134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159</v>
      </c>
      <c r="D112" s="232"/>
      <c r="E112" s="233">
        <v>46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134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160</v>
      </c>
      <c r="D113" s="232"/>
      <c r="E113" s="233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134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147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134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161</v>
      </c>
      <c r="D115" s="232"/>
      <c r="E115" s="233">
        <v>35.4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149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134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162</v>
      </c>
      <c r="D117" s="232"/>
      <c r="E117" s="233">
        <v>39.200000000000003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134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163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134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164</v>
      </c>
      <c r="D119" s="232"/>
      <c r="E119" s="233">
        <v>17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134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165</v>
      </c>
      <c r="D120" s="232"/>
      <c r="E120" s="233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166</v>
      </c>
      <c r="D121" s="232"/>
      <c r="E121" s="233">
        <v>6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134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10</v>
      </c>
      <c r="B122" s="242" t="s">
        <v>196</v>
      </c>
      <c r="C122" s="253" t="s">
        <v>197</v>
      </c>
      <c r="D122" s="243" t="s">
        <v>129</v>
      </c>
      <c r="E122" s="244">
        <v>309.8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2.0000000000000002E-5</v>
      </c>
      <c r="O122" s="246">
        <f>ROUND(E122*N122,2)</f>
        <v>0.01</v>
      </c>
      <c r="P122" s="246">
        <v>0</v>
      </c>
      <c r="Q122" s="246">
        <f>ROUND(E122*P122,2)</f>
        <v>0</v>
      </c>
      <c r="R122" s="246"/>
      <c r="S122" s="246" t="s">
        <v>130</v>
      </c>
      <c r="T122" s="247" t="s">
        <v>130</v>
      </c>
      <c r="U122" s="231">
        <v>0.11</v>
      </c>
      <c r="V122" s="231">
        <f>ROUND(E122*U122,2)</f>
        <v>34.08</v>
      </c>
      <c r="W122" s="231"/>
      <c r="X122" s="231" t="s">
        <v>131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132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156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134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145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134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157</v>
      </c>
      <c r="D125" s="232"/>
      <c r="E125" s="233">
        <v>54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134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147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134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158</v>
      </c>
      <c r="D127" s="232"/>
      <c r="E127" s="233">
        <v>58.2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134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149</v>
      </c>
      <c r="D128" s="232"/>
      <c r="E128" s="233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134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157</v>
      </c>
      <c r="D129" s="232"/>
      <c r="E129" s="233">
        <v>54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134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151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134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159</v>
      </c>
      <c r="D131" s="232"/>
      <c r="E131" s="233">
        <v>46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134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160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134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147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161</v>
      </c>
      <c r="D134" s="232"/>
      <c r="E134" s="233">
        <v>35.4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134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149</v>
      </c>
      <c r="D135" s="232"/>
      <c r="E135" s="233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134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162</v>
      </c>
      <c r="D136" s="232"/>
      <c r="E136" s="233">
        <v>39.200000000000003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163</v>
      </c>
      <c r="D137" s="232"/>
      <c r="E137" s="233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134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164</v>
      </c>
      <c r="D138" s="232"/>
      <c r="E138" s="233">
        <v>17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134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165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166</v>
      </c>
      <c r="D140" s="232"/>
      <c r="E140" s="233">
        <v>6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>
      <c r="A141" s="235" t="s">
        <v>125</v>
      </c>
      <c r="B141" s="236" t="s">
        <v>74</v>
      </c>
      <c r="C141" s="252" t="s">
        <v>75</v>
      </c>
      <c r="D141" s="237"/>
      <c r="E141" s="238"/>
      <c r="F141" s="239"/>
      <c r="G141" s="239">
        <f>SUMIF(AG142:AG150,"&lt;&gt;NOR",G142:G150)</f>
        <v>0</v>
      </c>
      <c r="H141" s="239"/>
      <c r="I141" s="239">
        <f>SUM(I142:I150)</f>
        <v>0</v>
      </c>
      <c r="J141" s="239"/>
      <c r="K141" s="239">
        <f>SUM(K142:K150)</f>
        <v>0</v>
      </c>
      <c r="L141" s="239"/>
      <c r="M141" s="239">
        <f>SUM(M142:M150)</f>
        <v>0</v>
      </c>
      <c r="N141" s="239"/>
      <c r="O141" s="239">
        <f>SUM(O142:O150)</f>
        <v>6.85</v>
      </c>
      <c r="P141" s="239"/>
      <c r="Q141" s="239">
        <f>SUM(Q142:Q150)</f>
        <v>0</v>
      </c>
      <c r="R141" s="239"/>
      <c r="S141" s="239"/>
      <c r="T141" s="240"/>
      <c r="U141" s="234"/>
      <c r="V141" s="234">
        <f>SUM(V142:V150)</f>
        <v>89.25</v>
      </c>
      <c r="W141" s="234"/>
      <c r="X141" s="234"/>
      <c r="AG141" t="s">
        <v>126</v>
      </c>
    </row>
    <row r="142" spans="1:60" outlineLevel="1">
      <c r="A142" s="241">
        <v>11</v>
      </c>
      <c r="B142" s="242" t="s">
        <v>198</v>
      </c>
      <c r="C142" s="253" t="s">
        <v>199</v>
      </c>
      <c r="D142" s="243" t="s">
        <v>129</v>
      </c>
      <c r="E142" s="244">
        <v>350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1.8380000000000001E-2</v>
      </c>
      <c r="O142" s="246">
        <f>ROUND(E142*N142,2)</f>
        <v>6.43</v>
      </c>
      <c r="P142" s="246">
        <v>0</v>
      </c>
      <c r="Q142" s="246">
        <f>ROUND(E142*P142,2)</f>
        <v>0</v>
      </c>
      <c r="R142" s="246"/>
      <c r="S142" s="246" t="s">
        <v>130</v>
      </c>
      <c r="T142" s="247" t="s">
        <v>130</v>
      </c>
      <c r="U142" s="231">
        <v>0.13</v>
      </c>
      <c r="V142" s="231">
        <f>ROUND(E142*U142,2)</f>
        <v>45.5</v>
      </c>
      <c r="W142" s="231"/>
      <c r="X142" s="231" t="s">
        <v>131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200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201</v>
      </c>
      <c r="D143" s="232"/>
      <c r="E143" s="233">
        <v>126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134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202</v>
      </c>
      <c r="D144" s="232"/>
      <c r="E144" s="233">
        <v>224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134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1">
        <v>12</v>
      </c>
      <c r="B145" s="242" t="s">
        <v>203</v>
      </c>
      <c r="C145" s="253" t="s">
        <v>204</v>
      </c>
      <c r="D145" s="243" t="s">
        <v>129</v>
      </c>
      <c r="E145" s="244">
        <v>525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8.0000000000000004E-4</v>
      </c>
      <c r="O145" s="246">
        <f>ROUND(E145*N145,2)</f>
        <v>0.42</v>
      </c>
      <c r="P145" s="246">
        <v>0</v>
      </c>
      <c r="Q145" s="246">
        <f>ROUND(E145*P145,2)</f>
        <v>0</v>
      </c>
      <c r="R145" s="246"/>
      <c r="S145" s="246" t="s">
        <v>130</v>
      </c>
      <c r="T145" s="247" t="s">
        <v>130</v>
      </c>
      <c r="U145" s="231">
        <v>0.01</v>
      </c>
      <c r="V145" s="231">
        <f>ROUND(E145*U145,2)</f>
        <v>5.25</v>
      </c>
      <c r="W145" s="231"/>
      <c r="X145" s="231" t="s">
        <v>131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200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205</v>
      </c>
      <c r="D146" s="232"/>
      <c r="E146" s="233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134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206</v>
      </c>
      <c r="D147" s="232"/>
      <c r="E147" s="233">
        <v>525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134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41">
        <v>13</v>
      </c>
      <c r="B148" s="242" t="s">
        <v>207</v>
      </c>
      <c r="C148" s="253" t="s">
        <v>208</v>
      </c>
      <c r="D148" s="243" t="s">
        <v>129</v>
      </c>
      <c r="E148" s="244">
        <v>350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130</v>
      </c>
      <c r="T148" s="247" t="s">
        <v>130</v>
      </c>
      <c r="U148" s="231">
        <v>0.11</v>
      </c>
      <c r="V148" s="231">
        <f>ROUND(E148*U148,2)</f>
        <v>38.5</v>
      </c>
      <c r="W148" s="231"/>
      <c r="X148" s="231" t="s">
        <v>131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200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201</v>
      </c>
      <c r="D149" s="232"/>
      <c r="E149" s="233">
        <v>126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134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202</v>
      </c>
      <c r="D150" s="232"/>
      <c r="E150" s="233">
        <v>224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134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>
      <c r="A151" s="235" t="s">
        <v>125</v>
      </c>
      <c r="B151" s="236" t="s">
        <v>76</v>
      </c>
      <c r="C151" s="252" t="s">
        <v>77</v>
      </c>
      <c r="D151" s="237"/>
      <c r="E151" s="238"/>
      <c r="F151" s="239"/>
      <c r="G151" s="239">
        <f>SUMIF(AG152:AG183,"&lt;&gt;NOR",G152:G183)</f>
        <v>0</v>
      </c>
      <c r="H151" s="239"/>
      <c r="I151" s="239">
        <f>SUM(I152:I183)</f>
        <v>0</v>
      </c>
      <c r="J151" s="239"/>
      <c r="K151" s="239">
        <f>SUM(K152:K183)</f>
        <v>0</v>
      </c>
      <c r="L151" s="239"/>
      <c r="M151" s="239">
        <f>SUM(M152:M183)</f>
        <v>0</v>
      </c>
      <c r="N151" s="239"/>
      <c r="O151" s="239">
        <f>SUM(O152:O183)</f>
        <v>0.01</v>
      </c>
      <c r="P151" s="239"/>
      <c r="Q151" s="239">
        <f>SUM(Q152:Q183)</f>
        <v>1.1400000000000001</v>
      </c>
      <c r="R151" s="239"/>
      <c r="S151" s="239"/>
      <c r="T151" s="240"/>
      <c r="U151" s="234"/>
      <c r="V151" s="234">
        <f>SUM(V152:V183)</f>
        <v>13.13</v>
      </c>
      <c r="W151" s="234"/>
      <c r="X151" s="234"/>
      <c r="AG151" t="s">
        <v>126</v>
      </c>
    </row>
    <row r="152" spans="1:60" outlineLevel="1">
      <c r="A152" s="241">
        <v>14</v>
      </c>
      <c r="B152" s="242" t="s">
        <v>209</v>
      </c>
      <c r="C152" s="253" t="s">
        <v>210</v>
      </c>
      <c r="D152" s="243" t="s">
        <v>211</v>
      </c>
      <c r="E152" s="244">
        <v>2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4.8999999999999998E-4</v>
      </c>
      <c r="O152" s="246">
        <f>ROUND(E152*N152,2)</f>
        <v>0</v>
      </c>
      <c r="P152" s="246">
        <v>3.1E-2</v>
      </c>
      <c r="Q152" s="246">
        <f>ROUND(E152*P152,2)</f>
        <v>0.06</v>
      </c>
      <c r="R152" s="246"/>
      <c r="S152" s="246" t="s">
        <v>130</v>
      </c>
      <c r="T152" s="247" t="s">
        <v>130</v>
      </c>
      <c r="U152" s="231">
        <v>0.77</v>
      </c>
      <c r="V152" s="231">
        <f>ROUND(E152*U152,2)</f>
        <v>1.54</v>
      </c>
      <c r="W152" s="231"/>
      <c r="X152" s="231" t="s">
        <v>131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132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5" t="s">
        <v>212</v>
      </c>
      <c r="D153" s="248"/>
      <c r="E153" s="248"/>
      <c r="F153" s="248"/>
      <c r="G153" s="248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140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213</v>
      </c>
      <c r="D154" s="232"/>
      <c r="E154" s="233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134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147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134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214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134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64</v>
      </c>
      <c r="D157" s="232"/>
      <c r="E157" s="233">
        <v>2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134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1">
        <v>15</v>
      </c>
      <c r="B158" s="242" t="s">
        <v>215</v>
      </c>
      <c r="C158" s="253" t="s">
        <v>216</v>
      </c>
      <c r="D158" s="243" t="s">
        <v>169</v>
      </c>
      <c r="E158" s="244">
        <v>16.8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4.8999999999999998E-4</v>
      </c>
      <c r="O158" s="246">
        <f>ROUND(E158*N158,2)</f>
        <v>0.01</v>
      </c>
      <c r="P158" s="246">
        <v>8.9999999999999993E-3</v>
      </c>
      <c r="Q158" s="246">
        <f>ROUND(E158*P158,2)</f>
        <v>0.15</v>
      </c>
      <c r="R158" s="246"/>
      <c r="S158" s="246" t="s">
        <v>130</v>
      </c>
      <c r="T158" s="247" t="s">
        <v>130</v>
      </c>
      <c r="U158" s="231">
        <v>0.247</v>
      </c>
      <c r="V158" s="231">
        <f>ROUND(E158*U158,2)</f>
        <v>4.1500000000000004</v>
      </c>
      <c r="W158" s="231"/>
      <c r="X158" s="231" t="s">
        <v>131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132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5" t="s">
        <v>212</v>
      </c>
      <c r="D159" s="248"/>
      <c r="E159" s="248"/>
      <c r="F159" s="248"/>
      <c r="G159" s="248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>
      <c r="A160" s="229"/>
      <c r="B160" s="230"/>
      <c r="C160" s="254" t="s">
        <v>217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134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171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134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172</v>
      </c>
      <c r="D162" s="232"/>
      <c r="E162" s="233">
        <v>16.8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134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16</v>
      </c>
      <c r="B163" s="242" t="s">
        <v>218</v>
      </c>
      <c r="C163" s="253" t="s">
        <v>219</v>
      </c>
      <c r="D163" s="243" t="s">
        <v>129</v>
      </c>
      <c r="E163" s="244">
        <v>92.94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0</v>
      </c>
      <c r="O163" s="246">
        <f>ROUND(E163*N163,2)</f>
        <v>0</v>
      </c>
      <c r="P163" s="246">
        <v>0.01</v>
      </c>
      <c r="Q163" s="246">
        <f>ROUND(E163*P163,2)</f>
        <v>0.93</v>
      </c>
      <c r="R163" s="246"/>
      <c r="S163" s="246" t="s">
        <v>130</v>
      </c>
      <c r="T163" s="247" t="s">
        <v>130</v>
      </c>
      <c r="U163" s="231">
        <v>0.08</v>
      </c>
      <c r="V163" s="231">
        <f>ROUND(E163*U163,2)</f>
        <v>7.44</v>
      </c>
      <c r="W163" s="231"/>
      <c r="X163" s="231" t="s">
        <v>131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132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220</v>
      </c>
      <c r="D164" s="232"/>
      <c r="E164" s="233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134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192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134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156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134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145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134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221</v>
      </c>
      <c r="D168" s="232"/>
      <c r="E168" s="233">
        <v>16.2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134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147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134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222</v>
      </c>
      <c r="D170" s="232"/>
      <c r="E170" s="233">
        <v>17.46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134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149</v>
      </c>
      <c r="D171" s="232"/>
      <c r="E171" s="233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134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221</v>
      </c>
      <c r="D172" s="232"/>
      <c r="E172" s="233">
        <v>16.2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134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151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134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223</v>
      </c>
      <c r="D174" s="232"/>
      <c r="E174" s="233">
        <v>13.8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134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160</v>
      </c>
      <c r="D175" s="232"/>
      <c r="E175" s="233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134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147</v>
      </c>
      <c r="D176" s="232"/>
      <c r="E176" s="233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134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224</v>
      </c>
      <c r="D177" s="232"/>
      <c r="E177" s="233">
        <v>10.62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134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149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134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225</v>
      </c>
      <c r="D179" s="232"/>
      <c r="E179" s="233">
        <v>11.76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134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163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134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226</v>
      </c>
      <c r="D181" s="232"/>
      <c r="E181" s="233">
        <v>5.0999999999999996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134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165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134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227</v>
      </c>
      <c r="D183" s="232"/>
      <c r="E183" s="233">
        <v>1.8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134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>
      <c r="A184" s="235" t="s">
        <v>125</v>
      </c>
      <c r="B184" s="236" t="s">
        <v>78</v>
      </c>
      <c r="C184" s="252" t="s">
        <v>79</v>
      </c>
      <c r="D184" s="237"/>
      <c r="E184" s="238"/>
      <c r="F184" s="239"/>
      <c r="G184" s="239">
        <f>SUMIF(AG185:AG188,"&lt;&gt;NOR",G185:G188)</f>
        <v>0</v>
      </c>
      <c r="H184" s="239"/>
      <c r="I184" s="239">
        <f>SUM(I185:I188)</f>
        <v>0</v>
      </c>
      <c r="J184" s="239"/>
      <c r="K184" s="239">
        <f>SUM(K185:K188)</f>
        <v>0</v>
      </c>
      <c r="L184" s="239"/>
      <c r="M184" s="239">
        <f>SUM(M185:M188)</f>
        <v>0</v>
      </c>
      <c r="N184" s="239"/>
      <c r="O184" s="239">
        <f>SUM(O185:O188)</f>
        <v>0</v>
      </c>
      <c r="P184" s="239"/>
      <c r="Q184" s="239">
        <f>SUM(Q185:Q188)</f>
        <v>0</v>
      </c>
      <c r="R184" s="239"/>
      <c r="S184" s="239"/>
      <c r="T184" s="240"/>
      <c r="U184" s="234"/>
      <c r="V184" s="234">
        <f>SUM(V185:V188)</f>
        <v>0</v>
      </c>
      <c r="W184" s="234"/>
      <c r="X184" s="234"/>
      <c r="AG184" t="s">
        <v>126</v>
      </c>
    </row>
    <row r="185" spans="1:60" outlineLevel="1">
      <c r="A185" s="241">
        <v>17</v>
      </c>
      <c r="B185" s="242" t="s">
        <v>228</v>
      </c>
      <c r="C185" s="253" t="s">
        <v>229</v>
      </c>
      <c r="D185" s="243" t="s">
        <v>230</v>
      </c>
      <c r="E185" s="244">
        <v>4.7800000000000002E-2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0</v>
      </c>
      <c r="O185" s="246">
        <f>ROUND(E185*N185,2)</f>
        <v>0</v>
      </c>
      <c r="P185" s="246">
        <v>0</v>
      </c>
      <c r="Q185" s="246">
        <f>ROUND(E185*P185,2)</f>
        <v>0</v>
      </c>
      <c r="R185" s="246"/>
      <c r="S185" s="246" t="s">
        <v>130</v>
      </c>
      <c r="T185" s="247" t="s">
        <v>130</v>
      </c>
      <c r="U185" s="231">
        <v>0</v>
      </c>
      <c r="V185" s="231">
        <f>ROUND(E185*U185,2)</f>
        <v>0</v>
      </c>
      <c r="W185" s="231"/>
      <c r="X185" s="231" t="s">
        <v>131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132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>
      <c r="A186" s="229"/>
      <c r="B186" s="230"/>
      <c r="C186" s="255" t="s">
        <v>231</v>
      </c>
      <c r="D186" s="248"/>
      <c r="E186" s="248"/>
      <c r="F186" s="248"/>
      <c r="G186" s="248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140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49" t="str">
        <f>C186</f>
        <v>Pro vyjádření výnosu ve prospěch zhotovitele je nutné jednotkovou cenu uvést se záporným znaménkem. (Získaná částka ponižuje náklad stavby.)</v>
      </c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232</v>
      </c>
      <c r="D187" s="232"/>
      <c r="E187" s="233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134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233</v>
      </c>
      <c r="D188" s="232"/>
      <c r="E188" s="233">
        <v>4.7800000000000002E-2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134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>
      <c r="A189" s="235" t="s">
        <v>125</v>
      </c>
      <c r="B189" s="236" t="s">
        <v>80</v>
      </c>
      <c r="C189" s="252" t="s">
        <v>81</v>
      </c>
      <c r="D189" s="237"/>
      <c r="E189" s="238"/>
      <c r="F189" s="239"/>
      <c r="G189" s="239">
        <f>SUMIF(AG190:AG194,"&lt;&gt;NOR",G190:G194)</f>
        <v>0</v>
      </c>
      <c r="H189" s="239"/>
      <c r="I189" s="239">
        <f>SUM(I190:I194)</f>
        <v>0</v>
      </c>
      <c r="J189" s="239"/>
      <c r="K189" s="239">
        <f>SUM(K190:K194)</f>
        <v>0</v>
      </c>
      <c r="L189" s="239"/>
      <c r="M189" s="239">
        <f>SUM(M190:M194)</f>
        <v>0</v>
      </c>
      <c r="N189" s="239"/>
      <c r="O189" s="239">
        <f>SUM(O190:O194)</f>
        <v>0</v>
      </c>
      <c r="P189" s="239"/>
      <c r="Q189" s="239">
        <f>SUM(Q190:Q194)</f>
        <v>0</v>
      </c>
      <c r="R189" s="239"/>
      <c r="S189" s="239"/>
      <c r="T189" s="240"/>
      <c r="U189" s="234"/>
      <c r="V189" s="234">
        <f>SUM(V190:V194)</f>
        <v>13.66</v>
      </c>
      <c r="W189" s="234"/>
      <c r="X189" s="234"/>
      <c r="AG189" t="s">
        <v>126</v>
      </c>
    </row>
    <row r="190" spans="1:60" outlineLevel="1">
      <c r="A190" s="241">
        <v>18</v>
      </c>
      <c r="B190" s="242" t="s">
        <v>234</v>
      </c>
      <c r="C190" s="253" t="s">
        <v>235</v>
      </c>
      <c r="D190" s="243" t="s">
        <v>236</v>
      </c>
      <c r="E190" s="244">
        <v>10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130</v>
      </c>
      <c r="T190" s="247" t="s">
        <v>130</v>
      </c>
      <c r="U190" s="231">
        <v>1</v>
      </c>
      <c r="V190" s="231">
        <f>ROUND(E190*U190,2)</f>
        <v>10</v>
      </c>
      <c r="W190" s="231"/>
      <c r="X190" s="231" t="s">
        <v>131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200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237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134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238</v>
      </c>
      <c r="D192" s="232"/>
      <c r="E192" s="233">
        <v>10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134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41">
        <v>19</v>
      </c>
      <c r="B193" s="242" t="s">
        <v>239</v>
      </c>
      <c r="C193" s="253" t="s">
        <v>240</v>
      </c>
      <c r="D193" s="243" t="s">
        <v>230</v>
      </c>
      <c r="E193" s="244">
        <v>11.82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 t="s">
        <v>130</v>
      </c>
      <c r="T193" s="247" t="s">
        <v>130</v>
      </c>
      <c r="U193" s="231">
        <v>0.31</v>
      </c>
      <c r="V193" s="231">
        <f>ROUND(E193*U193,2)</f>
        <v>3.66</v>
      </c>
      <c r="W193" s="231"/>
      <c r="X193" s="231" t="s">
        <v>131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132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241</v>
      </c>
      <c r="D194" s="232"/>
      <c r="E194" s="233">
        <v>11.82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134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>
      <c r="A195" s="235" t="s">
        <v>125</v>
      </c>
      <c r="B195" s="236" t="s">
        <v>82</v>
      </c>
      <c r="C195" s="252" t="s">
        <v>83</v>
      </c>
      <c r="D195" s="237"/>
      <c r="E195" s="238"/>
      <c r="F195" s="239"/>
      <c r="G195" s="239">
        <f>SUMIF(AG196:AG199,"&lt;&gt;NOR",G196:G199)</f>
        <v>0</v>
      </c>
      <c r="H195" s="239"/>
      <c r="I195" s="239">
        <f>SUM(I196:I199)</f>
        <v>0</v>
      </c>
      <c r="J195" s="239"/>
      <c r="K195" s="239">
        <f>SUM(K196:K199)</f>
        <v>0</v>
      </c>
      <c r="L195" s="239"/>
      <c r="M195" s="239">
        <f>SUM(M196:M199)</f>
        <v>0</v>
      </c>
      <c r="N195" s="239"/>
      <c r="O195" s="239">
        <f>SUM(O196:O199)</f>
        <v>0</v>
      </c>
      <c r="P195" s="239"/>
      <c r="Q195" s="239">
        <f>SUM(Q196:Q199)</f>
        <v>0</v>
      </c>
      <c r="R195" s="239"/>
      <c r="S195" s="239"/>
      <c r="T195" s="240"/>
      <c r="U195" s="234"/>
      <c r="V195" s="234">
        <f>SUM(V196:V199)</f>
        <v>0.44</v>
      </c>
      <c r="W195" s="234"/>
      <c r="X195" s="234"/>
      <c r="AG195" t="s">
        <v>126</v>
      </c>
    </row>
    <row r="196" spans="1:60" outlineLevel="1">
      <c r="A196" s="241">
        <v>20</v>
      </c>
      <c r="B196" s="242" t="s">
        <v>242</v>
      </c>
      <c r="C196" s="253" t="s">
        <v>243</v>
      </c>
      <c r="D196" s="243" t="s">
        <v>129</v>
      </c>
      <c r="E196" s="244">
        <v>1.5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130</v>
      </c>
      <c r="T196" s="247" t="s">
        <v>130</v>
      </c>
      <c r="U196" s="231">
        <v>0.28999999999999998</v>
      </c>
      <c r="V196" s="231">
        <f>ROUND(E196*U196,2)</f>
        <v>0.44</v>
      </c>
      <c r="W196" s="231"/>
      <c r="X196" s="231" t="s">
        <v>131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132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29"/>
      <c r="B197" s="230"/>
      <c r="C197" s="254" t="s">
        <v>244</v>
      </c>
      <c r="D197" s="232"/>
      <c r="E197" s="233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134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149</v>
      </c>
      <c r="D198" s="232"/>
      <c r="E198" s="233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134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245</v>
      </c>
      <c r="D199" s="232"/>
      <c r="E199" s="233">
        <v>1.5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134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>
      <c r="A200" s="235" t="s">
        <v>125</v>
      </c>
      <c r="B200" s="236" t="s">
        <v>84</v>
      </c>
      <c r="C200" s="252" t="s">
        <v>85</v>
      </c>
      <c r="D200" s="237"/>
      <c r="E200" s="238"/>
      <c r="F200" s="239"/>
      <c r="G200" s="239">
        <f>SUMIF(AG201:AG206,"&lt;&gt;NOR",G201:G206)</f>
        <v>0</v>
      </c>
      <c r="H200" s="239"/>
      <c r="I200" s="239">
        <f>SUM(I201:I206)</f>
        <v>0</v>
      </c>
      <c r="J200" s="239"/>
      <c r="K200" s="239">
        <f>SUM(K201:K206)</f>
        <v>0</v>
      </c>
      <c r="L200" s="239"/>
      <c r="M200" s="239">
        <f>SUM(M201:M206)</f>
        <v>0</v>
      </c>
      <c r="N200" s="239"/>
      <c r="O200" s="239">
        <f>SUM(O201:O206)</f>
        <v>0</v>
      </c>
      <c r="P200" s="239"/>
      <c r="Q200" s="239">
        <f>SUM(Q201:Q206)</f>
        <v>0.17</v>
      </c>
      <c r="R200" s="239"/>
      <c r="S200" s="239"/>
      <c r="T200" s="240"/>
      <c r="U200" s="234"/>
      <c r="V200" s="234">
        <f>SUM(V201:V206)</f>
        <v>1.45</v>
      </c>
      <c r="W200" s="234"/>
      <c r="X200" s="234"/>
      <c r="AG200" t="s">
        <v>126</v>
      </c>
    </row>
    <row r="201" spans="1:60" ht="22.5" outlineLevel="1">
      <c r="A201" s="241">
        <v>21</v>
      </c>
      <c r="B201" s="242" t="s">
        <v>246</v>
      </c>
      <c r="C201" s="253" t="s">
        <v>247</v>
      </c>
      <c r="D201" s="243" t="s">
        <v>129</v>
      </c>
      <c r="E201" s="244">
        <v>29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6.0000000000000001E-3</v>
      </c>
      <c r="Q201" s="246">
        <f>ROUND(E201*P201,2)</f>
        <v>0.17</v>
      </c>
      <c r="R201" s="246"/>
      <c r="S201" s="246" t="s">
        <v>130</v>
      </c>
      <c r="T201" s="247" t="s">
        <v>130</v>
      </c>
      <c r="U201" s="231">
        <v>0.05</v>
      </c>
      <c r="V201" s="231">
        <f>ROUND(E201*U201,2)</f>
        <v>1.45</v>
      </c>
      <c r="W201" s="231"/>
      <c r="X201" s="231" t="s">
        <v>131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132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248</v>
      </c>
      <c r="D202" s="232"/>
      <c r="E202" s="233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134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249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134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250</v>
      </c>
      <c r="D204" s="232"/>
      <c r="E204" s="233">
        <v>14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134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251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134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136</v>
      </c>
      <c r="D206" s="232"/>
      <c r="E206" s="233">
        <v>15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134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>
      <c r="A207" s="235" t="s">
        <v>125</v>
      </c>
      <c r="B207" s="236" t="s">
        <v>86</v>
      </c>
      <c r="C207" s="252" t="s">
        <v>87</v>
      </c>
      <c r="D207" s="237"/>
      <c r="E207" s="238"/>
      <c r="F207" s="239"/>
      <c r="G207" s="239">
        <f>SUMIF(AG208:AG229,"&lt;&gt;NOR",G208:G229)</f>
        <v>0</v>
      </c>
      <c r="H207" s="239"/>
      <c r="I207" s="239">
        <f>SUM(I208:I229)</f>
        <v>0</v>
      </c>
      <c r="J207" s="239"/>
      <c r="K207" s="239">
        <f>SUM(K208:K229)</f>
        <v>0</v>
      </c>
      <c r="L207" s="239"/>
      <c r="M207" s="239">
        <f>SUM(M208:M229)</f>
        <v>0</v>
      </c>
      <c r="N207" s="239"/>
      <c r="O207" s="239">
        <f>SUM(O208:O229)</f>
        <v>0</v>
      </c>
      <c r="P207" s="239"/>
      <c r="Q207" s="239">
        <f>SUM(Q208:Q229)</f>
        <v>0.11</v>
      </c>
      <c r="R207" s="239"/>
      <c r="S207" s="239"/>
      <c r="T207" s="240"/>
      <c r="U207" s="234"/>
      <c r="V207" s="234">
        <f>SUM(V208:V229)</f>
        <v>0.65</v>
      </c>
      <c r="W207" s="234"/>
      <c r="X207" s="234"/>
      <c r="AG207" t="s">
        <v>126</v>
      </c>
    </row>
    <row r="208" spans="1:60" outlineLevel="1">
      <c r="A208" s="241">
        <v>22</v>
      </c>
      <c r="B208" s="242" t="s">
        <v>252</v>
      </c>
      <c r="C208" s="253" t="s">
        <v>253</v>
      </c>
      <c r="D208" s="243" t="s">
        <v>129</v>
      </c>
      <c r="E208" s="244">
        <v>7.25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1.4999999999999999E-2</v>
      </c>
      <c r="Q208" s="246">
        <f>ROUND(E208*P208,2)</f>
        <v>0.11</v>
      </c>
      <c r="R208" s="246"/>
      <c r="S208" s="246" t="s">
        <v>130</v>
      </c>
      <c r="T208" s="247" t="s">
        <v>130</v>
      </c>
      <c r="U208" s="231">
        <v>0.09</v>
      </c>
      <c r="V208" s="231">
        <f>ROUND(E208*U208,2)</f>
        <v>0.65</v>
      </c>
      <c r="W208" s="231"/>
      <c r="X208" s="231" t="s">
        <v>131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132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>
      <c r="A209" s="229"/>
      <c r="B209" s="230"/>
      <c r="C209" s="254" t="s">
        <v>254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134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>
      <c r="A210" s="229"/>
      <c r="B210" s="230"/>
      <c r="C210" s="254" t="s">
        <v>255</v>
      </c>
      <c r="D210" s="232"/>
      <c r="E210" s="233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134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249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134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256</v>
      </c>
      <c r="D212" s="232"/>
      <c r="E212" s="233">
        <v>3.5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134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251</v>
      </c>
      <c r="D213" s="232"/>
      <c r="E213" s="233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134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257</v>
      </c>
      <c r="D214" s="232"/>
      <c r="E214" s="233">
        <v>3.75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134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41">
        <v>23</v>
      </c>
      <c r="B215" s="242" t="s">
        <v>258</v>
      </c>
      <c r="C215" s="253" t="s">
        <v>259</v>
      </c>
      <c r="D215" s="243" t="s">
        <v>129</v>
      </c>
      <c r="E215" s="244">
        <v>73.715999999999994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6">
        <v>6.0000000000000002E-5</v>
      </c>
      <c r="O215" s="246">
        <f>ROUND(E215*N215,2)</f>
        <v>0</v>
      </c>
      <c r="P215" s="246">
        <v>0</v>
      </c>
      <c r="Q215" s="246">
        <f>ROUND(E215*P215,2)</f>
        <v>0</v>
      </c>
      <c r="R215" s="246"/>
      <c r="S215" s="246" t="s">
        <v>130</v>
      </c>
      <c r="T215" s="247" t="s">
        <v>130</v>
      </c>
      <c r="U215" s="231">
        <v>0</v>
      </c>
      <c r="V215" s="231">
        <f>ROUND(E215*U215,2)</f>
        <v>0</v>
      </c>
      <c r="W215" s="231"/>
      <c r="X215" s="231" t="s">
        <v>131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132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>
      <c r="A216" s="229"/>
      <c r="B216" s="230"/>
      <c r="C216" s="254" t="s">
        <v>260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134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249</v>
      </c>
      <c r="D217" s="232"/>
      <c r="E217" s="23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134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261</v>
      </c>
      <c r="D218" s="232"/>
      <c r="E218" s="233">
        <v>28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134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251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134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262</v>
      </c>
      <c r="D220" s="232"/>
      <c r="E220" s="233">
        <v>30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134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263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134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264</v>
      </c>
      <c r="D222" s="232"/>
      <c r="E222" s="233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134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265</v>
      </c>
      <c r="D223" s="232"/>
      <c r="E223" s="233">
        <v>1.696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134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266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134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267</v>
      </c>
      <c r="D225" s="232"/>
      <c r="E225" s="233">
        <v>4.1500000000000004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134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268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134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269</v>
      </c>
      <c r="D227" s="232"/>
      <c r="E227" s="233">
        <v>3.75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134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270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134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271</v>
      </c>
      <c r="D229" s="232"/>
      <c r="E229" s="233">
        <v>6.12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134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>
      <c r="A230" s="235" t="s">
        <v>125</v>
      </c>
      <c r="B230" s="236" t="s">
        <v>88</v>
      </c>
      <c r="C230" s="252" t="s">
        <v>89</v>
      </c>
      <c r="D230" s="237"/>
      <c r="E230" s="238"/>
      <c r="F230" s="239"/>
      <c r="G230" s="239">
        <f>SUMIF(AG231:AG303,"&lt;&gt;NOR",G231:G303)</f>
        <v>0</v>
      </c>
      <c r="H230" s="239"/>
      <c r="I230" s="239">
        <f>SUM(I231:I303)</f>
        <v>0</v>
      </c>
      <c r="J230" s="239"/>
      <c r="K230" s="239">
        <f>SUM(K231:K303)</f>
        <v>0</v>
      </c>
      <c r="L230" s="239"/>
      <c r="M230" s="239">
        <f>SUM(M231:M303)</f>
        <v>0</v>
      </c>
      <c r="N230" s="239"/>
      <c r="O230" s="239">
        <f>SUM(O231:O303)</f>
        <v>0.30000000000000004</v>
      </c>
      <c r="P230" s="239"/>
      <c r="Q230" s="239">
        <f>SUM(Q231:Q303)</f>
        <v>0.15000000000000002</v>
      </c>
      <c r="R230" s="239"/>
      <c r="S230" s="239"/>
      <c r="T230" s="240"/>
      <c r="U230" s="234"/>
      <c r="V230" s="234">
        <f>SUM(V231:V303)</f>
        <v>100.27000000000001</v>
      </c>
      <c r="W230" s="234"/>
      <c r="X230" s="234"/>
      <c r="AG230" t="s">
        <v>126</v>
      </c>
    </row>
    <row r="231" spans="1:60" ht="22.5" outlineLevel="1">
      <c r="A231" s="241">
        <v>24</v>
      </c>
      <c r="B231" s="242" t="s">
        <v>272</v>
      </c>
      <c r="C231" s="253" t="s">
        <v>273</v>
      </c>
      <c r="D231" s="243" t="s">
        <v>169</v>
      </c>
      <c r="E231" s="244">
        <v>35.414999999999999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2.7899999999999999E-3</v>
      </c>
      <c r="O231" s="246">
        <f>ROUND(E231*N231,2)</f>
        <v>0.1</v>
      </c>
      <c r="P231" s="246">
        <v>0</v>
      </c>
      <c r="Q231" s="246">
        <f>ROUND(E231*P231,2)</f>
        <v>0</v>
      </c>
      <c r="R231" s="246"/>
      <c r="S231" s="246" t="s">
        <v>130</v>
      </c>
      <c r="T231" s="247" t="s">
        <v>130</v>
      </c>
      <c r="U231" s="231">
        <v>0.71</v>
      </c>
      <c r="V231" s="231">
        <f>ROUND(E231*U231,2)</f>
        <v>25.14</v>
      </c>
      <c r="W231" s="231"/>
      <c r="X231" s="231" t="s">
        <v>131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132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274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134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179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134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145</v>
      </c>
      <c r="D234" s="232"/>
      <c r="E234" s="233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134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275</v>
      </c>
      <c r="D235" s="232"/>
      <c r="E235" s="233">
        <v>5.3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134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276</v>
      </c>
      <c r="D236" s="232"/>
      <c r="E236" s="233">
        <v>1.89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134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147</v>
      </c>
      <c r="D237" s="232"/>
      <c r="E237" s="233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134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277</v>
      </c>
      <c r="D238" s="232"/>
      <c r="E238" s="233">
        <v>5.19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134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278</v>
      </c>
      <c r="D239" s="232"/>
      <c r="E239" s="233">
        <v>7.9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134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149</v>
      </c>
      <c r="D240" s="232"/>
      <c r="E240" s="23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134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275</v>
      </c>
      <c r="D241" s="232"/>
      <c r="E241" s="233">
        <v>5.3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134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279</v>
      </c>
      <c r="D242" s="232"/>
      <c r="E242" s="233">
        <v>1.4550000000000001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134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151</v>
      </c>
      <c r="D243" s="232"/>
      <c r="E243" s="233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134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280</v>
      </c>
      <c r="D244" s="232"/>
      <c r="E244" s="233">
        <v>6.36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134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281</v>
      </c>
      <c r="D245" s="232"/>
      <c r="E245" s="233">
        <v>2.02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134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25</v>
      </c>
      <c r="B246" s="242" t="s">
        <v>282</v>
      </c>
      <c r="C246" s="253" t="s">
        <v>283</v>
      </c>
      <c r="D246" s="243" t="s">
        <v>169</v>
      </c>
      <c r="E246" s="244">
        <v>43.1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6.0000000000000002E-5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130</v>
      </c>
      <c r="T246" s="247" t="s">
        <v>130</v>
      </c>
      <c r="U246" s="231">
        <v>0.29475000000000001</v>
      </c>
      <c r="V246" s="231">
        <f>ROUND(E246*U246,2)</f>
        <v>12.7</v>
      </c>
      <c r="W246" s="231"/>
      <c r="X246" s="231" t="s">
        <v>131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132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5" t="s">
        <v>284</v>
      </c>
      <c r="D247" s="248"/>
      <c r="E247" s="248"/>
      <c r="F247" s="248"/>
      <c r="G247" s="248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140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>
      <c r="A248" s="229"/>
      <c r="B248" s="230"/>
      <c r="C248" s="254" t="s">
        <v>285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134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286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134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287</v>
      </c>
      <c r="D250" s="232"/>
      <c r="E250" s="233">
        <v>20.7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134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288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134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289</v>
      </c>
      <c r="D252" s="232"/>
      <c r="E252" s="233">
        <v>22.4</v>
      </c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134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41">
        <v>26</v>
      </c>
      <c r="B253" s="242" t="s">
        <v>290</v>
      </c>
      <c r="C253" s="253" t="s">
        <v>291</v>
      </c>
      <c r="D253" s="243" t="s">
        <v>211</v>
      </c>
      <c r="E253" s="244">
        <v>16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1E-4</v>
      </c>
      <c r="O253" s="246">
        <f>ROUND(E253*N253,2)</f>
        <v>0</v>
      </c>
      <c r="P253" s="246">
        <v>0</v>
      </c>
      <c r="Q253" s="246">
        <f>ROUND(E253*P253,2)</f>
        <v>0</v>
      </c>
      <c r="R253" s="246"/>
      <c r="S253" s="246" t="s">
        <v>130</v>
      </c>
      <c r="T253" s="247" t="s">
        <v>130</v>
      </c>
      <c r="U253" s="231">
        <v>0.28000000000000003</v>
      </c>
      <c r="V253" s="231">
        <f>ROUND(E253*U253,2)</f>
        <v>4.4800000000000004</v>
      </c>
      <c r="W253" s="231"/>
      <c r="X253" s="231" t="s">
        <v>131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132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5" t="s">
        <v>292</v>
      </c>
      <c r="D254" s="248"/>
      <c r="E254" s="248"/>
      <c r="F254" s="248"/>
      <c r="G254" s="248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140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293</v>
      </c>
      <c r="D255" s="232"/>
      <c r="E255" s="233">
        <v>16</v>
      </c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134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41">
        <v>27</v>
      </c>
      <c r="B256" s="242" t="s">
        <v>294</v>
      </c>
      <c r="C256" s="253" t="s">
        <v>295</v>
      </c>
      <c r="D256" s="243" t="s">
        <v>129</v>
      </c>
      <c r="E256" s="244">
        <v>29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5.2199999999999998E-3</v>
      </c>
      <c r="O256" s="246">
        <f>ROUND(E256*N256,2)</f>
        <v>0.15</v>
      </c>
      <c r="P256" s="246">
        <v>0</v>
      </c>
      <c r="Q256" s="246">
        <f>ROUND(E256*P256,2)</f>
        <v>0</v>
      </c>
      <c r="R256" s="246"/>
      <c r="S256" s="246" t="s">
        <v>130</v>
      </c>
      <c r="T256" s="247" t="s">
        <v>130</v>
      </c>
      <c r="U256" s="231">
        <v>1.38</v>
      </c>
      <c r="V256" s="231">
        <f>ROUND(E256*U256,2)</f>
        <v>40.020000000000003</v>
      </c>
      <c r="W256" s="231"/>
      <c r="X256" s="231" t="s">
        <v>131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132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>
      <c r="A257" s="229"/>
      <c r="B257" s="230"/>
      <c r="C257" s="254" t="s">
        <v>296</v>
      </c>
      <c r="D257" s="232"/>
      <c r="E257" s="233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134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249</v>
      </c>
      <c r="D258" s="232"/>
      <c r="E258" s="23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134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250</v>
      </c>
      <c r="D259" s="232"/>
      <c r="E259" s="233">
        <v>14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134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251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134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136</v>
      </c>
      <c r="D261" s="232"/>
      <c r="E261" s="233">
        <v>15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134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41">
        <v>28</v>
      </c>
      <c r="B262" s="242" t="s">
        <v>297</v>
      </c>
      <c r="C262" s="253" t="s">
        <v>298</v>
      </c>
      <c r="D262" s="243" t="s">
        <v>169</v>
      </c>
      <c r="E262" s="244">
        <v>15.8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1.8799999999999999E-3</v>
      </c>
      <c r="O262" s="246">
        <f>ROUND(E262*N262,2)</f>
        <v>0.03</v>
      </c>
      <c r="P262" s="246">
        <v>0</v>
      </c>
      <c r="Q262" s="246">
        <f>ROUND(E262*P262,2)</f>
        <v>0</v>
      </c>
      <c r="R262" s="246"/>
      <c r="S262" s="246" t="s">
        <v>130</v>
      </c>
      <c r="T262" s="247" t="s">
        <v>130</v>
      </c>
      <c r="U262" s="231">
        <v>0.25</v>
      </c>
      <c r="V262" s="231">
        <f>ROUND(E262*U262,2)</f>
        <v>3.95</v>
      </c>
      <c r="W262" s="231"/>
      <c r="X262" s="231" t="s">
        <v>131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132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5" t="s">
        <v>299</v>
      </c>
      <c r="D263" s="248"/>
      <c r="E263" s="248"/>
      <c r="F263" s="248"/>
      <c r="G263" s="248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140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300</v>
      </c>
      <c r="D264" s="232"/>
      <c r="E264" s="233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134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251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134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301</v>
      </c>
      <c r="D266" s="232"/>
      <c r="E266" s="233">
        <v>7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134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302</v>
      </c>
      <c r="D267" s="232"/>
      <c r="E267" s="233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134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303</v>
      </c>
      <c r="D268" s="232"/>
      <c r="E268" s="233">
        <v>8.8000000000000007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134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1">
        <v>29</v>
      </c>
      <c r="B269" s="242" t="s">
        <v>304</v>
      </c>
      <c r="C269" s="253" t="s">
        <v>305</v>
      </c>
      <c r="D269" s="243" t="s">
        <v>169</v>
      </c>
      <c r="E269" s="244">
        <v>4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1.3699999999999999E-3</v>
      </c>
      <c r="O269" s="246">
        <f>ROUND(E269*N269,2)</f>
        <v>0.01</v>
      </c>
      <c r="P269" s="246">
        <v>0</v>
      </c>
      <c r="Q269" s="246">
        <f>ROUND(E269*P269,2)</f>
        <v>0</v>
      </c>
      <c r="R269" s="246"/>
      <c r="S269" s="246" t="s">
        <v>130</v>
      </c>
      <c r="T269" s="247" t="s">
        <v>130</v>
      </c>
      <c r="U269" s="231">
        <v>0.24</v>
      </c>
      <c r="V269" s="231">
        <f>ROUND(E269*U269,2)</f>
        <v>0.96</v>
      </c>
      <c r="W269" s="231"/>
      <c r="X269" s="231" t="s">
        <v>131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132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251</v>
      </c>
      <c r="D270" s="232"/>
      <c r="E270" s="233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134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306</v>
      </c>
      <c r="D271" s="232"/>
      <c r="E271" s="233">
        <v>4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134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41">
        <v>30</v>
      </c>
      <c r="B272" s="242" t="s">
        <v>307</v>
      </c>
      <c r="C272" s="253" t="s">
        <v>308</v>
      </c>
      <c r="D272" s="243" t="s">
        <v>211</v>
      </c>
      <c r="E272" s="244">
        <v>1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4.5999999999999999E-3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130</v>
      </c>
      <c r="T272" s="247" t="s">
        <v>130</v>
      </c>
      <c r="U272" s="231">
        <v>0.87509999999999999</v>
      </c>
      <c r="V272" s="231">
        <f>ROUND(E272*U272,2)</f>
        <v>0.88</v>
      </c>
      <c r="W272" s="231"/>
      <c r="X272" s="231" t="s">
        <v>131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132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56</v>
      </c>
      <c r="D273" s="232"/>
      <c r="E273" s="233">
        <v>1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134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1">
      <c r="A274" s="241">
        <v>31</v>
      </c>
      <c r="B274" s="242" t="s">
        <v>309</v>
      </c>
      <c r="C274" s="253" t="s">
        <v>310</v>
      </c>
      <c r="D274" s="243" t="s">
        <v>169</v>
      </c>
      <c r="E274" s="244">
        <v>35.414999999999999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0</v>
      </c>
      <c r="O274" s="246">
        <f>ROUND(E274*N274,2)</f>
        <v>0</v>
      </c>
      <c r="P274" s="246">
        <v>1.3500000000000001E-3</v>
      </c>
      <c r="Q274" s="246">
        <f>ROUND(E274*P274,2)</f>
        <v>0.05</v>
      </c>
      <c r="R274" s="246"/>
      <c r="S274" s="246" t="s">
        <v>130</v>
      </c>
      <c r="T274" s="247" t="s">
        <v>130</v>
      </c>
      <c r="U274" s="231">
        <v>9.1999999999999998E-2</v>
      </c>
      <c r="V274" s="231">
        <f>ROUND(E274*U274,2)</f>
        <v>3.26</v>
      </c>
      <c r="W274" s="231"/>
      <c r="X274" s="231" t="s">
        <v>131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132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311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134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179</v>
      </c>
      <c r="D276" s="232"/>
      <c r="E276" s="233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134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145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134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275</v>
      </c>
      <c r="D278" s="232"/>
      <c r="E278" s="233">
        <v>5.3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134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276</v>
      </c>
      <c r="D279" s="232"/>
      <c r="E279" s="233">
        <v>1.89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134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147</v>
      </c>
      <c r="D280" s="232"/>
      <c r="E280" s="233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134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277</v>
      </c>
      <c r="D281" s="232"/>
      <c r="E281" s="233">
        <v>5.19</v>
      </c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134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278</v>
      </c>
      <c r="D282" s="232"/>
      <c r="E282" s="233">
        <v>7.9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134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149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134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275</v>
      </c>
      <c r="D284" s="232"/>
      <c r="E284" s="233">
        <v>5.3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134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279</v>
      </c>
      <c r="D285" s="232"/>
      <c r="E285" s="233">
        <v>1.4550000000000001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134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151</v>
      </c>
      <c r="D286" s="232"/>
      <c r="E286" s="233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134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280</v>
      </c>
      <c r="D287" s="232"/>
      <c r="E287" s="233">
        <v>6.36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134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281</v>
      </c>
      <c r="D288" s="232"/>
      <c r="E288" s="233">
        <v>2.02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134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41">
        <v>32</v>
      </c>
      <c r="B289" s="242" t="s">
        <v>312</v>
      </c>
      <c r="C289" s="253" t="s">
        <v>313</v>
      </c>
      <c r="D289" s="243" t="s">
        <v>169</v>
      </c>
      <c r="E289" s="244">
        <v>43.1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0</v>
      </c>
      <c r="O289" s="246">
        <f>ROUND(E289*N289,2)</f>
        <v>0</v>
      </c>
      <c r="P289" s="246">
        <v>2.2599999999999999E-3</v>
      </c>
      <c r="Q289" s="246">
        <f>ROUND(E289*P289,2)</f>
        <v>0.1</v>
      </c>
      <c r="R289" s="246"/>
      <c r="S289" s="246" t="s">
        <v>130</v>
      </c>
      <c r="T289" s="247" t="s">
        <v>130</v>
      </c>
      <c r="U289" s="231">
        <v>5.7500000000000002E-2</v>
      </c>
      <c r="V289" s="231">
        <f>ROUND(E289*U289,2)</f>
        <v>2.48</v>
      </c>
      <c r="W289" s="231"/>
      <c r="X289" s="231" t="s">
        <v>131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132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314</v>
      </c>
      <c r="D290" s="232"/>
      <c r="E290" s="233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134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286</v>
      </c>
      <c r="D291" s="232"/>
      <c r="E291" s="233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134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287</v>
      </c>
      <c r="D292" s="232"/>
      <c r="E292" s="233">
        <v>20.7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134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288</v>
      </c>
      <c r="D293" s="232"/>
      <c r="E293" s="233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134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289</v>
      </c>
      <c r="D294" s="232"/>
      <c r="E294" s="233">
        <v>22.4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134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41">
        <v>33</v>
      </c>
      <c r="B295" s="242" t="s">
        <v>315</v>
      </c>
      <c r="C295" s="253" t="s">
        <v>316</v>
      </c>
      <c r="D295" s="243" t="s">
        <v>129</v>
      </c>
      <c r="E295" s="244">
        <v>29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3.3E-4</v>
      </c>
      <c r="O295" s="246">
        <f>ROUND(E295*N295,2)</f>
        <v>0.01</v>
      </c>
      <c r="P295" s="246">
        <v>0</v>
      </c>
      <c r="Q295" s="246">
        <f>ROUND(E295*P295,2)</f>
        <v>0</v>
      </c>
      <c r="R295" s="246"/>
      <c r="S295" s="246" t="s">
        <v>130</v>
      </c>
      <c r="T295" s="247" t="s">
        <v>130</v>
      </c>
      <c r="U295" s="231">
        <v>0.17</v>
      </c>
      <c r="V295" s="231">
        <f>ROUND(E295*U295,2)</f>
        <v>4.93</v>
      </c>
      <c r="W295" s="231"/>
      <c r="X295" s="231" t="s">
        <v>131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132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5" t="s">
        <v>317</v>
      </c>
      <c r="D296" s="248"/>
      <c r="E296" s="248"/>
      <c r="F296" s="248"/>
      <c r="G296" s="248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140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ht="22.5" outlineLevel="1">
      <c r="A297" s="229"/>
      <c r="B297" s="230"/>
      <c r="C297" s="254" t="s">
        <v>318</v>
      </c>
      <c r="D297" s="232"/>
      <c r="E297" s="233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134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249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134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250</v>
      </c>
      <c r="D299" s="232"/>
      <c r="E299" s="233">
        <v>14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134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251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134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136</v>
      </c>
      <c r="D301" s="232"/>
      <c r="E301" s="233">
        <v>15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134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34</v>
      </c>
      <c r="B302" s="242" t="s">
        <v>319</v>
      </c>
      <c r="C302" s="253" t="s">
        <v>320</v>
      </c>
      <c r="D302" s="243" t="s">
        <v>230</v>
      </c>
      <c r="E302" s="244">
        <v>0.30399999999999999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0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130</v>
      </c>
      <c r="T302" s="247" t="s">
        <v>130</v>
      </c>
      <c r="U302" s="231">
        <v>4.82</v>
      </c>
      <c r="V302" s="231">
        <f>ROUND(E302*U302,2)</f>
        <v>1.47</v>
      </c>
      <c r="W302" s="231"/>
      <c r="X302" s="231" t="s">
        <v>131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132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321</v>
      </c>
      <c r="D303" s="232"/>
      <c r="E303" s="233">
        <v>0.30399999999999999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134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>
      <c r="A304" s="235" t="s">
        <v>125</v>
      </c>
      <c r="B304" s="236" t="s">
        <v>90</v>
      </c>
      <c r="C304" s="252" t="s">
        <v>91</v>
      </c>
      <c r="D304" s="237"/>
      <c r="E304" s="238"/>
      <c r="F304" s="239"/>
      <c r="G304" s="239">
        <f>SUMIF(AG305:AG330,"&lt;&gt;NOR",G305:G330)</f>
        <v>0</v>
      </c>
      <c r="H304" s="239"/>
      <c r="I304" s="239">
        <f>SUM(I305:I330)</f>
        <v>0</v>
      </c>
      <c r="J304" s="239"/>
      <c r="K304" s="239">
        <f>SUM(K305:K330)</f>
        <v>0</v>
      </c>
      <c r="L304" s="239"/>
      <c r="M304" s="239">
        <f>SUM(M305:M330)</f>
        <v>0</v>
      </c>
      <c r="N304" s="239"/>
      <c r="O304" s="239">
        <f>SUM(O305:O330)</f>
        <v>0.02</v>
      </c>
      <c r="P304" s="239"/>
      <c r="Q304" s="239">
        <f>SUM(Q305:Q330)</f>
        <v>0</v>
      </c>
      <c r="R304" s="239"/>
      <c r="S304" s="239"/>
      <c r="T304" s="240"/>
      <c r="U304" s="234"/>
      <c r="V304" s="234">
        <f>SUM(V305:V330)</f>
        <v>22.659999999999997</v>
      </c>
      <c r="W304" s="234"/>
      <c r="X304" s="234"/>
      <c r="AG304" t="s">
        <v>126</v>
      </c>
    </row>
    <row r="305" spans="1:60" ht="22.5" outlineLevel="1">
      <c r="A305" s="241">
        <v>35</v>
      </c>
      <c r="B305" s="242" t="s">
        <v>322</v>
      </c>
      <c r="C305" s="253" t="s">
        <v>323</v>
      </c>
      <c r="D305" s="243" t="s">
        <v>129</v>
      </c>
      <c r="E305" s="244">
        <v>15.715999999999999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9.0000000000000006E-5</v>
      </c>
      <c r="O305" s="246">
        <f>ROUND(E305*N305,2)</f>
        <v>0</v>
      </c>
      <c r="P305" s="246">
        <v>0</v>
      </c>
      <c r="Q305" s="246">
        <f>ROUND(E305*P305,2)</f>
        <v>0</v>
      </c>
      <c r="R305" s="246"/>
      <c r="S305" s="246" t="s">
        <v>130</v>
      </c>
      <c r="T305" s="247" t="s">
        <v>130</v>
      </c>
      <c r="U305" s="231">
        <v>0.36099999999999999</v>
      </c>
      <c r="V305" s="231">
        <f>ROUND(E305*U305,2)</f>
        <v>5.67</v>
      </c>
      <c r="W305" s="231"/>
      <c r="X305" s="231" t="s">
        <v>131</v>
      </c>
      <c r="Y305" s="212"/>
      <c r="Z305" s="212"/>
      <c r="AA305" s="212"/>
      <c r="AB305" s="212"/>
      <c r="AC305" s="212"/>
      <c r="AD305" s="212"/>
      <c r="AE305" s="212"/>
      <c r="AF305" s="212"/>
      <c r="AG305" s="212" t="s">
        <v>132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263</v>
      </c>
      <c r="D306" s="232"/>
      <c r="E306" s="233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134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264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134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265</v>
      </c>
      <c r="D308" s="232"/>
      <c r="E308" s="233">
        <v>1.696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134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266</v>
      </c>
      <c r="D309" s="232"/>
      <c r="E309" s="233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134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267</v>
      </c>
      <c r="D310" s="232"/>
      <c r="E310" s="233">
        <v>4.1500000000000004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134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268</v>
      </c>
      <c r="D311" s="232"/>
      <c r="E311" s="233"/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134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269</v>
      </c>
      <c r="D312" s="232"/>
      <c r="E312" s="233">
        <v>3.75</v>
      </c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134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270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134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271</v>
      </c>
      <c r="D314" s="232"/>
      <c r="E314" s="233">
        <v>6.12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134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36</v>
      </c>
      <c r="B315" s="242" t="s">
        <v>324</v>
      </c>
      <c r="C315" s="253" t="s">
        <v>325</v>
      </c>
      <c r="D315" s="243" t="s">
        <v>326</v>
      </c>
      <c r="E315" s="244">
        <v>44.716000000000001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4.2000000000000002E-4</v>
      </c>
      <c r="O315" s="246">
        <f>ROUND(E315*N315,2)</f>
        <v>0.02</v>
      </c>
      <c r="P315" s="246">
        <v>0</v>
      </c>
      <c r="Q315" s="246">
        <f>ROUND(E315*P315,2)</f>
        <v>0</v>
      </c>
      <c r="R315" s="246"/>
      <c r="S315" s="246" t="s">
        <v>130</v>
      </c>
      <c r="T315" s="247" t="s">
        <v>130</v>
      </c>
      <c r="U315" s="231">
        <v>0.38</v>
      </c>
      <c r="V315" s="231">
        <f>ROUND(E315*U315,2)</f>
        <v>16.989999999999998</v>
      </c>
      <c r="W315" s="231"/>
      <c r="X315" s="231" t="s">
        <v>131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132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5" t="s">
        <v>327</v>
      </c>
      <c r="D316" s="248"/>
      <c r="E316" s="248"/>
      <c r="F316" s="248"/>
      <c r="G316" s="248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140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328</v>
      </c>
      <c r="D317" s="232"/>
      <c r="E317" s="233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134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263</v>
      </c>
      <c r="D318" s="232"/>
      <c r="E318" s="233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134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264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134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265</v>
      </c>
      <c r="D320" s="232"/>
      <c r="E320" s="233">
        <v>1.696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134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266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134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267</v>
      </c>
      <c r="D322" s="232"/>
      <c r="E322" s="233">
        <v>4.1500000000000004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134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268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134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269</v>
      </c>
      <c r="D324" s="232"/>
      <c r="E324" s="233">
        <v>3.75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134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270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134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271</v>
      </c>
      <c r="D326" s="232"/>
      <c r="E326" s="233">
        <v>6.12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134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329</v>
      </c>
      <c r="D327" s="232"/>
      <c r="E327" s="233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134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250</v>
      </c>
      <c r="D328" s="232"/>
      <c r="E328" s="233">
        <v>14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134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330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134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136</v>
      </c>
      <c r="D330" s="232"/>
      <c r="E330" s="233">
        <v>15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134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>
      <c r="A331" s="235" t="s">
        <v>125</v>
      </c>
      <c r="B331" s="236" t="s">
        <v>92</v>
      </c>
      <c r="C331" s="252" t="s">
        <v>93</v>
      </c>
      <c r="D331" s="237"/>
      <c r="E331" s="238"/>
      <c r="F331" s="239"/>
      <c r="G331" s="239">
        <f>SUMIF(AG332:AG351,"&lt;&gt;NOR",G332:G351)</f>
        <v>0</v>
      </c>
      <c r="H331" s="239"/>
      <c r="I331" s="239">
        <f>SUM(I332:I351)</f>
        <v>0</v>
      </c>
      <c r="J331" s="239"/>
      <c r="K331" s="239">
        <f>SUM(K332:K351)</f>
        <v>0</v>
      </c>
      <c r="L331" s="239"/>
      <c r="M331" s="239">
        <f>SUM(M332:M351)</f>
        <v>0</v>
      </c>
      <c r="N331" s="239"/>
      <c r="O331" s="239">
        <f>SUM(O332:O351)</f>
        <v>0</v>
      </c>
      <c r="P331" s="239"/>
      <c r="Q331" s="239">
        <f>SUM(Q332:Q351)</f>
        <v>0</v>
      </c>
      <c r="R331" s="239"/>
      <c r="S331" s="239"/>
      <c r="T331" s="240"/>
      <c r="U331" s="234"/>
      <c r="V331" s="234">
        <f>SUM(V332:V351)</f>
        <v>0</v>
      </c>
      <c r="W331" s="234"/>
      <c r="X331" s="234"/>
      <c r="AG331" t="s">
        <v>126</v>
      </c>
    </row>
    <row r="332" spans="1:60" outlineLevel="1">
      <c r="A332" s="241">
        <v>37</v>
      </c>
      <c r="B332" s="242" t="s">
        <v>331</v>
      </c>
      <c r="C332" s="253" t="s">
        <v>332</v>
      </c>
      <c r="D332" s="243" t="s">
        <v>326</v>
      </c>
      <c r="E332" s="244">
        <v>1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0</v>
      </c>
      <c r="O332" s="246">
        <f>ROUND(E332*N332,2)</f>
        <v>0</v>
      </c>
      <c r="P332" s="246">
        <v>0</v>
      </c>
      <c r="Q332" s="246">
        <f>ROUND(E332*P332,2)</f>
        <v>0</v>
      </c>
      <c r="R332" s="246"/>
      <c r="S332" s="246" t="s">
        <v>333</v>
      </c>
      <c r="T332" s="247" t="s">
        <v>334</v>
      </c>
      <c r="U332" s="231">
        <v>0</v>
      </c>
      <c r="V332" s="231">
        <f>ROUND(E332*U332,2)</f>
        <v>0</v>
      </c>
      <c r="W332" s="231"/>
      <c r="X332" s="231" t="s">
        <v>131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132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145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134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335</v>
      </c>
      <c r="D334" s="232"/>
      <c r="E334" s="233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134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336</v>
      </c>
      <c r="D335" s="232"/>
      <c r="E335" s="233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134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337</v>
      </c>
      <c r="D336" s="232"/>
      <c r="E336" s="23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134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338</v>
      </c>
      <c r="D337" s="232"/>
      <c r="E337" s="23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134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151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134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339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134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340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134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341</v>
      </c>
      <c r="D341" s="232"/>
      <c r="E341" s="233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134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56</v>
      </c>
      <c r="D342" s="232"/>
      <c r="E342" s="233">
        <v>1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134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41">
        <v>38</v>
      </c>
      <c r="B343" s="242" t="s">
        <v>342</v>
      </c>
      <c r="C343" s="253" t="s">
        <v>343</v>
      </c>
      <c r="D343" s="243" t="s">
        <v>326</v>
      </c>
      <c r="E343" s="244">
        <v>1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6">
        <v>0</v>
      </c>
      <c r="O343" s="246">
        <f>ROUND(E343*N343,2)</f>
        <v>0</v>
      </c>
      <c r="P343" s="246">
        <v>0</v>
      </c>
      <c r="Q343" s="246">
        <f>ROUND(E343*P343,2)</f>
        <v>0</v>
      </c>
      <c r="R343" s="246"/>
      <c r="S343" s="246" t="s">
        <v>333</v>
      </c>
      <c r="T343" s="247" t="s">
        <v>334</v>
      </c>
      <c r="U343" s="231">
        <v>0</v>
      </c>
      <c r="V343" s="231">
        <f>ROUND(E343*U343,2)</f>
        <v>0</v>
      </c>
      <c r="W343" s="231"/>
      <c r="X343" s="231" t="s">
        <v>131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132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145</v>
      </c>
      <c r="D344" s="232"/>
      <c r="E344" s="233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134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344</v>
      </c>
      <c r="D345" s="232"/>
      <c r="E345" s="233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134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345</v>
      </c>
      <c r="D346" s="232"/>
      <c r="E346" s="233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134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346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134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56</v>
      </c>
      <c r="D348" s="232"/>
      <c r="E348" s="233">
        <v>1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134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41">
        <v>39</v>
      </c>
      <c r="B349" s="242" t="s">
        <v>347</v>
      </c>
      <c r="C349" s="253" t="s">
        <v>348</v>
      </c>
      <c r="D349" s="243" t="s">
        <v>349</v>
      </c>
      <c r="E349" s="244">
        <v>10</v>
      </c>
      <c r="F349" s="245"/>
      <c r="G349" s="246">
        <f>ROUND(E349*F349,2)</f>
        <v>0</v>
      </c>
      <c r="H349" s="245"/>
      <c r="I349" s="246">
        <f>ROUND(E349*H349,2)</f>
        <v>0</v>
      </c>
      <c r="J349" s="245"/>
      <c r="K349" s="246">
        <f>ROUND(E349*J349,2)</f>
        <v>0</v>
      </c>
      <c r="L349" s="246">
        <v>21</v>
      </c>
      <c r="M349" s="246">
        <f>G349*(1+L349/100)</f>
        <v>0</v>
      </c>
      <c r="N349" s="246">
        <v>0</v>
      </c>
      <c r="O349" s="246">
        <f>ROUND(E349*N349,2)</f>
        <v>0</v>
      </c>
      <c r="P349" s="246">
        <v>0</v>
      </c>
      <c r="Q349" s="246">
        <f>ROUND(E349*P349,2)</f>
        <v>0</v>
      </c>
      <c r="R349" s="246"/>
      <c r="S349" s="246" t="s">
        <v>333</v>
      </c>
      <c r="T349" s="247" t="s">
        <v>334</v>
      </c>
      <c r="U349" s="231">
        <v>0</v>
      </c>
      <c r="V349" s="231">
        <f>ROUND(E349*U349,2)</f>
        <v>0</v>
      </c>
      <c r="W349" s="231"/>
      <c r="X349" s="231" t="s">
        <v>131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132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350</v>
      </c>
      <c r="D350" s="232"/>
      <c r="E350" s="233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134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238</v>
      </c>
      <c r="D351" s="232"/>
      <c r="E351" s="233">
        <v>10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134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>
      <c r="A352" s="235" t="s">
        <v>125</v>
      </c>
      <c r="B352" s="236" t="s">
        <v>94</v>
      </c>
      <c r="C352" s="252" t="s">
        <v>95</v>
      </c>
      <c r="D352" s="237"/>
      <c r="E352" s="238"/>
      <c r="F352" s="239"/>
      <c r="G352" s="239">
        <f>SUMIF(AG353:AG371,"&lt;&gt;NOR",G353:G371)</f>
        <v>0</v>
      </c>
      <c r="H352" s="239"/>
      <c r="I352" s="239">
        <f>SUM(I353:I371)</f>
        <v>0</v>
      </c>
      <c r="J352" s="239"/>
      <c r="K352" s="239">
        <f>SUM(K353:K371)</f>
        <v>0</v>
      </c>
      <c r="L352" s="239"/>
      <c r="M352" s="239">
        <f>SUM(M353:M371)</f>
        <v>0</v>
      </c>
      <c r="N352" s="239"/>
      <c r="O352" s="239">
        <f>SUM(O353:O371)</f>
        <v>0</v>
      </c>
      <c r="P352" s="239"/>
      <c r="Q352" s="239">
        <f>SUM(Q353:Q371)</f>
        <v>0</v>
      </c>
      <c r="R352" s="239"/>
      <c r="S352" s="239"/>
      <c r="T352" s="240"/>
      <c r="U352" s="234"/>
      <c r="V352" s="234">
        <f>SUM(V353:V371)</f>
        <v>32.450000000000003</v>
      </c>
      <c r="W352" s="234"/>
      <c r="X352" s="234"/>
      <c r="AG352" t="s">
        <v>126</v>
      </c>
    </row>
    <row r="353" spans="1:60" outlineLevel="1">
      <c r="A353" s="241">
        <v>40</v>
      </c>
      <c r="B353" s="242" t="s">
        <v>351</v>
      </c>
      <c r="C353" s="253" t="s">
        <v>352</v>
      </c>
      <c r="D353" s="243" t="s">
        <v>169</v>
      </c>
      <c r="E353" s="244">
        <v>16.8</v>
      </c>
      <c r="F353" s="245"/>
      <c r="G353" s="246">
        <f>ROUND(E353*F353,2)</f>
        <v>0</v>
      </c>
      <c r="H353" s="245"/>
      <c r="I353" s="246">
        <f>ROUND(E353*H353,2)</f>
        <v>0</v>
      </c>
      <c r="J353" s="245"/>
      <c r="K353" s="246">
        <f>ROUND(E353*J353,2)</f>
        <v>0</v>
      </c>
      <c r="L353" s="246">
        <v>21</v>
      </c>
      <c r="M353" s="246">
        <f>G353*(1+L353/100)</f>
        <v>0</v>
      </c>
      <c r="N353" s="246">
        <v>1.0000000000000001E-5</v>
      </c>
      <c r="O353" s="246">
        <f>ROUND(E353*N353,2)</f>
        <v>0</v>
      </c>
      <c r="P353" s="246">
        <v>0</v>
      </c>
      <c r="Q353" s="246">
        <f>ROUND(E353*P353,2)</f>
        <v>0</v>
      </c>
      <c r="R353" s="246"/>
      <c r="S353" s="246" t="s">
        <v>130</v>
      </c>
      <c r="T353" s="247" t="s">
        <v>130</v>
      </c>
      <c r="U353" s="231">
        <v>0.28000000000000003</v>
      </c>
      <c r="V353" s="231">
        <f>ROUND(E353*U353,2)</f>
        <v>4.7</v>
      </c>
      <c r="W353" s="231"/>
      <c r="X353" s="231" t="s">
        <v>131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132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353</v>
      </c>
      <c r="D354" s="232"/>
      <c r="E354" s="233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134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171</v>
      </c>
      <c r="D355" s="232"/>
      <c r="E355" s="23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134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172</v>
      </c>
      <c r="D356" s="232"/>
      <c r="E356" s="233">
        <v>16.8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134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41">
        <v>41</v>
      </c>
      <c r="B357" s="242" t="s">
        <v>354</v>
      </c>
      <c r="C357" s="253" t="s">
        <v>355</v>
      </c>
      <c r="D357" s="243" t="s">
        <v>169</v>
      </c>
      <c r="E357" s="244">
        <v>37</v>
      </c>
      <c r="F357" s="245"/>
      <c r="G357" s="246">
        <f>ROUND(E357*F357,2)</f>
        <v>0</v>
      </c>
      <c r="H357" s="245"/>
      <c r="I357" s="246">
        <f>ROUND(E357*H357,2)</f>
        <v>0</v>
      </c>
      <c r="J357" s="245"/>
      <c r="K357" s="246">
        <f>ROUND(E357*J357,2)</f>
        <v>0</v>
      </c>
      <c r="L357" s="246">
        <v>21</v>
      </c>
      <c r="M357" s="246">
        <f>G357*(1+L357/100)</f>
        <v>0</v>
      </c>
      <c r="N357" s="246">
        <v>0</v>
      </c>
      <c r="O357" s="246">
        <f>ROUND(E357*N357,2)</f>
        <v>0</v>
      </c>
      <c r="P357" s="246">
        <v>0</v>
      </c>
      <c r="Q357" s="246">
        <f>ROUND(E357*P357,2)</f>
        <v>0</v>
      </c>
      <c r="R357" s="246"/>
      <c r="S357" s="246" t="s">
        <v>130</v>
      </c>
      <c r="T357" s="247" t="s">
        <v>130</v>
      </c>
      <c r="U357" s="231">
        <v>0.5</v>
      </c>
      <c r="V357" s="231">
        <f>ROUND(E357*U357,2)</f>
        <v>18.5</v>
      </c>
      <c r="W357" s="231"/>
      <c r="X357" s="231" t="s">
        <v>131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132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356</v>
      </c>
      <c r="D358" s="232"/>
      <c r="E358" s="233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134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145</v>
      </c>
      <c r="D359" s="232"/>
      <c r="E359" s="233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134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357</v>
      </c>
      <c r="D360" s="232"/>
      <c r="E360" s="233">
        <v>18</v>
      </c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134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151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134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358</v>
      </c>
      <c r="D362" s="232"/>
      <c r="E362" s="233">
        <v>19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134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41">
        <v>42</v>
      </c>
      <c r="B363" s="242" t="s">
        <v>359</v>
      </c>
      <c r="C363" s="253" t="s">
        <v>360</v>
      </c>
      <c r="D363" s="243" t="s">
        <v>169</v>
      </c>
      <c r="E363" s="244">
        <v>37</v>
      </c>
      <c r="F363" s="245"/>
      <c r="G363" s="246">
        <f>ROUND(E363*F363,2)</f>
        <v>0</v>
      </c>
      <c r="H363" s="245"/>
      <c r="I363" s="246">
        <f>ROUND(E363*H363,2)</f>
        <v>0</v>
      </c>
      <c r="J363" s="245"/>
      <c r="K363" s="246">
        <f>ROUND(E363*J363,2)</f>
        <v>0</v>
      </c>
      <c r="L363" s="246">
        <v>21</v>
      </c>
      <c r="M363" s="246">
        <f>G363*(1+L363/100)</f>
        <v>0</v>
      </c>
      <c r="N363" s="246">
        <v>0</v>
      </c>
      <c r="O363" s="246">
        <f>ROUND(E363*N363,2)</f>
        <v>0</v>
      </c>
      <c r="P363" s="246">
        <v>0</v>
      </c>
      <c r="Q363" s="246">
        <f>ROUND(E363*P363,2)</f>
        <v>0</v>
      </c>
      <c r="R363" s="246"/>
      <c r="S363" s="246" t="s">
        <v>130</v>
      </c>
      <c r="T363" s="247" t="s">
        <v>130</v>
      </c>
      <c r="U363" s="231">
        <v>0.25</v>
      </c>
      <c r="V363" s="231">
        <f>ROUND(E363*U363,2)</f>
        <v>9.25</v>
      </c>
      <c r="W363" s="231"/>
      <c r="X363" s="231" t="s">
        <v>131</v>
      </c>
      <c r="Y363" s="212"/>
      <c r="Z363" s="212"/>
      <c r="AA363" s="212"/>
      <c r="AB363" s="212"/>
      <c r="AC363" s="212"/>
      <c r="AD363" s="212"/>
      <c r="AE363" s="212"/>
      <c r="AF363" s="212"/>
      <c r="AG363" s="212" t="s">
        <v>132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361</v>
      </c>
      <c r="D364" s="232"/>
      <c r="E364" s="23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134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145</v>
      </c>
      <c r="D365" s="232"/>
      <c r="E365" s="233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134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357</v>
      </c>
      <c r="D366" s="232"/>
      <c r="E366" s="233">
        <v>18</v>
      </c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134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151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134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358</v>
      </c>
      <c r="D368" s="232"/>
      <c r="E368" s="233">
        <v>19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134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41">
        <v>43</v>
      </c>
      <c r="B369" s="242" t="s">
        <v>362</v>
      </c>
      <c r="C369" s="253" t="s">
        <v>363</v>
      </c>
      <c r="D369" s="243" t="s">
        <v>326</v>
      </c>
      <c r="E369" s="244">
        <v>1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6">
        <v>0</v>
      </c>
      <c r="O369" s="246">
        <f>ROUND(E369*N369,2)</f>
        <v>0</v>
      </c>
      <c r="P369" s="246">
        <v>0</v>
      </c>
      <c r="Q369" s="246">
        <f>ROUND(E369*P369,2)</f>
        <v>0</v>
      </c>
      <c r="R369" s="246"/>
      <c r="S369" s="246" t="s">
        <v>333</v>
      </c>
      <c r="T369" s="247" t="s">
        <v>334</v>
      </c>
      <c r="U369" s="231">
        <v>0</v>
      </c>
      <c r="V369" s="231">
        <f>ROUND(E369*U369,2)</f>
        <v>0</v>
      </c>
      <c r="W369" s="231"/>
      <c r="X369" s="231" t="s">
        <v>131</v>
      </c>
      <c r="Y369" s="212"/>
      <c r="Z369" s="212"/>
      <c r="AA369" s="212"/>
      <c r="AB369" s="212"/>
      <c r="AC369" s="212"/>
      <c r="AD369" s="212"/>
      <c r="AE369" s="212"/>
      <c r="AF369" s="212"/>
      <c r="AG369" s="212" t="s">
        <v>132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ht="22.5" outlineLevel="1">
      <c r="A370" s="229"/>
      <c r="B370" s="230"/>
      <c r="C370" s="254" t="s">
        <v>364</v>
      </c>
      <c r="D370" s="232"/>
      <c r="E370" s="233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134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56</v>
      </c>
      <c r="D371" s="232"/>
      <c r="E371" s="233">
        <v>1</v>
      </c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134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>
      <c r="A372" s="235" t="s">
        <v>125</v>
      </c>
      <c r="B372" s="236" t="s">
        <v>96</v>
      </c>
      <c r="C372" s="252" t="s">
        <v>79</v>
      </c>
      <c r="D372" s="237"/>
      <c r="E372" s="238"/>
      <c r="F372" s="239"/>
      <c r="G372" s="239">
        <f>SUMIF(AG373:AG434,"&lt;&gt;NOR",G373:G434)</f>
        <v>0</v>
      </c>
      <c r="H372" s="239"/>
      <c r="I372" s="239">
        <f>SUM(I373:I434)</f>
        <v>0</v>
      </c>
      <c r="J372" s="239"/>
      <c r="K372" s="239">
        <f>SUM(K373:K434)</f>
        <v>0</v>
      </c>
      <c r="L372" s="239"/>
      <c r="M372" s="239">
        <f>SUM(M373:M434)</f>
        <v>0</v>
      </c>
      <c r="N372" s="239"/>
      <c r="O372" s="239">
        <f>SUM(O373:O434)</f>
        <v>0</v>
      </c>
      <c r="P372" s="239"/>
      <c r="Q372" s="239">
        <f>SUM(Q373:Q434)</f>
        <v>0</v>
      </c>
      <c r="R372" s="239"/>
      <c r="S372" s="239"/>
      <c r="T372" s="240"/>
      <c r="U372" s="234"/>
      <c r="V372" s="234">
        <f>SUM(V373:V434)</f>
        <v>2.5199999999999996</v>
      </c>
      <c r="W372" s="234"/>
      <c r="X372" s="234"/>
      <c r="AG372" t="s">
        <v>126</v>
      </c>
    </row>
    <row r="373" spans="1:60" outlineLevel="1">
      <c r="A373" s="241">
        <v>44</v>
      </c>
      <c r="B373" s="242" t="s">
        <v>365</v>
      </c>
      <c r="C373" s="253" t="s">
        <v>366</v>
      </c>
      <c r="D373" s="243" t="s">
        <v>230</v>
      </c>
      <c r="E373" s="244">
        <v>1.4778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0</v>
      </c>
      <c r="O373" s="246">
        <f>ROUND(E373*N373,2)</f>
        <v>0</v>
      </c>
      <c r="P373" s="246">
        <v>0</v>
      </c>
      <c r="Q373" s="246">
        <f>ROUND(E373*P373,2)</f>
        <v>0</v>
      </c>
      <c r="R373" s="246"/>
      <c r="S373" s="246" t="s">
        <v>130</v>
      </c>
      <c r="T373" s="247" t="s">
        <v>130</v>
      </c>
      <c r="U373" s="231">
        <v>0.28000000000000003</v>
      </c>
      <c r="V373" s="231">
        <f>ROUND(E373*U373,2)</f>
        <v>0.41</v>
      </c>
      <c r="W373" s="231"/>
      <c r="X373" s="231" t="s">
        <v>131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132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5" t="s">
        <v>367</v>
      </c>
      <c r="D374" s="248"/>
      <c r="E374" s="248"/>
      <c r="F374" s="248"/>
      <c r="G374" s="248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140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6" t="s">
        <v>368</v>
      </c>
      <c r="D375" s="250"/>
      <c r="E375" s="250"/>
      <c r="F375" s="250"/>
      <c r="G375" s="250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140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2.5" outlineLevel="1">
      <c r="A376" s="229"/>
      <c r="B376" s="230"/>
      <c r="C376" s="256" t="s">
        <v>369</v>
      </c>
      <c r="D376" s="250"/>
      <c r="E376" s="250"/>
      <c r="F376" s="250"/>
      <c r="G376" s="250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140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49" t="str">
        <f>C376</f>
        <v>- při vodorovné dopravě po vodě : vyložení na hromady na suchu nebo na přeložení na dopravní prostředek na suchu do 15 m vodorovně a současně do 4 m svisle,</v>
      </c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6" t="s">
        <v>370</v>
      </c>
      <c r="D377" s="250"/>
      <c r="E377" s="250"/>
      <c r="F377" s="250"/>
      <c r="G377" s="250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140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371</v>
      </c>
      <c r="D378" s="232"/>
      <c r="E378" s="233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134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372</v>
      </c>
      <c r="D379" s="232"/>
      <c r="E379" s="233">
        <v>1.143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134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373</v>
      </c>
      <c r="D380" s="232"/>
      <c r="E380" s="233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134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374</v>
      </c>
      <c r="D381" s="232"/>
      <c r="E381" s="233">
        <v>0.17399999999999999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134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375</v>
      </c>
      <c r="D382" s="232"/>
      <c r="E382" s="233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134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376</v>
      </c>
      <c r="D383" s="232"/>
      <c r="E383" s="233">
        <v>0.108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134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377</v>
      </c>
      <c r="D384" s="232"/>
      <c r="E384" s="233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134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4" t="s">
        <v>233</v>
      </c>
      <c r="D385" s="232"/>
      <c r="E385" s="233">
        <v>4.7800000000000002E-2</v>
      </c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134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378</v>
      </c>
      <c r="D386" s="232"/>
      <c r="E386" s="233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134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379</v>
      </c>
      <c r="D387" s="232"/>
      <c r="E387" s="233">
        <v>5.0000000000000001E-3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134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41">
        <v>45</v>
      </c>
      <c r="B388" s="242" t="s">
        <v>380</v>
      </c>
      <c r="C388" s="253" t="s">
        <v>381</v>
      </c>
      <c r="D388" s="243" t="s">
        <v>230</v>
      </c>
      <c r="E388" s="244">
        <v>1.4778</v>
      </c>
      <c r="F388" s="245"/>
      <c r="G388" s="246">
        <f>ROUND(E388*F388,2)</f>
        <v>0</v>
      </c>
      <c r="H388" s="245"/>
      <c r="I388" s="246">
        <f>ROUND(E388*H388,2)</f>
        <v>0</v>
      </c>
      <c r="J388" s="245"/>
      <c r="K388" s="246">
        <f>ROUND(E388*J388,2)</f>
        <v>0</v>
      </c>
      <c r="L388" s="246">
        <v>21</v>
      </c>
      <c r="M388" s="246">
        <f>G388*(1+L388/100)</f>
        <v>0</v>
      </c>
      <c r="N388" s="246">
        <v>0</v>
      </c>
      <c r="O388" s="246">
        <f>ROUND(E388*N388,2)</f>
        <v>0</v>
      </c>
      <c r="P388" s="246">
        <v>0</v>
      </c>
      <c r="Q388" s="246">
        <f>ROUND(E388*P388,2)</f>
        <v>0</v>
      </c>
      <c r="R388" s="246"/>
      <c r="S388" s="246" t="s">
        <v>130</v>
      </c>
      <c r="T388" s="247" t="s">
        <v>130</v>
      </c>
      <c r="U388" s="231">
        <v>0.49</v>
      </c>
      <c r="V388" s="231">
        <f>ROUND(E388*U388,2)</f>
        <v>0.72</v>
      </c>
      <c r="W388" s="231"/>
      <c r="X388" s="231" t="s">
        <v>131</v>
      </c>
      <c r="Y388" s="212"/>
      <c r="Z388" s="212"/>
      <c r="AA388" s="212"/>
      <c r="AB388" s="212"/>
      <c r="AC388" s="212"/>
      <c r="AD388" s="212"/>
      <c r="AE388" s="212"/>
      <c r="AF388" s="212"/>
      <c r="AG388" s="212" t="s">
        <v>132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5" t="s">
        <v>382</v>
      </c>
      <c r="D389" s="248"/>
      <c r="E389" s="248"/>
      <c r="F389" s="248"/>
      <c r="G389" s="248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140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383</v>
      </c>
      <c r="D390" s="232"/>
      <c r="E390" s="233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134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372</v>
      </c>
      <c r="D391" s="232"/>
      <c r="E391" s="233">
        <v>1.143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134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384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134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374</v>
      </c>
      <c r="D393" s="232"/>
      <c r="E393" s="233">
        <v>0.17399999999999999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134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385</v>
      </c>
      <c r="D394" s="232"/>
      <c r="E394" s="233"/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134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376</v>
      </c>
      <c r="D395" s="232"/>
      <c r="E395" s="233">
        <v>0.108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134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386</v>
      </c>
      <c r="D396" s="232"/>
      <c r="E396" s="233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134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233</v>
      </c>
      <c r="D397" s="232"/>
      <c r="E397" s="233">
        <v>4.7800000000000002E-2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134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387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134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379</v>
      </c>
      <c r="D399" s="232"/>
      <c r="E399" s="233">
        <v>5.0000000000000001E-3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134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41">
        <v>46</v>
      </c>
      <c r="B400" s="242" t="s">
        <v>388</v>
      </c>
      <c r="C400" s="253" t="s">
        <v>389</v>
      </c>
      <c r="D400" s="243" t="s">
        <v>230</v>
      </c>
      <c r="E400" s="244">
        <v>17.351199999999999</v>
      </c>
      <c r="F400" s="245"/>
      <c r="G400" s="246">
        <f>ROUND(E400*F400,2)</f>
        <v>0</v>
      </c>
      <c r="H400" s="245"/>
      <c r="I400" s="246">
        <f>ROUND(E400*H400,2)</f>
        <v>0</v>
      </c>
      <c r="J400" s="245"/>
      <c r="K400" s="246">
        <f>ROUND(E400*J400,2)</f>
        <v>0</v>
      </c>
      <c r="L400" s="246">
        <v>21</v>
      </c>
      <c r="M400" s="246">
        <f>G400*(1+L400/100)</f>
        <v>0</v>
      </c>
      <c r="N400" s="246">
        <v>0</v>
      </c>
      <c r="O400" s="246">
        <f>ROUND(E400*N400,2)</f>
        <v>0</v>
      </c>
      <c r="P400" s="246">
        <v>0</v>
      </c>
      <c r="Q400" s="246">
        <f>ROUND(E400*P400,2)</f>
        <v>0</v>
      </c>
      <c r="R400" s="246"/>
      <c r="S400" s="246" t="s">
        <v>130</v>
      </c>
      <c r="T400" s="247" t="s">
        <v>130</v>
      </c>
      <c r="U400" s="231">
        <v>0</v>
      </c>
      <c r="V400" s="231">
        <f>ROUND(E400*U400,2)</f>
        <v>0</v>
      </c>
      <c r="W400" s="231"/>
      <c r="X400" s="231" t="s">
        <v>131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132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390</v>
      </c>
      <c r="D401" s="232"/>
      <c r="E401" s="233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134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391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134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383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134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392</v>
      </c>
      <c r="D404" s="232"/>
      <c r="E404" s="233">
        <v>13.715999999999999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134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384</v>
      </c>
      <c r="D405" s="232"/>
      <c r="E405" s="233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134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393</v>
      </c>
      <c r="D406" s="232"/>
      <c r="E406" s="233">
        <v>2.0880000000000001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134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385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134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394</v>
      </c>
      <c r="D408" s="232"/>
      <c r="E408" s="233">
        <v>1.296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134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386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134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395</v>
      </c>
      <c r="D410" s="232"/>
      <c r="E410" s="233">
        <v>0.19120000000000001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134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387</v>
      </c>
      <c r="D411" s="232"/>
      <c r="E411" s="233"/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134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396</v>
      </c>
      <c r="D412" s="232"/>
      <c r="E412" s="233">
        <v>0.06</v>
      </c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134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41">
        <v>47</v>
      </c>
      <c r="B413" s="242" t="s">
        <v>397</v>
      </c>
      <c r="C413" s="253" t="s">
        <v>398</v>
      </c>
      <c r="D413" s="243" t="s">
        <v>230</v>
      </c>
      <c r="E413" s="244">
        <v>1.4778</v>
      </c>
      <c r="F413" s="245"/>
      <c r="G413" s="246">
        <f>ROUND(E413*F413,2)</f>
        <v>0</v>
      </c>
      <c r="H413" s="245"/>
      <c r="I413" s="246">
        <f>ROUND(E413*H413,2)</f>
        <v>0</v>
      </c>
      <c r="J413" s="245"/>
      <c r="K413" s="246">
        <f>ROUND(E413*J413,2)</f>
        <v>0</v>
      </c>
      <c r="L413" s="246">
        <v>21</v>
      </c>
      <c r="M413" s="246">
        <f>G413*(1+L413/100)</f>
        <v>0</v>
      </c>
      <c r="N413" s="246">
        <v>0</v>
      </c>
      <c r="O413" s="246">
        <f>ROUND(E413*N413,2)</f>
        <v>0</v>
      </c>
      <c r="P413" s="246">
        <v>0</v>
      </c>
      <c r="Q413" s="246">
        <f>ROUND(E413*P413,2)</f>
        <v>0</v>
      </c>
      <c r="R413" s="246"/>
      <c r="S413" s="246" t="s">
        <v>130</v>
      </c>
      <c r="T413" s="247" t="s">
        <v>130</v>
      </c>
      <c r="U413" s="231">
        <v>0.94</v>
      </c>
      <c r="V413" s="231">
        <f>ROUND(E413*U413,2)</f>
        <v>1.39</v>
      </c>
      <c r="W413" s="231"/>
      <c r="X413" s="231" t="s">
        <v>131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132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>
      <c r="A414" s="229"/>
      <c r="B414" s="230"/>
      <c r="C414" s="254" t="s">
        <v>399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134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371</v>
      </c>
      <c r="D415" s="232"/>
      <c r="E415" s="233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134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372</v>
      </c>
      <c r="D416" s="232"/>
      <c r="E416" s="233">
        <v>1.143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134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29"/>
      <c r="B417" s="230"/>
      <c r="C417" s="254" t="s">
        <v>373</v>
      </c>
      <c r="D417" s="232"/>
      <c r="E417" s="233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134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374</v>
      </c>
      <c r="D418" s="232"/>
      <c r="E418" s="233">
        <v>0.17399999999999999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134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375</v>
      </c>
      <c r="D419" s="232"/>
      <c r="E419" s="233"/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134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376</v>
      </c>
      <c r="D420" s="232"/>
      <c r="E420" s="233">
        <v>0.108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134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377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134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233</v>
      </c>
      <c r="D422" s="232"/>
      <c r="E422" s="233">
        <v>4.7800000000000002E-2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134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29"/>
      <c r="B423" s="230"/>
      <c r="C423" s="254" t="s">
        <v>378</v>
      </c>
      <c r="D423" s="232"/>
      <c r="E423" s="233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134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379</v>
      </c>
      <c r="D424" s="232"/>
      <c r="E424" s="233">
        <v>5.0000000000000001E-3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134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ht="22.5" outlineLevel="1">
      <c r="A425" s="241">
        <v>48</v>
      </c>
      <c r="B425" s="242" t="s">
        <v>400</v>
      </c>
      <c r="C425" s="253" t="s">
        <v>401</v>
      </c>
      <c r="D425" s="243" t="s">
        <v>230</v>
      </c>
      <c r="E425" s="244">
        <v>1.43</v>
      </c>
      <c r="F425" s="245"/>
      <c r="G425" s="246">
        <f>ROUND(E425*F425,2)</f>
        <v>0</v>
      </c>
      <c r="H425" s="245"/>
      <c r="I425" s="246">
        <f>ROUND(E425*H425,2)</f>
        <v>0</v>
      </c>
      <c r="J425" s="245"/>
      <c r="K425" s="246">
        <f>ROUND(E425*J425,2)</f>
        <v>0</v>
      </c>
      <c r="L425" s="246">
        <v>21</v>
      </c>
      <c r="M425" s="246">
        <f>G425*(1+L425/100)</f>
        <v>0</v>
      </c>
      <c r="N425" s="246">
        <v>0</v>
      </c>
      <c r="O425" s="246">
        <f>ROUND(E425*N425,2)</f>
        <v>0</v>
      </c>
      <c r="P425" s="246">
        <v>0</v>
      </c>
      <c r="Q425" s="246">
        <f>ROUND(E425*P425,2)</f>
        <v>0</v>
      </c>
      <c r="R425" s="246"/>
      <c r="S425" s="246" t="s">
        <v>130</v>
      </c>
      <c r="T425" s="247" t="s">
        <v>130</v>
      </c>
      <c r="U425" s="231">
        <v>0</v>
      </c>
      <c r="V425" s="231">
        <f>ROUND(E425*U425,2)</f>
        <v>0</v>
      </c>
      <c r="W425" s="231"/>
      <c r="X425" s="231" t="s">
        <v>131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132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ht="22.5" outlineLevel="1">
      <c r="A426" s="229"/>
      <c r="B426" s="230"/>
      <c r="C426" s="254" t="s">
        <v>402</v>
      </c>
      <c r="D426" s="232"/>
      <c r="E426" s="233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134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383</v>
      </c>
      <c r="D427" s="232"/>
      <c r="E427" s="233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134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29"/>
      <c r="B428" s="230"/>
      <c r="C428" s="254" t="s">
        <v>372</v>
      </c>
      <c r="D428" s="232"/>
      <c r="E428" s="233">
        <v>1.143</v>
      </c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12"/>
      <c r="Z428" s="212"/>
      <c r="AA428" s="212"/>
      <c r="AB428" s="212"/>
      <c r="AC428" s="212"/>
      <c r="AD428" s="212"/>
      <c r="AE428" s="212"/>
      <c r="AF428" s="212"/>
      <c r="AG428" s="212" t="s">
        <v>134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384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134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374</v>
      </c>
      <c r="D430" s="232"/>
      <c r="E430" s="233">
        <v>0.17399999999999999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134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385</v>
      </c>
      <c r="D431" s="232"/>
      <c r="E431" s="233"/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134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4" t="s">
        <v>376</v>
      </c>
      <c r="D432" s="232"/>
      <c r="E432" s="233">
        <v>0.108</v>
      </c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134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387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134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379</v>
      </c>
      <c r="D434" s="232"/>
      <c r="E434" s="233">
        <v>5.0000000000000001E-3</v>
      </c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134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>
      <c r="A435" s="235" t="s">
        <v>125</v>
      </c>
      <c r="B435" s="236" t="s">
        <v>98</v>
      </c>
      <c r="C435" s="252" t="s">
        <v>29</v>
      </c>
      <c r="D435" s="237"/>
      <c r="E435" s="238"/>
      <c r="F435" s="239"/>
      <c r="G435" s="239">
        <f>SUMIF(AG436:AG439,"&lt;&gt;NOR",G436:G439)</f>
        <v>0</v>
      </c>
      <c r="H435" s="239"/>
      <c r="I435" s="239">
        <f>SUM(I436:I439)</f>
        <v>0</v>
      </c>
      <c r="J435" s="239"/>
      <c r="K435" s="239">
        <f>SUM(K436:K439)</f>
        <v>0</v>
      </c>
      <c r="L435" s="239"/>
      <c r="M435" s="239">
        <f>SUM(M436:M439)</f>
        <v>0</v>
      </c>
      <c r="N435" s="239"/>
      <c r="O435" s="239">
        <f>SUM(O436:O439)</f>
        <v>0</v>
      </c>
      <c r="P435" s="239"/>
      <c r="Q435" s="239">
        <f>SUM(Q436:Q439)</f>
        <v>0</v>
      </c>
      <c r="R435" s="239"/>
      <c r="S435" s="239"/>
      <c r="T435" s="240"/>
      <c r="U435" s="234"/>
      <c r="V435" s="234">
        <f>SUM(V436:V439)</f>
        <v>0</v>
      </c>
      <c r="W435" s="234"/>
      <c r="X435" s="234"/>
      <c r="AG435" t="s">
        <v>126</v>
      </c>
    </row>
    <row r="436" spans="1:60" outlineLevel="1">
      <c r="A436" s="241">
        <v>49</v>
      </c>
      <c r="B436" s="242" t="s">
        <v>403</v>
      </c>
      <c r="C436" s="253" t="s">
        <v>404</v>
      </c>
      <c r="D436" s="243" t="s">
        <v>0</v>
      </c>
      <c r="E436" s="244">
        <v>1</v>
      </c>
      <c r="F436" s="245"/>
      <c r="G436" s="246">
        <f>ROUND(E436*F436,2)</f>
        <v>0</v>
      </c>
      <c r="H436" s="245"/>
      <c r="I436" s="246">
        <f>ROUND(E436*H436,2)</f>
        <v>0</v>
      </c>
      <c r="J436" s="245"/>
      <c r="K436" s="246">
        <f>ROUND(E436*J436,2)</f>
        <v>0</v>
      </c>
      <c r="L436" s="246">
        <v>21</v>
      </c>
      <c r="M436" s="246">
        <f>G436*(1+L436/100)</f>
        <v>0</v>
      </c>
      <c r="N436" s="246">
        <v>0</v>
      </c>
      <c r="O436" s="246">
        <f>ROUND(E436*N436,2)</f>
        <v>0</v>
      </c>
      <c r="P436" s="246">
        <v>0</v>
      </c>
      <c r="Q436" s="246">
        <f>ROUND(E436*P436,2)</f>
        <v>0</v>
      </c>
      <c r="R436" s="246"/>
      <c r="S436" s="246" t="s">
        <v>130</v>
      </c>
      <c r="T436" s="247" t="s">
        <v>334</v>
      </c>
      <c r="U436" s="231">
        <v>0</v>
      </c>
      <c r="V436" s="231">
        <f>ROUND(E436*U436,2)</f>
        <v>0</v>
      </c>
      <c r="W436" s="231"/>
      <c r="X436" s="231" t="s">
        <v>405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406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56</v>
      </c>
      <c r="D437" s="232"/>
      <c r="E437" s="233">
        <v>1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134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41">
        <v>50</v>
      </c>
      <c r="B438" s="242" t="s">
        <v>407</v>
      </c>
      <c r="C438" s="253" t="s">
        <v>408</v>
      </c>
      <c r="D438" s="243" t="s">
        <v>0</v>
      </c>
      <c r="E438" s="244">
        <v>1</v>
      </c>
      <c r="F438" s="245"/>
      <c r="G438" s="246">
        <f>ROUND(E438*F438,2)</f>
        <v>0</v>
      </c>
      <c r="H438" s="245"/>
      <c r="I438" s="246">
        <f>ROUND(E438*H438,2)</f>
        <v>0</v>
      </c>
      <c r="J438" s="245"/>
      <c r="K438" s="246">
        <f>ROUND(E438*J438,2)</f>
        <v>0</v>
      </c>
      <c r="L438" s="246">
        <v>21</v>
      </c>
      <c r="M438" s="246">
        <f>G438*(1+L438/100)</f>
        <v>0</v>
      </c>
      <c r="N438" s="246">
        <v>0</v>
      </c>
      <c r="O438" s="246">
        <f>ROUND(E438*N438,2)</f>
        <v>0</v>
      </c>
      <c r="P438" s="246">
        <v>0</v>
      </c>
      <c r="Q438" s="246">
        <f>ROUND(E438*P438,2)</f>
        <v>0</v>
      </c>
      <c r="R438" s="246"/>
      <c r="S438" s="246" t="s">
        <v>333</v>
      </c>
      <c r="T438" s="247" t="s">
        <v>334</v>
      </c>
      <c r="U438" s="231">
        <v>0</v>
      </c>
      <c r="V438" s="231">
        <f>ROUND(E438*U438,2)</f>
        <v>0</v>
      </c>
      <c r="W438" s="231"/>
      <c r="X438" s="231" t="s">
        <v>405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406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56</v>
      </c>
      <c r="D439" s="232"/>
      <c r="E439" s="233">
        <v>1</v>
      </c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134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>
      <c r="A440" s="3"/>
      <c r="B440" s="4"/>
      <c r="C440" s="257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E440">
        <v>15</v>
      </c>
      <c r="AF440">
        <v>21</v>
      </c>
      <c r="AG440" t="s">
        <v>112</v>
      </c>
    </row>
    <row r="441" spans="1:60">
      <c r="A441" s="215"/>
      <c r="B441" s="216" t="s">
        <v>31</v>
      </c>
      <c r="C441" s="258"/>
      <c r="D441" s="217"/>
      <c r="E441" s="218"/>
      <c r="F441" s="218"/>
      <c r="G441" s="251">
        <f>G8+G17+G28+G141+G151+G184+G189+G195+G200+G207+G230+G304+G331+G352+G372+G435</f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AE441">
        <f>SUMIF(L7:L439,AE440,G7:G439)</f>
        <v>0</v>
      </c>
      <c r="AF441">
        <f>SUMIF(L7:L439,AF440,G7:G439)</f>
        <v>0</v>
      </c>
      <c r="AG441" t="s">
        <v>409</v>
      </c>
    </row>
    <row r="442" spans="1:60">
      <c r="A442" s="3"/>
      <c r="B442" s="4"/>
      <c r="C442" s="257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60">
      <c r="A443" s="3"/>
      <c r="B443" s="4"/>
      <c r="C443" s="257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60">
      <c r="A444" s="219" t="s">
        <v>410</v>
      </c>
      <c r="B444" s="219"/>
      <c r="C444" s="259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60">
      <c r="A445" s="220"/>
      <c r="B445" s="221"/>
      <c r="C445" s="260"/>
      <c r="D445" s="221"/>
      <c r="E445" s="221"/>
      <c r="F445" s="221"/>
      <c r="G445" s="2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AG445" t="s">
        <v>411</v>
      </c>
    </row>
    <row r="446" spans="1:60">
      <c r="A446" s="223"/>
      <c r="B446" s="224"/>
      <c r="C446" s="261"/>
      <c r="D446" s="224"/>
      <c r="E446" s="224"/>
      <c r="F446" s="224"/>
      <c r="G446" s="22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60">
      <c r="A447" s="223"/>
      <c r="B447" s="224"/>
      <c r="C447" s="261"/>
      <c r="D447" s="224"/>
      <c r="E447" s="224"/>
      <c r="F447" s="224"/>
      <c r="G447" s="22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60">
      <c r="A448" s="223"/>
      <c r="B448" s="224"/>
      <c r="C448" s="261"/>
      <c r="D448" s="224"/>
      <c r="E448" s="224"/>
      <c r="F448" s="224"/>
      <c r="G448" s="22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33">
      <c r="A449" s="226"/>
      <c r="B449" s="227"/>
      <c r="C449" s="262"/>
      <c r="D449" s="227"/>
      <c r="E449" s="227"/>
      <c r="F449" s="227"/>
      <c r="G449" s="22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33">
      <c r="A450" s="3"/>
      <c r="B450" s="4"/>
      <c r="C450" s="257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33">
      <c r="C451" s="263"/>
      <c r="D451" s="10"/>
      <c r="AG451" t="s">
        <v>412</v>
      </c>
    </row>
    <row r="452" spans="1:33">
      <c r="D452" s="10"/>
    </row>
    <row r="453" spans="1:33">
      <c r="D453" s="10"/>
    </row>
    <row r="454" spans="1:33">
      <c r="D454" s="10"/>
    </row>
    <row r="455" spans="1:33">
      <c r="D455" s="10"/>
    </row>
    <row r="456" spans="1:33">
      <c r="D456" s="10"/>
    </row>
    <row r="457" spans="1:33">
      <c r="D457" s="10"/>
    </row>
    <row r="458" spans="1:33">
      <c r="D458" s="10"/>
    </row>
    <row r="459" spans="1:33">
      <c r="D459" s="10"/>
    </row>
    <row r="460" spans="1:33">
      <c r="D460" s="10"/>
    </row>
    <row r="461" spans="1:33">
      <c r="D461" s="10"/>
    </row>
    <row r="462" spans="1:33">
      <c r="D462" s="10"/>
    </row>
    <row r="463" spans="1:33">
      <c r="D463" s="10"/>
    </row>
    <row r="464" spans="1:33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0">
    <mergeCell ref="C375:G375"/>
    <mergeCell ref="C376:G376"/>
    <mergeCell ref="C377:G377"/>
    <mergeCell ref="C389:G389"/>
    <mergeCell ref="C247:G247"/>
    <mergeCell ref="C254:G254"/>
    <mergeCell ref="C263:G263"/>
    <mergeCell ref="C296:G296"/>
    <mergeCell ref="C316:G316"/>
    <mergeCell ref="C374:G374"/>
    <mergeCell ref="A1:G1"/>
    <mergeCell ref="C2:G2"/>
    <mergeCell ref="C3:G3"/>
    <mergeCell ref="C4:G4"/>
    <mergeCell ref="A444:C444"/>
    <mergeCell ref="A445:G449"/>
    <mergeCell ref="C14:G14"/>
    <mergeCell ref="C153:G153"/>
    <mergeCell ref="C159:G159"/>
    <mergeCell ref="C186:G18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101</v>
      </c>
    </row>
    <row r="3" spans="1:60" ht="24.95" customHeight="1">
      <c r="A3" s="198" t="s">
        <v>9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101</v>
      </c>
      <c r="AG3" t="s">
        <v>102</v>
      </c>
    </row>
    <row r="4" spans="1:60" ht="24.95" customHeight="1">
      <c r="A4" s="202" t="s">
        <v>10</v>
      </c>
      <c r="B4" s="203" t="s">
        <v>56</v>
      </c>
      <c r="C4" s="204" t="s">
        <v>58</v>
      </c>
      <c r="D4" s="205"/>
      <c r="E4" s="205"/>
      <c r="F4" s="205"/>
      <c r="G4" s="206"/>
      <c r="AG4" t="s">
        <v>103</v>
      </c>
    </row>
    <row r="5" spans="1:60">
      <c r="D5" s="10"/>
    </row>
    <row r="6" spans="1:60" ht="38.25">
      <c r="A6" s="208" t="s">
        <v>104</v>
      </c>
      <c r="B6" s="210" t="s">
        <v>105</v>
      </c>
      <c r="C6" s="210" t="s">
        <v>106</v>
      </c>
      <c r="D6" s="209" t="s">
        <v>107</v>
      </c>
      <c r="E6" s="208" t="s">
        <v>108</v>
      </c>
      <c r="F6" s="207" t="s">
        <v>109</v>
      </c>
      <c r="G6" s="208" t="s">
        <v>31</v>
      </c>
      <c r="H6" s="211" t="s">
        <v>32</v>
      </c>
      <c r="I6" s="211" t="s">
        <v>110</v>
      </c>
      <c r="J6" s="211" t="s">
        <v>33</v>
      </c>
      <c r="K6" s="211" t="s">
        <v>111</v>
      </c>
      <c r="L6" s="211" t="s">
        <v>112</v>
      </c>
      <c r="M6" s="211" t="s">
        <v>113</v>
      </c>
      <c r="N6" s="211" t="s">
        <v>114</v>
      </c>
      <c r="O6" s="211" t="s">
        <v>115</v>
      </c>
      <c r="P6" s="211" t="s">
        <v>116</v>
      </c>
      <c r="Q6" s="211" t="s">
        <v>117</v>
      </c>
      <c r="R6" s="211" t="s">
        <v>118</v>
      </c>
      <c r="S6" s="211" t="s">
        <v>119</v>
      </c>
      <c r="T6" s="211" t="s">
        <v>120</v>
      </c>
      <c r="U6" s="211" t="s">
        <v>121</v>
      </c>
      <c r="V6" s="211" t="s">
        <v>122</v>
      </c>
      <c r="W6" s="211" t="s">
        <v>123</v>
      </c>
      <c r="X6" s="211" t="s">
        <v>124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125</v>
      </c>
      <c r="B8" s="236" t="s">
        <v>56</v>
      </c>
      <c r="C8" s="252" t="s">
        <v>63</v>
      </c>
      <c r="D8" s="237"/>
      <c r="E8" s="238"/>
      <c r="F8" s="239"/>
      <c r="G8" s="239">
        <f>SUMIF(AG9:AG51,"&lt;&gt;NOR",G9:G51)</f>
        <v>0</v>
      </c>
      <c r="H8" s="239"/>
      <c r="I8" s="239">
        <f>SUM(I9:I51)</f>
        <v>0</v>
      </c>
      <c r="J8" s="239"/>
      <c r="K8" s="239">
        <f>SUM(K9:K51)</f>
        <v>0</v>
      </c>
      <c r="L8" s="239"/>
      <c r="M8" s="239">
        <f>SUM(M9:M51)</f>
        <v>0</v>
      </c>
      <c r="N8" s="239"/>
      <c r="O8" s="239">
        <f>SUM(O9:O51)</f>
        <v>2.29</v>
      </c>
      <c r="P8" s="239"/>
      <c r="Q8" s="239">
        <f>SUM(Q9:Q51)</f>
        <v>0</v>
      </c>
      <c r="R8" s="239"/>
      <c r="S8" s="239"/>
      <c r="T8" s="240"/>
      <c r="U8" s="234"/>
      <c r="V8" s="234">
        <f>SUM(V9:V51)</f>
        <v>32.450000000000003</v>
      </c>
      <c r="W8" s="234"/>
      <c r="X8" s="234"/>
      <c r="AG8" t="s">
        <v>126</v>
      </c>
    </row>
    <row r="9" spans="1:60" outlineLevel="1">
      <c r="A9" s="241">
        <v>1</v>
      </c>
      <c r="B9" s="242" t="s">
        <v>413</v>
      </c>
      <c r="C9" s="253" t="s">
        <v>414</v>
      </c>
      <c r="D9" s="243" t="s">
        <v>415</v>
      </c>
      <c r="E9" s="244">
        <v>9.3000000000000007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130</v>
      </c>
      <c r="T9" s="247" t="s">
        <v>130</v>
      </c>
      <c r="U9" s="231">
        <v>0.1</v>
      </c>
      <c r="V9" s="231">
        <f>ROUND(E9*U9,2)</f>
        <v>0.93</v>
      </c>
      <c r="W9" s="231"/>
      <c r="X9" s="231" t="s">
        <v>131</v>
      </c>
      <c r="Y9" s="212"/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416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134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417</v>
      </c>
      <c r="D11" s="232"/>
      <c r="E11" s="233">
        <v>3.645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134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418</v>
      </c>
      <c r="D12" s="232"/>
      <c r="E12" s="233">
        <v>4.4550000000000001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134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419</v>
      </c>
      <c r="D13" s="232"/>
      <c r="E13" s="233">
        <v>1.2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134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41">
        <v>2</v>
      </c>
      <c r="B14" s="242" t="s">
        <v>420</v>
      </c>
      <c r="C14" s="253" t="s">
        <v>421</v>
      </c>
      <c r="D14" s="243" t="s">
        <v>415</v>
      </c>
      <c r="E14" s="244">
        <v>35.5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130</v>
      </c>
      <c r="T14" s="247" t="s">
        <v>130</v>
      </c>
      <c r="U14" s="231">
        <v>0.37</v>
      </c>
      <c r="V14" s="231">
        <f>ROUND(E14*U14,2)</f>
        <v>13.14</v>
      </c>
      <c r="W14" s="231"/>
      <c r="X14" s="231" t="s">
        <v>131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132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422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134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29"/>
      <c r="B16" s="230"/>
      <c r="C16" s="254" t="s">
        <v>423</v>
      </c>
      <c r="D16" s="232"/>
      <c r="E16" s="233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134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424</v>
      </c>
      <c r="D17" s="232"/>
      <c r="E17" s="233">
        <v>2.4300000000000002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134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425</v>
      </c>
      <c r="D18" s="232"/>
      <c r="E18" s="233">
        <v>2.97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134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426</v>
      </c>
      <c r="D19" s="232"/>
      <c r="E19" s="233">
        <v>0.8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134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>
      <c r="A20" s="229"/>
      <c r="B20" s="230"/>
      <c r="C20" s="254" t="s">
        <v>427</v>
      </c>
      <c r="D20" s="232"/>
      <c r="E20" s="233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134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428</v>
      </c>
      <c r="D21" s="232"/>
      <c r="E21" s="233">
        <v>29.3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134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41">
        <v>3</v>
      </c>
      <c r="B22" s="242" t="s">
        <v>429</v>
      </c>
      <c r="C22" s="253" t="s">
        <v>430</v>
      </c>
      <c r="D22" s="243" t="s">
        <v>415</v>
      </c>
      <c r="E22" s="244">
        <v>71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130</v>
      </c>
      <c r="T22" s="247" t="s">
        <v>130</v>
      </c>
      <c r="U22" s="231">
        <v>7.0000000000000007E-2</v>
      </c>
      <c r="V22" s="231">
        <f>ROUND(E22*U22,2)</f>
        <v>4.97</v>
      </c>
      <c r="W22" s="231"/>
      <c r="X22" s="231" t="s">
        <v>131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29"/>
      <c r="B23" s="230"/>
      <c r="C23" s="254" t="s">
        <v>431</v>
      </c>
      <c r="D23" s="232"/>
      <c r="E23" s="233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134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432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134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433</v>
      </c>
      <c r="D25" s="232"/>
      <c r="E25" s="233">
        <v>35.5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134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>
      <c r="A26" s="229"/>
      <c r="B26" s="230"/>
      <c r="C26" s="254" t="s">
        <v>434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134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432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435</v>
      </c>
      <c r="D28" s="232"/>
      <c r="E28" s="233">
        <v>35.5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41">
        <v>4</v>
      </c>
      <c r="B29" s="242" t="s">
        <v>436</v>
      </c>
      <c r="C29" s="253" t="s">
        <v>437</v>
      </c>
      <c r="D29" s="243" t="s">
        <v>415</v>
      </c>
      <c r="E29" s="244">
        <v>2.0211100000000002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130</v>
      </c>
      <c r="T29" s="247" t="s">
        <v>130</v>
      </c>
      <c r="U29" s="231">
        <v>0.20200000000000001</v>
      </c>
      <c r="V29" s="231">
        <f>ROUND(E29*U29,2)</f>
        <v>0.41</v>
      </c>
      <c r="W29" s="231"/>
      <c r="X29" s="231" t="s">
        <v>131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5" t="s">
        <v>438</v>
      </c>
      <c r="D30" s="248"/>
      <c r="E30" s="248"/>
      <c r="F30" s="248"/>
      <c r="G30" s="248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140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439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134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440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134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441</v>
      </c>
      <c r="D33" s="232"/>
      <c r="E33" s="233">
        <v>1.34741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134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442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134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443</v>
      </c>
      <c r="D35" s="232"/>
      <c r="E35" s="233">
        <v>0.67369999999999997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134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5</v>
      </c>
      <c r="B36" s="242" t="s">
        <v>444</v>
      </c>
      <c r="C36" s="253" t="s">
        <v>445</v>
      </c>
      <c r="D36" s="243" t="s">
        <v>129</v>
      </c>
      <c r="E36" s="244">
        <v>50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130</v>
      </c>
      <c r="T36" s="247" t="s">
        <v>130</v>
      </c>
      <c r="U36" s="231">
        <v>0.06</v>
      </c>
      <c r="V36" s="231">
        <f>ROUND(E36*U36,2)</f>
        <v>3</v>
      </c>
      <c r="W36" s="231"/>
      <c r="X36" s="231" t="s">
        <v>131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132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446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134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447</v>
      </c>
      <c r="D38" s="232"/>
      <c r="E38" s="233">
        <v>50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134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41">
        <v>6</v>
      </c>
      <c r="B39" s="242" t="s">
        <v>448</v>
      </c>
      <c r="C39" s="253" t="s">
        <v>449</v>
      </c>
      <c r="D39" s="243" t="s">
        <v>129</v>
      </c>
      <c r="E39" s="244">
        <v>50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130</v>
      </c>
      <c r="T39" s="247" t="s">
        <v>130</v>
      </c>
      <c r="U39" s="231">
        <v>0.02</v>
      </c>
      <c r="V39" s="231">
        <f>ROUND(E39*U39,2)</f>
        <v>1</v>
      </c>
      <c r="W39" s="231"/>
      <c r="X39" s="231" t="s">
        <v>131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450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134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447</v>
      </c>
      <c r="D41" s="232"/>
      <c r="E41" s="233">
        <v>50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134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41">
        <v>7</v>
      </c>
      <c r="B42" s="242" t="s">
        <v>451</v>
      </c>
      <c r="C42" s="253" t="s">
        <v>452</v>
      </c>
      <c r="D42" s="243" t="s">
        <v>129</v>
      </c>
      <c r="E42" s="244">
        <v>50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130</v>
      </c>
      <c r="T42" s="247" t="s">
        <v>130</v>
      </c>
      <c r="U42" s="231">
        <v>0.18</v>
      </c>
      <c r="V42" s="231">
        <f>ROUND(E42*U42,2)</f>
        <v>9</v>
      </c>
      <c r="W42" s="231"/>
      <c r="X42" s="231" t="s">
        <v>131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453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134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447</v>
      </c>
      <c r="D44" s="232"/>
      <c r="E44" s="233">
        <v>50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134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1">
        <v>8</v>
      </c>
      <c r="B45" s="242" t="s">
        <v>454</v>
      </c>
      <c r="C45" s="253" t="s">
        <v>455</v>
      </c>
      <c r="D45" s="243" t="s">
        <v>456</v>
      </c>
      <c r="E45" s="244">
        <v>2.5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1E-3</v>
      </c>
      <c r="O45" s="246">
        <f>ROUND(E45*N45,2)</f>
        <v>0</v>
      </c>
      <c r="P45" s="246">
        <v>0</v>
      </c>
      <c r="Q45" s="246">
        <f>ROUND(E45*P45,2)</f>
        <v>0</v>
      </c>
      <c r="R45" s="246" t="s">
        <v>457</v>
      </c>
      <c r="S45" s="246" t="s">
        <v>130</v>
      </c>
      <c r="T45" s="247" t="s">
        <v>130</v>
      </c>
      <c r="U45" s="231">
        <v>0</v>
      </c>
      <c r="V45" s="231">
        <f>ROUND(E45*U45,2)</f>
        <v>0</v>
      </c>
      <c r="W45" s="231"/>
      <c r="X45" s="231" t="s">
        <v>458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459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460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134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461</v>
      </c>
      <c r="D47" s="232"/>
      <c r="E47" s="233">
        <v>2.5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134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41">
        <v>9</v>
      </c>
      <c r="B48" s="242" t="s">
        <v>462</v>
      </c>
      <c r="C48" s="253" t="s">
        <v>463</v>
      </c>
      <c r="D48" s="243" t="s">
        <v>230</v>
      </c>
      <c r="E48" s="244">
        <v>2.2905899999999999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1</v>
      </c>
      <c r="O48" s="246">
        <f>ROUND(E48*N48,2)</f>
        <v>2.29</v>
      </c>
      <c r="P48" s="246">
        <v>0</v>
      </c>
      <c r="Q48" s="246">
        <f>ROUND(E48*P48,2)</f>
        <v>0</v>
      </c>
      <c r="R48" s="246" t="s">
        <v>457</v>
      </c>
      <c r="S48" s="246" t="s">
        <v>130</v>
      </c>
      <c r="T48" s="247" t="s">
        <v>130</v>
      </c>
      <c r="U48" s="231">
        <v>0</v>
      </c>
      <c r="V48" s="231">
        <f>ROUND(E48*U48,2)</f>
        <v>0</v>
      </c>
      <c r="W48" s="231"/>
      <c r="X48" s="231" t="s">
        <v>458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459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439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134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440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134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464</v>
      </c>
      <c r="D51" s="232"/>
      <c r="E51" s="233">
        <v>2.2905899999999999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134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>
      <c r="A52" s="235" t="s">
        <v>125</v>
      </c>
      <c r="B52" s="236" t="s">
        <v>64</v>
      </c>
      <c r="C52" s="252" t="s">
        <v>65</v>
      </c>
      <c r="D52" s="237"/>
      <c r="E52" s="238"/>
      <c r="F52" s="239"/>
      <c r="G52" s="239">
        <f>SUMIF(AG53:AG59,"&lt;&gt;NOR",G53:G59)</f>
        <v>0</v>
      </c>
      <c r="H52" s="239"/>
      <c r="I52" s="239">
        <f>SUM(I53:I59)</f>
        <v>0</v>
      </c>
      <c r="J52" s="239"/>
      <c r="K52" s="239">
        <f>SUM(K53:K59)</f>
        <v>0</v>
      </c>
      <c r="L52" s="239"/>
      <c r="M52" s="239">
        <f>SUM(M53:M59)</f>
        <v>0</v>
      </c>
      <c r="N52" s="239"/>
      <c r="O52" s="239">
        <f>SUM(O53:O59)</f>
        <v>0</v>
      </c>
      <c r="P52" s="239"/>
      <c r="Q52" s="239">
        <f>SUM(Q53:Q59)</f>
        <v>0</v>
      </c>
      <c r="R52" s="239"/>
      <c r="S52" s="239"/>
      <c r="T52" s="240"/>
      <c r="U52" s="234"/>
      <c r="V52" s="234">
        <f>SUM(V53:V59)</f>
        <v>53.25</v>
      </c>
      <c r="W52" s="234"/>
      <c r="X52" s="234"/>
      <c r="AG52" t="s">
        <v>126</v>
      </c>
    </row>
    <row r="53" spans="1:60" outlineLevel="1">
      <c r="A53" s="241">
        <v>10</v>
      </c>
      <c r="B53" s="242" t="s">
        <v>465</v>
      </c>
      <c r="C53" s="253" t="s">
        <v>466</v>
      </c>
      <c r="D53" s="243" t="s">
        <v>129</v>
      </c>
      <c r="E53" s="244">
        <v>355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130</v>
      </c>
      <c r="T53" s="247" t="s">
        <v>130</v>
      </c>
      <c r="U53" s="231">
        <v>0.15</v>
      </c>
      <c r="V53" s="231">
        <f>ROUND(E53*U53,2)</f>
        <v>53.25</v>
      </c>
      <c r="W53" s="231"/>
      <c r="X53" s="231" t="s">
        <v>131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467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134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468</v>
      </c>
      <c r="D55" s="232"/>
      <c r="E55" s="233">
        <v>24.3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134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469</v>
      </c>
      <c r="D56" s="232"/>
      <c r="E56" s="233">
        <v>29.7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134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470</v>
      </c>
      <c r="D57" s="232"/>
      <c r="E57" s="233">
        <v>8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134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471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134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472</v>
      </c>
      <c r="D59" s="232"/>
      <c r="E59" s="233">
        <v>293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134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125</v>
      </c>
      <c r="B60" s="236" t="s">
        <v>66</v>
      </c>
      <c r="C60" s="252" t="s">
        <v>67</v>
      </c>
      <c r="D60" s="237"/>
      <c r="E60" s="238"/>
      <c r="F60" s="239"/>
      <c r="G60" s="239">
        <f>SUMIF(AG61:AG72,"&lt;&gt;NOR",G61:G72)</f>
        <v>0</v>
      </c>
      <c r="H60" s="239"/>
      <c r="I60" s="239">
        <f>SUM(I61:I72)</f>
        <v>0</v>
      </c>
      <c r="J60" s="239"/>
      <c r="K60" s="239">
        <f>SUM(K61:K72)</f>
        <v>0</v>
      </c>
      <c r="L60" s="239"/>
      <c r="M60" s="239">
        <f>SUM(M61:M72)</f>
        <v>0</v>
      </c>
      <c r="N60" s="239"/>
      <c r="O60" s="239">
        <f>SUM(O61:O72)</f>
        <v>4.6400000000000006</v>
      </c>
      <c r="P60" s="239"/>
      <c r="Q60" s="239">
        <f>SUM(Q61:Q72)</f>
        <v>0</v>
      </c>
      <c r="R60" s="239"/>
      <c r="S60" s="239"/>
      <c r="T60" s="240"/>
      <c r="U60" s="234"/>
      <c r="V60" s="234">
        <f>SUM(V61:V72)</f>
        <v>24.28</v>
      </c>
      <c r="W60" s="234"/>
      <c r="X60" s="234"/>
      <c r="AG60" t="s">
        <v>126</v>
      </c>
    </row>
    <row r="61" spans="1:60" ht="22.5" outlineLevel="1">
      <c r="A61" s="241">
        <v>11</v>
      </c>
      <c r="B61" s="242" t="s">
        <v>473</v>
      </c>
      <c r="C61" s="253" t="s">
        <v>474</v>
      </c>
      <c r="D61" s="243" t="s">
        <v>169</v>
      </c>
      <c r="E61" s="244">
        <v>7.8789999999999996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0.315</v>
      </c>
      <c r="O61" s="246">
        <f>ROUND(E61*N61,2)</f>
        <v>2.48</v>
      </c>
      <c r="P61" s="246">
        <v>0</v>
      </c>
      <c r="Q61" s="246">
        <f>ROUND(E61*P61,2)</f>
        <v>0</v>
      </c>
      <c r="R61" s="246"/>
      <c r="S61" s="246" t="s">
        <v>130</v>
      </c>
      <c r="T61" s="247" t="s">
        <v>130</v>
      </c>
      <c r="U61" s="231">
        <v>3.0811000000000002</v>
      </c>
      <c r="V61" s="231">
        <f>ROUND(E61*U61,2)</f>
        <v>24.28</v>
      </c>
      <c r="W61" s="231"/>
      <c r="X61" s="231" t="s">
        <v>131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132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475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134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476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134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477</v>
      </c>
      <c r="D64" s="232"/>
      <c r="E64" s="233">
        <v>4.6390000000000002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134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478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134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479</v>
      </c>
      <c r="D66" s="232"/>
      <c r="E66" s="233">
        <v>3.24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134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41">
        <v>12</v>
      </c>
      <c r="B67" s="242" t="s">
        <v>480</v>
      </c>
      <c r="C67" s="253" t="s">
        <v>481</v>
      </c>
      <c r="D67" s="243" t="s">
        <v>211</v>
      </c>
      <c r="E67" s="244">
        <v>18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4.4999999999999998E-2</v>
      </c>
      <c r="O67" s="246">
        <f>ROUND(E67*N67,2)</f>
        <v>0.81</v>
      </c>
      <c r="P67" s="246">
        <v>0</v>
      </c>
      <c r="Q67" s="246">
        <f>ROUND(E67*P67,2)</f>
        <v>0</v>
      </c>
      <c r="R67" s="246" t="s">
        <v>457</v>
      </c>
      <c r="S67" s="246" t="s">
        <v>130</v>
      </c>
      <c r="T67" s="247" t="s">
        <v>130</v>
      </c>
      <c r="U67" s="231">
        <v>0</v>
      </c>
      <c r="V67" s="231">
        <f>ROUND(E67*U67,2)</f>
        <v>0</v>
      </c>
      <c r="W67" s="231"/>
      <c r="X67" s="231" t="s">
        <v>458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459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482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134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357</v>
      </c>
      <c r="D69" s="232"/>
      <c r="E69" s="233">
        <v>18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134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1">
        <v>13</v>
      </c>
      <c r="B70" s="242" t="s">
        <v>483</v>
      </c>
      <c r="C70" s="253" t="s">
        <v>484</v>
      </c>
      <c r="D70" s="243" t="s">
        <v>211</v>
      </c>
      <c r="E70" s="244">
        <v>25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5.3999999999999999E-2</v>
      </c>
      <c r="O70" s="246">
        <f>ROUND(E70*N70,2)</f>
        <v>1.35</v>
      </c>
      <c r="P70" s="246">
        <v>0</v>
      </c>
      <c r="Q70" s="246">
        <f>ROUND(E70*P70,2)</f>
        <v>0</v>
      </c>
      <c r="R70" s="246" t="s">
        <v>457</v>
      </c>
      <c r="S70" s="246" t="s">
        <v>130</v>
      </c>
      <c r="T70" s="247" t="s">
        <v>130</v>
      </c>
      <c r="U70" s="231">
        <v>0</v>
      </c>
      <c r="V70" s="231">
        <f>ROUND(E70*U70,2)</f>
        <v>0</v>
      </c>
      <c r="W70" s="231"/>
      <c r="X70" s="231" t="s">
        <v>458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459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482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134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485</v>
      </c>
      <c r="D72" s="232"/>
      <c r="E72" s="233">
        <v>25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134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125</v>
      </c>
      <c r="B73" s="236" t="s">
        <v>68</v>
      </c>
      <c r="C73" s="252" t="s">
        <v>69</v>
      </c>
      <c r="D73" s="237"/>
      <c r="E73" s="238"/>
      <c r="F73" s="239"/>
      <c r="G73" s="239">
        <f>SUMIF(AG74:AG97,"&lt;&gt;NOR",G74:G97)</f>
        <v>0</v>
      </c>
      <c r="H73" s="239"/>
      <c r="I73" s="239">
        <f>SUM(I74:I97)</f>
        <v>0</v>
      </c>
      <c r="J73" s="239"/>
      <c r="K73" s="239">
        <f>SUM(K74:K97)</f>
        <v>0</v>
      </c>
      <c r="L73" s="239"/>
      <c r="M73" s="239">
        <f>SUM(M74:M97)</f>
        <v>0</v>
      </c>
      <c r="N73" s="239"/>
      <c r="O73" s="239">
        <f>SUM(O74:O97)</f>
        <v>203.22</v>
      </c>
      <c r="P73" s="239"/>
      <c r="Q73" s="239">
        <f>SUM(Q74:Q97)</f>
        <v>0</v>
      </c>
      <c r="R73" s="239"/>
      <c r="S73" s="239"/>
      <c r="T73" s="240"/>
      <c r="U73" s="234"/>
      <c r="V73" s="234">
        <f>SUM(V74:V97)</f>
        <v>197.88</v>
      </c>
      <c r="W73" s="234"/>
      <c r="X73" s="234"/>
      <c r="AG73" t="s">
        <v>126</v>
      </c>
    </row>
    <row r="74" spans="1:60" ht="22.5" outlineLevel="1">
      <c r="A74" s="241">
        <v>14</v>
      </c>
      <c r="B74" s="242" t="s">
        <v>486</v>
      </c>
      <c r="C74" s="253" t="s">
        <v>487</v>
      </c>
      <c r="D74" s="243" t="s">
        <v>129</v>
      </c>
      <c r="E74" s="244">
        <v>353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0.378</v>
      </c>
      <c r="O74" s="246">
        <f>ROUND(E74*N74,2)</f>
        <v>133.43</v>
      </c>
      <c r="P74" s="246">
        <v>0</v>
      </c>
      <c r="Q74" s="246">
        <f>ROUND(E74*P74,2)</f>
        <v>0</v>
      </c>
      <c r="R74" s="246"/>
      <c r="S74" s="246" t="s">
        <v>130</v>
      </c>
      <c r="T74" s="247" t="s">
        <v>130</v>
      </c>
      <c r="U74" s="231">
        <v>0.03</v>
      </c>
      <c r="V74" s="231">
        <f>ROUND(E74*U74,2)</f>
        <v>10.59</v>
      </c>
      <c r="W74" s="231"/>
      <c r="X74" s="231" t="s">
        <v>131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132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488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134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489</v>
      </c>
      <c r="D76" s="232"/>
      <c r="E76" s="233">
        <v>353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134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1">
        <v>15</v>
      </c>
      <c r="B77" s="242" t="s">
        <v>490</v>
      </c>
      <c r="C77" s="253" t="s">
        <v>491</v>
      </c>
      <c r="D77" s="243" t="s">
        <v>129</v>
      </c>
      <c r="E77" s="244">
        <v>355.24567999999999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130</v>
      </c>
      <c r="T77" s="247" t="s">
        <v>130</v>
      </c>
      <c r="U77" s="231">
        <v>0.09</v>
      </c>
      <c r="V77" s="231">
        <f>ROUND(E77*U77,2)</f>
        <v>31.97</v>
      </c>
      <c r="W77" s="231"/>
      <c r="X77" s="231" t="s">
        <v>131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132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492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134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489</v>
      </c>
      <c r="D79" s="232"/>
      <c r="E79" s="233">
        <v>353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134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493</v>
      </c>
      <c r="D80" s="232"/>
      <c r="E80" s="233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134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494</v>
      </c>
      <c r="D81" s="232"/>
      <c r="E81" s="233">
        <v>2.2456800000000001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134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41">
        <v>16</v>
      </c>
      <c r="B82" s="242" t="s">
        <v>495</v>
      </c>
      <c r="C82" s="253" t="s">
        <v>496</v>
      </c>
      <c r="D82" s="243" t="s">
        <v>129</v>
      </c>
      <c r="E82" s="244">
        <v>353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5.5449999999999999E-2</v>
      </c>
      <c r="O82" s="246">
        <f>ROUND(E82*N82,2)</f>
        <v>19.57</v>
      </c>
      <c r="P82" s="246">
        <v>0</v>
      </c>
      <c r="Q82" s="246">
        <f>ROUND(E82*P82,2)</f>
        <v>0</v>
      </c>
      <c r="R82" s="246"/>
      <c r="S82" s="246" t="s">
        <v>130</v>
      </c>
      <c r="T82" s="247" t="s">
        <v>130</v>
      </c>
      <c r="U82" s="231">
        <v>0.44</v>
      </c>
      <c r="V82" s="231">
        <f>ROUND(E82*U82,2)</f>
        <v>155.32</v>
      </c>
      <c r="W82" s="231"/>
      <c r="X82" s="231" t="s">
        <v>131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132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497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134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498</v>
      </c>
      <c r="D84" s="232"/>
      <c r="E84" s="233">
        <v>345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134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499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134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146</v>
      </c>
      <c r="D86" s="232"/>
      <c r="E86" s="233">
        <v>8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134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41">
        <v>17</v>
      </c>
      <c r="B87" s="242" t="s">
        <v>500</v>
      </c>
      <c r="C87" s="253" t="s">
        <v>501</v>
      </c>
      <c r="D87" s="243" t="s">
        <v>129</v>
      </c>
      <c r="E87" s="244">
        <v>379.5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0.129</v>
      </c>
      <c r="O87" s="246">
        <f>ROUND(E87*N87,2)</f>
        <v>48.96</v>
      </c>
      <c r="P87" s="246">
        <v>0</v>
      </c>
      <c r="Q87" s="246">
        <f>ROUND(E87*P87,2)</f>
        <v>0</v>
      </c>
      <c r="R87" s="246" t="s">
        <v>457</v>
      </c>
      <c r="S87" s="246" t="s">
        <v>130</v>
      </c>
      <c r="T87" s="247" t="s">
        <v>130</v>
      </c>
      <c r="U87" s="231">
        <v>0</v>
      </c>
      <c r="V87" s="231">
        <f>ROUND(E87*U87,2)</f>
        <v>0</v>
      </c>
      <c r="W87" s="231"/>
      <c r="X87" s="231" t="s">
        <v>458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459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497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134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502</v>
      </c>
      <c r="D89" s="232"/>
      <c r="E89" s="233">
        <v>379.5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134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18</v>
      </c>
      <c r="B90" s="242" t="s">
        <v>503</v>
      </c>
      <c r="C90" s="253" t="s">
        <v>504</v>
      </c>
      <c r="D90" s="243" t="s">
        <v>129</v>
      </c>
      <c r="E90" s="244">
        <v>8.8000000000000007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0.129</v>
      </c>
      <c r="O90" s="246">
        <f>ROUND(E90*N90,2)</f>
        <v>1.1399999999999999</v>
      </c>
      <c r="P90" s="246">
        <v>0</v>
      </c>
      <c r="Q90" s="246">
        <f>ROUND(E90*P90,2)</f>
        <v>0</v>
      </c>
      <c r="R90" s="246" t="s">
        <v>457</v>
      </c>
      <c r="S90" s="246" t="s">
        <v>130</v>
      </c>
      <c r="T90" s="247" t="s">
        <v>130</v>
      </c>
      <c r="U90" s="231">
        <v>0</v>
      </c>
      <c r="V90" s="231">
        <f>ROUND(E90*U90,2)</f>
        <v>0</v>
      </c>
      <c r="W90" s="231"/>
      <c r="X90" s="231" t="s">
        <v>458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459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499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134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505</v>
      </c>
      <c r="D92" s="232"/>
      <c r="E92" s="233">
        <v>8.8000000000000007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134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19</v>
      </c>
      <c r="B93" s="242" t="s">
        <v>506</v>
      </c>
      <c r="C93" s="253" t="s">
        <v>507</v>
      </c>
      <c r="D93" s="243" t="s">
        <v>129</v>
      </c>
      <c r="E93" s="244">
        <v>390.77024999999998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2.9999999999999997E-4</v>
      </c>
      <c r="O93" s="246">
        <f>ROUND(E93*N93,2)</f>
        <v>0.12</v>
      </c>
      <c r="P93" s="246">
        <v>0</v>
      </c>
      <c r="Q93" s="246">
        <f>ROUND(E93*P93,2)</f>
        <v>0</v>
      </c>
      <c r="R93" s="246" t="s">
        <v>457</v>
      </c>
      <c r="S93" s="246" t="s">
        <v>130</v>
      </c>
      <c r="T93" s="247" t="s">
        <v>130</v>
      </c>
      <c r="U93" s="231">
        <v>0</v>
      </c>
      <c r="V93" s="231">
        <f>ROUND(E93*U93,2)</f>
        <v>0</v>
      </c>
      <c r="W93" s="231"/>
      <c r="X93" s="231" t="s">
        <v>458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459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492</v>
      </c>
      <c r="D94" s="232"/>
      <c r="E94" s="233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134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508</v>
      </c>
      <c r="D95" s="232"/>
      <c r="E95" s="233">
        <v>388.3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134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493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134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509</v>
      </c>
      <c r="D97" s="232"/>
      <c r="E97" s="233">
        <v>2.4702500000000001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134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>
      <c r="A98" s="235" t="s">
        <v>125</v>
      </c>
      <c r="B98" s="236" t="s">
        <v>72</v>
      </c>
      <c r="C98" s="252" t="s">
        <v>73</v>
      </c>
      <c r="D98" s="237"/>
      <c r="E98" s="238"/>
      <c r="F98" s="239"/>
      <c r="G98" s="239">
        <f>SUMIF(AG99:AG104,"&lt;&gt;NOR",G99:G104)</f>
        <v>0</v>
      </c>
      <c r="H98" s="239"/>
      <c r="I98" s="239">
        <f>SUM(I99:I104)</f>
        <v>0</v>
      </c>
      <c r="J98" s="239"/>
      <c r="K98" s="239">
        <f>SUM(K99:K104)</f>
        <v>0</v>
      </c>
      <c r="L98" s="239"/>
      <c r="M98" s="239">
        <f>SUM(M99:M104)</f>
        <v>0</v>
      </c>
      <c r="N98" s="239"/>
      <c r="O98" s="239">
        <f>SUM(O99:O104)</f>
        <v>34.83</v>
      </c>
      <c r="P98" s="239"/>
      <c r="Q98" s="239">
        <f>SUM(Q99:Q104)</f>
        <v>0</v>
      </c>
      <c r="R98" s="239"/>
      <c r="S98" s="239"/>
      <c r="T98" s="240"/>
      <c r="U98" s="234"/>
      <c r="V98" s="234">
        <f>SUM(V99:V104)</f>
        <v>39.26</v>
      </c>
      <c r="W98" s="234"/>
      <c r="X98" s="234"/>
      <c r="AG98" t="s">
        <v>126</v>
      </c>
    </row>
    <row r="99" spans="1:60" ht="22.5" outlineLevel="1">
      <c r="A99" s="241">
        <v>20</v>
      </c>
      <c r="B99" s="242" t="s">
        <v>510</v>
      </c>
      <c r="C99" s="253" t="s">
        <v>511</v>
      </c>
      <c r="D99" s="243" t="s">
        <v>169</v>
      </c>
      <c r="E99" s="244">
        <v>279.3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0.12472</v>
      </c>
      <c r="O99" s="246">
        <f>ROUND(E99*N99,2)</f>
        <v>34.83</v>
      </c>
      <c r="P99" s="246">
        <v>0</v>
      </c>
      <c r="Q99" s="246">
        <f>ROUND(E99*P99,2)</f>
        <v>0</v>
      </c>
      <c r="R99" s="246"/>
      <c r="S99" s="246" t="s">
        <v>130</v>
      </c>
      <c r="T99" s="247" t="s">
        <v>130</v>
      </c>
      <c r="U99" s="231">
        <v>0.14000000000000001</v>
      </c>
      <c r="V99" s="231">
        <f>ROUND(E99*U99,2)</f>
        <v>39.1</v>
      </c>
      <c r="W99" s="231"/>
      <c r="X99" s="231" t="s">
        <v>131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132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512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513</v>
      </c>
      <c r="D101" s="232"/>
      <c r="E101" s="233">
        <v>279.3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134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1">
        <v>21</v>
      </c>
      <c r="B102" s="242" t="s">
        <v>514</v>
      </c>
      <c r="C102" s="253" t="s">
        <v>515</v>
      </c>
      <c r="D102" s="243" t="s">
        <v>169</v>
      </c>
      <c r="E102" s="244">
        <v>4.2699999999999996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130</v>
      </c>
      <c r="T102" s="247" t="s">
        <v>130</v>
      </c>
      <c r="U102" s="231">
        <v>3.6999999999999998E-2</v>
      </c>
      <c r="V102" s="231">
        <f>ROUND(E102*U102,2)</f>
        <v>0.16</v>
      </c>
      <c r="W102" s="231"/>
      <c r="X102" s="231" t="s">
        <v>131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132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516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134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517</v>
      </c>
      <c r="D104" s="232"/>
      <c r="E104" s="233">
        <v>4.2699999999999996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134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>
      <c r="A105" s="235" t="s">
        <v>125</v>
      </c>
      <c r="B105" s="236" t="s">
        <v>76</v>
      </c>
      <c r="C105" s="252" t="s">
        <v>77</v>
      </c>
      <c r="D105" s="237"/>
      <c r="E105" s="238"/>
      <c r="F105" s="239"/>
      <c r="G105" s="239">
        <f>SUMIF(AG106:AG120,"&lt;&gt;NOR",G106:G120)</f>
        <v>0</v>
      </c>
      <c r="H105" s="239"/>
      <c r="I105" s="239">
        <f>SUM(I106:I120)</f>
        <v>0</v>
      </c>
      <c r="J105" s="239"/>
      <c r="K105" s="239">
        <f>SUM(K106:K120)</f>
        <v>0</v>
      </c>
      <c r="L105" s="239"/>
      <c r="M105" s="239">
        <f>SUM(M106:M120)</f>
        <v>0</v>
      </c>
      <c r="N105" s="239"/>
      <c r="O105" s="239">
        <f>SUM(O106:O120)</f>
        <v>0.05</v>
      </c>
      <c r="P105" s="239"/>
      <c r="Q105" s="239">
        <f>SUM(Q106:Q120)</f>
        <v>152.69999999999999</v>
      </c>
      <c r="R105" s="239"/>
      <c r="S105" s="239"/>
      <c r="T105" s="240"/>
      <c r="U105" s="234"/>
      <c r="V105" s="234">
        <f>SUM(V106:V120)</f>
        <v>252.82999999999998</v>
      </c>
      <c r="W105" s="234"/>
      <c r="X105" s="234"/>
      <c r="AG105" t="s">
        <v>126</v>
      </c>
    </row>
    <row r="106" spans="1:60" outlineLevel="1">
      <c r="A106" s="241">
        <v>22</v>
      </c>
      <c r="B106" s="242" t="s">
        <v>518</v>
      </c>
      <c r="C106" s="253" t="s">
        <v>519</v>
      </c>
      <c r="D106" s="243" t="s">
        <v>129</v>
      </c>
      <c r="E106" s="244">
        <v>293.3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0.11</v>
      </c>
      <c r="Q106" s="246">
        <f>ROUND(E106*P106,2)</f>
        <v>32.26</v>
      </c>
      <c r="R106" s="246"/>
      <c r="S106" s="246" t="s">
        <v>130</v>
      </c>
      <c r="T106" s="247" t="s">
        <v>130</v>
      </c>
      <c r="U106" s="231">
        <v>0.2</v>
      </c>
      <c r="V106" s="231">
        <f>ROUND(E106*U106,2)</f>
        <v>58.66</v>
      </c>
      <c r="W106" s="231"/>
      <c r="X106" s="231" t="s">
        <v>131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132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520</v>
      </c>
      <c r="D107" s="232"/>
      <c r="E107" s="233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134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512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134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521</v>
      </c>
      <c r="D109" s="232"/>
      <c r="E109" s="233">
        <v>293.3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134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23</v>
      </c>
      <c r="B110" s="242" t="s">
        <v>522</v>
      </c>
      <c r="C110" s="253" t="s">
        <v>523</v>
      </c>
      <c r="D110" s="243" t="s">
        <v>169</v>
      </c>
      <c r="E110" s="244">
        <v>221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0.22</v>
      </c>
      <c r="Q110" s="246">
        <f>ROUND(E110*P110,2)</f>
        <v>48.62</v>
      </c>
      <c r="R110" s="246"/>
      <c r="S110" s="246" t="s">
        <v>130</v>
      </c>
      <c r="T110" s="247" t="s">
        <v>130</v>
      </c>
      <c r="U110" s="231">
        <v>0.14000000000000001</v>
      </c>
      <c r="V110" s="231">
        <f>ROUND(E110*U110,2)</f>
        <v>30.94</v>
      </c>
      <c r="W110" s="231"/>
      <c r="X110" s="231" t="s">
        <v>131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132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512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134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524</v>
      </c>
      <c r="D112" s="232"/>
      <c r="E112" s="233">
        <v>221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134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41">
        <v>24</v>
      </c>
      <c r="B113" s="242" t="s">
        <v>525</v>
      </c>
      <c r="C113" s="253" t="s">
        <v>526</v>
      </c>
      <c r="D113" s="243" t="s">
        <v>415</v>
      </c>
      <c r="E113" s="244">
        <v>32.645000000000003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1.47E-3</v>
      </c>
      <c r="O113" s="246">
        <f>ROUND(E113*N113,2)</f>
        <v>0.05</v>
      </c>
      <c r="P113" s="246">
        <v>2.2000000000000002</v>
      </c>
      <c r="Q113" s="246">
        <f>ROUND(E113*P113,2)</f>
        <v>71.819999999999993</v>
      </c>
      <c r="R113" s="246"/>
      <c r="S113" s="246" t="s">
        <v>130</v>
      </c>
      <c r="T113" s="247" t="s">
        <v>130</v>
      </c>
      <c r="U113" s="231">
        <v>5</v>
      </c>
      <c r="V113" s="231">
        <f>ROUND(E113*U113,2)</f>
        <v>163.22999999999999</v>
      </c>
      <c r="W113" s="231"/>
      <c r="X113" s="231" t="s">
        <v>131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132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527</v>
      </c>
      <c r="D114" s="232"/>
      <c r="E114" s="23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134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528</v>
      </c>
      <c r="D115" s="232"/>
      <c r="E115" s="233">
        <v>29.33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529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134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530</v>
      </c>
      <c r="D117" s="232"/>
      <c r="E117" s="233">
        <v>3.3149999999999999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134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41">
        <v>25</v>
      </c>
      <c r="B118" s="242" t="s">
        <v>531</v>
      </c>
      <c r="C118" s="253" t="s">
        <v>532</v>
      </c>
      <c r="D118" s="243" t="s">
        <v>533</v>
      </c>
      <c r="E118" s="244">
        <v>5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130</v>
      </c>
      <c r="T118" s="247" t="s">
        <v>130</v>
      </c>
      <c r="U118" s="231">
        <v>0</v>
      </c>
      <c r="V118" s="231">
        <f>ROUND(E118*U118,2)</f>
        <v>0</v>
      </c>
      <c r="W118" s="231"/>
      <c r="X118" s="231" t="s">
        <v>131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132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534</v>
      </c>
      <c r="D119" s="232"/>
      <c r="E119" s="233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134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68</v>
      </c>
      <c r="D120" s="232"/>
      <c r="E120" s="233">
        <v>5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>
      <c r="A121" s="235" t="s">
        <v>125</v>
      </c>
      <c r="B121" s="236" t="s">
        <v>80</v>
      </c>
      <c r="C121" s="252" t="s">
        <v>81</v>
      </c>
      <c r="D121" s="237"/>
      <c r="E121" s="238"/>
      <c r="F121" s="239"/>
      <c r="G121" s="239">
        <f>SUMIF(AG122:AG126,"&lt;&gt;NOR",G122:G126)</f>
        <v>0</v>
      </c>
      <c r="H121" s="239"/>
      <c r="I121" s="239">
        <f>SUM(I122:I126)</f>
        <v>0</v>
      </c>
      <c r="J121" s="239"/>
      <c r="K121" s="239">
        <f>SUM(K122:K126)</f>
        <v>0</v>
      </c>
      <c r="L121" s="239"/>
      <c r="M121" s="239">
        <f>SUM(M122:M126)</f>
        <v>0</v>
      </c>
      <c r="N121" s="239"/>
      <c r="O121" s="239">
        <f>SUM(O122:O126)</f>
        <v>0</v>
      </c>
      <c r="P121" s="239"/>
      <c r="Q121" s="239">
        <f>SUM(Q122:Q126)</f>
        <v>0</v>
      </c>
      <c r="R121" s="239"/>
      <c r="S121" s="239"/>
      <c r="T121" s="240"/>
      <c r="U121" s="234"/>
      <c r="V121" s="234">
        <f>SUM(V122:V126)</f>
        <v>105.56</v>
      </c>
      <c r="W121" s="234"/>
      <c r="X121" s="234"/>
      <c r="AG121" t="s">
        <v>126</v>
      </c>
    </row>
    <row r="122" spans="1:60" outlineLevel="1">
      <c r="A122" s="241">
        <v>26</v>
      </c>
      <c r="B122" s="242" t="s">
        <v>234</v>
      </c>
      <c r="C122" s="253" t="s">
        <v>235</v>
      </c>
      <c r="D122" s="243" t="s">
        <v>236</v>
      </c>
      <c r="E122" s="244">
        <v>10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130</v>
      </c>
      <c r="T122" s="247" t="s">
        <v>130</v>
      </c>
      <c r="U122" s="231">
        <v>1</v>
      </c>
      <c r="V122" s="231">
        <f>ROUND(E122*U122,2)</f>
        <v>10</v>
      </c>
      <c r="W122" s="231"/>
      <c r="X122" s="231" t="s">
        <v>131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200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237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134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238</v>
      </c>
      <c r="D124" s="232"/>
      <c r="E124" s="233">
        <v>10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134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41">
        <v>27</v>
      </c>
      <c r="B125" s="242" t="s">
        <v>535</v>
      </c>
      <c r="C125" s="253" t="s">
        <v>536</v>
      </c>
      <c r="D125" s="243" t="s">
        <v>230</v>
      </c>
      <c r="E125" s="244">
        <v>245.02799999999999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130</v>
      </c>
      <c r="T125" s="247" t="s">
        <v>130</v>
      </c>
      <c r="U125" s="231">
        <v>0.39</v>
      </c>
      <c r="V125" s="231">
        <f>ROUND(E125*U125,2)</f>
        <v>95.56</v>
      </c>
      <c r="W125" s="231"/>
      <c r="X125" s="231" t="s">
        <v>131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537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538</v>
      </c>
      <c r="D126" s="232"/>
      <c r="E126" s="233">
        <v>245.02799999999999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134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>
      <c r="A127" s="235" t="s">
        <v>125</v>
      </c>
      <c r="B127" s="236" t="s">
        <v>82</v>
      </c>
      <c r="C127" s="252" t="s">
        <v>83</v>
      </c>
      <c r="D127" s="237"/>
      <c r="E127" s="238"/>
      <c r="F127" s="239"/>
      <c r="G127" s="239">
        <f>SUMIF(AG128:AG133,"&lt;&gt;NOR",G128:G133)</f>
        <v>0</v>
      </c>
      <c r="H127" s="239"/>
      <c r="I127" s="239">
        <f>SUM(I128:I133)</f>
        <v>0</v>
      </c>
      <c r="J127" s="239"/>
      <c r="K127" s="239">
        <f>SUM(K128:K133)</f>
        <v>0</v>
      </c>
      <c r="L127" s="239"/>
      <c r="M127" s="239">
        <f>SUM(M128:M133)</f>
        <v>0</v>
      </c>
      <c r="N127" s="239"/>
      <c r="O127" s="239">
        <f>SUM(O128:O133)</f>
        <v>0</v>
      </c>
      <c r="P127" s="239"/>
      <c r="Q127" s="239">
        <f>SUM(Q128:Q133)</f>
        <v>0</v>
      </c>
      <c r="R127" s="239"/>
      <c r="S127" s="239"/>
      <c r="T127" s="240"/>
      <c r="U127" s="234"/>
      <c r="V127" s="234">
        <f>SUM(V128:V133)</f>
        <v>2.06</v>
      </c>
      <c r="W127" s="234"/>
      <c r="X127" s="234"/>
      <c r="AG127" t="s">
        <v>126</v>
      </c>
    </row>
    <row r="128" spans="1:60" outlineLevel="1">
      <c r="A128" s="241">
        <v>28</v>
      </c>
      <c r="B128" s="242" t="s">
        <v>539</v>
      </c>
      <c r="C128" s="253" t="s">
        <v>540</v>
      </c>
      <c r="D128" s="243" t="s">
        <v>129</v>
      </c>
      <c r="E128" s="244">
        <v>6.0663600000000004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8.0000000000000007E-5</v>
      </c>
      <c r="O128" s="246">
        <f>ROUND(E128*N128,2)</f>
        <v>0</v>
      </c>
      <c r="P128" s="246">
        <v>0</v>
      </c>
      <c r="Q128" s="246">
        <f>ROUND(E128*P128,2)</f>
        <v>0</v>
      </c>
      <c r="R128" s="246"/>
      <c r="S128" s="246" t="s">
        <v>130</v>
      </c>
      <c r="T128" s="247" t="s">
        <v>130</v>
      </c>
      <c r="U128" s="231">
        <v>0.34</v>
      </c>
      <c r="V128" s="231">
        <f>ROUND(E128*U128,2)</f>
        <v>2.06</v>
      </c>
      <c r="W128" s="231"/>
      <c r="X128" s="231" t="s">
        <v>131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132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541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134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542</v>
      </c>
      <c r="D130" s="232"/>
      <c r="E130" s="233">
        <v>6.0663600000000004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134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41">
        <v>29</v>
      </c>
      <c r="B131" s="242" t="s">
        <v>543</v>
      </c>
      <c r="C131" s="253" t="s">
        <v>544</v>
      </c>
      <c r="D131" s="243" t="s">
        <v>129</v>
      </c>
      <c r="E131" s="244">
        <v>6.0663600000000004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5.5000000000000003E-4</v>
      </c>
      <c r="O131" s="246">
        <f>ROUND(E131*N131,2)</f>
        <v>0</v>
      </c>
      <c r="P131" s="246">
        <v>0</v>
      </c>
      <c r="Q131" s="246">
        <f>ROUND(E131*P131,2)</f>
        <v>0</v>
      </c>
      <c r="R131" s="246" t="s">
        <v>457</v>
      </c>
      <c r="S131" s="246" t="s">
        <v>130</v>
      </c>
      <c r="T131" s="247" t="s">
        <v>130</v>
      </c>
      <c r="U131" s="231">
        <v>0</v>
      </c>
      <c r="V131" s="231">
        <f>ROUND(E131*U131,2)</f>
        <v>0</v>
      </c>
      <c r="W131" s="231"/>
      <c r="X131" s="231" t="s">
        <v>458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459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541</v>
      </c>
      <c r="D132" s="232"/>
      <c r="E132" s="233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134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542</v>
      </c>
      <c r="D133" s="232"/>
      <c r="E133" s="233">
        <v>6.0663600000000004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>
      <c r="A134" s="235" t="s">
        <v>125</v>
      </c>
      <c r="B134" s="236" t="s">
        <v>92</v>
      </c>
      <c r="C134" s="252" t="s">
        <v>93</v>
      </c>
      <c r="D134" s="237"/>
      <c r="E134" s="238"/>
      <c r="F134" s="239"/>
      <c r="G134" s="239">
        <f>SUMIF(AG135:AG141,"&lt;&gt;NOR",G135:G141)</f>
        <v>0</v>
      </c>
      <c r="H134" s="239"/>
      <c r="I134" s="239">
        <f>SUM(I135:I141)</f>
        <v>0</v>
      </c>
      <c r="J134" s="239"/>
      <c r="K134" s="239">
        <f>SUM(K135:K141)</f>
        <v>0</v>
      </c>
      <c r="L134" s="239"/>
      <c r="M134" s="239">
        <f>SUM(M135:M141)</f>
        <v>0</v>
      </c>
      <c r="N134" s="239"/>
      <c r="O134" s="239">
        <f>SUM(O135:O141)</f>
        <v>0</v>
      </c>
      <c r="P134" s="239"/>
      <c r="Q134" s="239">
        <f>SUM(Q135:Q141)</f>
        <v>0</v>
      </c>
      <c r="R134" s="239"/>
      <c r="S134" s="239"/>
      <c r="T134" s="240"/>
      <c r="U134" s="234"/>
      <c r="V134" s="234">
        <f>SUM(V135:V141)</f>
        <v>0</v>
      </c>
      <c r="W134" s="234"/>
      <c r="X134" s="234"/>
      <c r="AG134" t="s">
        <v>126</v>
      </c>
    </row>
    <row r="135" spans="1:60" outlineLevel="1">
      <c r="A135" s="241">
        <v>30</v>
      </c>
      <c r="B135" s="242" t="s">
        <v>331</v>
      </c>
      <c r="C135" s="253" t="s">
        <v>545</v>
      </c>
      <c r="D135" s="243" t="s">
        <v>211</v>
      </c>
      <c r="E135" s="244">
        <v>1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333</v>
      </c>
      <c r="T135" s="247" t="s">
        <v>334</v>
      </c>
      <c r="U135" s="231">
        <v>0</v>
      </c>
      <c r="V135" s="231">
        <f>ROUND(E135*U135,2)</f>
        <v>0</v>
      </c>
      <c r="W135" s="231"/>
      <c r="X135" s="231" t="s">
        <v>131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132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>
      <c r="A136" s="229"/>
      <c r="B136" s="230"/>
      <c r="C136" s="254" t="s">
        <v>546</v>
      </c>
      <c r="D136" s="232"/>
      <c r="E136" s="233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56</v>
      </c>
      <c r="D137" s="232"/>
      <c r="E137" s="233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134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31</v>
      </c>
      <c r="B138" s="242" t="s">
        <v>342</v>
      </c>
      <c r="C138" s="253" t="s">
        <v>547</v>
      </c>
      <c r="D138" s="243" t="s">
        <v>211</v>
      </c>
      <c r="E138" s="244">
        <v>3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333</v>
      </c>
      <c r="T138" s="247" t="s">
        <v>334</v>
      </c>
      <c r="U138" s="231">
        <v>0</v>
      </c>
      <c r="V138" s="231">
        <f>ROUND(E138*U138,2)</f>
        <v>0</v>
      </c>
      <c r="W138" s="231"/>
      <c r="X138" s="231" t="s">
        <v>131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132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548</v>
      </c>
      <c r="D139" s="232"/>
      <c r="E139" s="233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549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66</v>
      </c>
      <c r="D141" s="232"/>
      <c r="E141" s="233">
        <v>3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134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>
      <c r="A142" s="235" t="s">
        <v>125</v>
      </c>
      <c r="B142" s="236" t="s">
        <v>96</v>
      </c>
      <c r="C142" s="252" t="s">
        <v>79</v>
      </c>
      <c r="D142" s="237"/>
      <c r="E142" s="238"/>
      <c r="F142" s="239"/>
      <c r="G142" s="239">
        <f>SUMIF(AG143:AG165,"&lt;&gt;NOR",G143:G165)</f>
        <v>0</v>
      </c>
      <c r="H142" s="239"/>
      <c r="I142" s="239">
        <f>SUM(I143:I165)</f>
        <v>0</v>
      </c>
      <c r="J142" s="239"/>
      <c r="K142" s="239">
        <f>SUM(K143:K165)</f>
        <v>0</v>
      </c>
      <c r="L142" s="239"/>
      <c r="M142" s="239">
        <f>SUM(M143:M165)</f>
        <v>0</v>
      </c>
      <c r="N142" s="239"/>
      <c r="O142" s="239">
        <f>SUM(O143:O165)</f>
        <v>0</v>
      </c>
      <c r="P142" s="239"/>
      <c r="Q142" s="239">
        <f>SUM(Q143:Q165)</f>
        <v>0</v>
      </c>
      <c r="R142" s="239"/>
      <c r="S142" s="239"/>
      <c r="T142" s="240"/>
      <c r="U142" s="234"/>
      <c r="V142" s="234">
        <f>SUM(V143:V165)</f>
        <v>261.12</v>
      </c>
      <c r="W142" s="234"/>
      <c r="X142" s="234"/>
      <c r="AG142" t="s">
        <v>126</v>
      </c>
    </row>
    <row r="143" spans="1:60" outlineLevel="1">
      <c r="A143" s="241">
        <v>32</v>
      </c>
      <c r="B143" s="242" t="s">
        <v>365</v>
      </c>
      <c r="C143" s="253" t="s">
        <v>366</v>
      </c>
      <c r="D143" s="243" t="s">
        <v>230</v>
      </c>
      <c r="E143" s="244">
        <v>152.702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 t="s">
        <v>130</v>
      </c>
      <c r="T143" s="247" t="s">
        <v>130</v>
      </c>
      <c r="U143" s="231">
        <v>0.28000000000000003</v>
      </c>
      <c r="V143" s="231">
        <f>ROUND(E143*U143,2)</f>
        <v>42.76</v>
      </c>
      <c r="W143" s="231"/>
      <c r="X143" s="231" t="s">
        <v>131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132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5" t="s">
        <v>367</v>
      </c>
      <c r="D144" s="248"/>
      <c r="E144" s="248"/>
      <c r="F144" s="248"/>
      <c r="G144" s="248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140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6" t="s">
        <v>368</v>
      </c>
      <c r="D145" s="250"/>
      <c r="E145" s="250"/>
      <c r="F145" s="250"/>
      <c r="G145" s="250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140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>
      <c r="A146" s="229"/>
      <c r="B146" s="230"/>
      <c r="C146" s="256" t="s">
        <v>369</v>
      </c>
      <c r="D146" s="250"/>
      <c r="E146" s="250"/>
      <c r="F146" s="250"/>
      <c r="G146" s="250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140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49" t="str">
        <f>C146</f>
        <v>- při vodorovné dopravě po vodě : vyložení na hromady na suchu nebo na přeložení na dopravní prostředek na suchu do 15 m vodorovně a současně do 4 m svisle,</v>
      </c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6" t="s">
        <v>370</v>
      </c>
      <c r="D147" s="250"/>
      <c r="E147" s="250"/>
      <c r="F147" s="250"/>
      <c r="G147" s="250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140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371</v>
      </c>
      <c r="D148" s="232"/>
      <c r="E148" s="23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134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550</v>
      </c>
      <c r="D149" s="232"/>
      <c r="E149" s="233">
        <v>152.702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134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41">
        <v>33</v>
      </c>
      <c r="B150" s="242" t="s">
        <v>380</v>
      </c>
      <c r="C150" s="253" t="s">
        <v>381</v>
      </c>
      <c r="D150" s="243" t="s">
        <v>230</v>
      </c>
      <c r="E150" s="244">
        <v>152.702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0</v>
      </c>
      <c r="O150" s="246">
        <f>ROUND(E150*N150,2)</f>
        <v>0</v>
      </c>
      <c r="P150" s="246">
        <v>0</v>
      </c>
      <c r="Q150" s="246">
        <f>ROUND(E150*P150,2)</f>
        <v>0</v>
      </c>
      <c r="R150" s="246"/>
      <c r="S150" s="246" t="s">
        <v>130</v>
      </c>
      <c r="T150" s="247" t="s">
        <v>130</v>
      </c>
      <c r="U150" s="231">
        <v>0.49</v>
      </c>
      <c r="V150" s="231">
        <f>ROUND(E150*U150,2)</f>
        <v>74.819999999999993</v>
      </c>
      <c r="W150" s="231"/>
      <c r="X150" s="231" t="s">
        <v>131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132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5" t="s">
        <v>382</v>
      </c>
      <c r="D151" s="248"/>
      <c r="E151" s="248"/>
      <c r="F151" s="248"/>
      <c r="G151" s="248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140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383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134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550</v>
      </c>
      <c r="D153" s="232"/>
      <c r="E153" s="233">
        <v>152.702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134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34</v>
      </c>
      <c r="B154" s="242" t="s">
        <v>388</v>
      </c>
      <c r="C154" s="253" t="s">
        <v>389</v>
      </c>
      <c r="D154" s="243" t="s">
        <v>230</v>
      </c>
      <c r="E154" s="244">
        <v>1832.424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6"/>
      <c r="S154" s="246" t="s">
        <v>130</v>
      </c>
      <c r="T154" s="247" t="s">
        <v>130</v>
      </c>
      <c r="U154" s="231">
        <v>0</v>
      </c>
      <c r="V154" s="231">
        <f>ROUND(E154*U154,2)</f>
        <v>0</v>
      </c>
      <c r="W154" s="231"/>
      <c r="X154" s="231" t="s">
        <v>131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132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391</v>
      </c>
      <c r="D155" s="232"/>
      <c r="E155" s="233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134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383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134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551</v>
      </c>
      <c r="D157" s="232"/>
      <c r="E157" s="233">
        <v>1832.424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134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1">
        <v>35</v>
      </c>
      <c r="B158" s="242" t="s">
        <v>397</v>
      </c>
      <c r="C158" s="253" t="s">
        <v>398</v>
      </c>
      <c r="D158" s="243" t="s">
        <v>230</v>
      </c>
      <c r="E158" s="244">
        <v>152.702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130</v>
      </c>
      <c r="T158" s="247" t="s">
        <v>130</v>
      </c>
      <c r="U158" s="231">
        <v>0.94</v>
      </c>
      <c r="V158" s="231">
        <f>ROUND(E158*U158,2)</f>
        <v>143.54</v>
      </c>
      <c r="W158" s="231"/>
      <c r="X158" s="231" t="s">
        <v>131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132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>
      <c r="A159" s="229"/>
      <c r="B159" s="230"/>
      <c r="C159" s="254" t="s">
        <v>399</v>
      </c>
      <c r="D159" s="232"/>
      <c r="E159" s="233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134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371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134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550</v>
      </c>
      <c r="D161" s="232"/>
      <c r="E161" s="233">
        <v>152.702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134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41">
        <v>36</v>
      </c>
      <c r="B162" s="242" t="s">
        <v>552</v>
      </c>
      <c r="C162" s="253" t="s">
        <v>553</v>
      </c>
      <c r="D162" s="243" t="s">
        <v>230</v>
      </c>
      <c r="E162" s="244">
        <v>152.702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130</v>
      </c>
      <c r="T162" s="247" t="s">
        <v>130</v>
      </c>
      <c r="U162" s="231">
        <v>0</v>
      </c>
      <c r="V162" s="231">
        <f>ROUND(E162*U162,2)</f>
        <v>0</v>
      </c>
      <c r="W162" s="231"/>
      <c r="X162" s="231" t="s">
        <v>131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132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>
      <c r="A163" s="229"/>
      <c r="B163" s="230"/>
      <c r="C163" s="254" t="s">
        <v>402</v>
      </c>
      <c r="D163" s="232"/>
      <c r="E163" s="233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134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383</v>
      </c>
      <c r="D164" s="232"/>
      <c r="E164" s="233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134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550</v>
      </c>
      <c r="D165" s="232"/>
      <c r="E165" s="233">
        <v>152.702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134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>
      <c r="A166" s="235" t="s">
        <v>125</v>
      </c>
      <c r="B166" s="236" t="s">
        <v>98</v>
      </c>
      <c r="C166" s="252" t="s">
        <v>29</v>
      </c>
      <c r="D166" s="237"/>
      <c r="E166" s="238"/>
      <c r="F166" s="239"/>
      <c r="G166" s="239">
        <f>SUMIF(AG167:AG170,"&lt;&gt;NOR",G167:G170)</f>
        <v>0</v>
      </c>
      <c r="H166" s="239"/>
      <c r="I166" s="239">
        <f>SUM(I167:I170)</f>
        <v>0</v>
      </c>
      <c r="J166" s="239"/>
      <c r="K166" s="239">
        <f>SUM(K167:K170)</f>
        <v>0</v>
      </c>
      <c r="L166" s="239"/>
      <c r="M166" s="239">
        <f>SUM(M167:M170)</f>
        <v>0</v>
      </c>
      <c r="N166" s="239"/>
      <c r="O166" s="239">
        <f>SUM(O167:O170)</f>
        <v>0</v>
      </c>
      <c r="P166" s="239"/>
      <c r="Q166" s="239">
        <f>SUM(Q167:Q170)</f>
        <v>0</v>
      </c>
      <c r="R166" s="239"/>
      <c r="S166" s="239"/>
      <c r="T166" s="240"/>
      <c r="U166" s="234"/>
      <c r="V166" s="234">
        <f>SUM(V167:V170)</f>
        <v>0</v>
      </c>
      <c r="W166" s="234"/>
      <c r="X166" s="234"/>
      <c r="AG166" t="s">
        <v>126</v>
      </c>
    </row>
    <row r="167" spans="1:60" outlineLevel="1">
      <c r="A167" s="241">
        <v>37</v>
      </c>
      <c r="B167" s="242" t="s">
        <v>403</v>
      </c>
      <c r="C167" s="253" t="s">
        <v>404</v>
      </c>
      <c r="D167" s="243" t="s">
        <v>0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130</v>
      </c>
      <c r="T167" s="247" t="s">
        <v>334</v>
      </c>
      <c r="U167" s="231">
        <v>0</v>
      </c>
      <c r="V167" s="231">
        <f>ROUND(E167*U167,2)</f>
        <v>0</v>
      </c>
      <c r="W167" s="231"/>
      <c r="X167" s="231" t="s">
        <v>405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406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56</v>
      </c>
      <c r="D168" s="232"/>
      <c r="E168" s="233">
        <v>1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134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41">
        <v>38</v>
      </c>
      <c r="B169" s="242" t="s">
        <v>407</v>
      </c>
      <c r="C169" s="253" t="s">
        <v>408</v>
      </c>
      <c r="D169" s="243" t="s">
        <v>0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333</v>
      </c>
      <c r="T169" s="247" t="s">
        <v>334</v>
      </c>
      <c r="U169" s="231">
        <v>0</v>
      </c>
      <c r="V169" s="231">
        <f>ROUND(E169*U169,2)</f>
        <v>0</v>
      </c>
      <c r="W169" s="231"/>
      <c r="X169" s="231" t="s">
        <v>405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406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56</v>
      </c>
      <c r="D170" s="232"/>
      <c r="E170" s="233">
        <v>1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134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>
      <c r="A171" s="3"/>
      <c r="B171" s="4"/>
      <c r="C171" s="25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AE171">
        <v>15</v>
      </c>
      <c r="AF171">
        <v>21</v>
      </c>
      <c r="AG171" t="s">
        <v>112</v>
      </c>
    </row>
    <row r="172" spans="1:60">
      <c r="A172" s="215"/>
      <c r="B172" s="216" t="s">
        <v>31</v>
      </c>
      <c r="C172" s="258"/>
      <c r="D172" s="217"/>
      <c r="E172" s="218"/>
      <c r="F172" s="218"/>
      <c r="G172" s="251">
        <f>G8+G52+G60+G73+G98+G105+G121+G127+G134+G142+G166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f>SUMIF(L7:L170,AE171,G7:G170)</f>
        <v>0</v>
      </c>
      <c r="AF172">
        <f>SUMIF(L7:L170,AF171,G7:G170)</f>
        <v>0</v>
      </c>
      <c r="AG172" t="s">
        <v>409</v>
      </c>
    </row>
    <row r="173" spans="1:60">
      <c r="A173" s="3"/>
      <c r="B173" s="4"/>
      <c r="C173" s="257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60">
      <c r="A174" s="3"/>
      <c r="B174" s="4"/>
      <c r="C174" s="257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60">
      <c r="A175" s="219" t="s">
        <v>410</v>
      </c>
      <c r="B175" s="219"/>
      <c r="C175" s="259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>
      <c r="A176" s="220"/>
      <c r="B176" s="221"/>
      <c r="C176" s="260"/>
      <c r="D176" s="221"/>
      <c r="E176" s="221"/>
      <c r="F176" s="221"/>
      <c r="G176" s="2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G176" t="s">
        <v>411</v>
      </c>
    </row>
    <row r="177" spans="1:33">
      <c r="A177" s="223"/>
      <c r="B177" s="224"/>
      <c r="C177" s="261"/>
      <c r="D177" s="224"/>
      <c r="E177" s="224"/>
      <c r="F177" s="224"/>
      <c r="G177" s="22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>
      <c r="A178" s="223"/>
      <c r="B178" s="224"/>
      <c r="C178" s="261"/>
      <c r="D178" s="224"/>
      <c r="E178" s="224"/>
      <c r="F178" s="224"/>
      <c r="G178" s="22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>
      <c r="A179" s="223"/>
      <c r="B179" s="224"/>
      <c r="C179" s="261"/>
      <c r="D179" s="224"/>
      <c r="E179" s="224"/>
      <c r="F179" s="224"/>
      <c r="G179" s="22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>
      <c r="A180" s="226"/>
      <c r="B180" s="227"/>
      <c r="C180" s="262"/>
      <c r="D180" s="227"/>
      <c r="E180" s="227"/>
      <c r="F180" s="227"/>
      <c r="G180" s="22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>
      <c r="A181" s="3"/>
      <c r="B181" s="4"/>
      <c r="C181" s="257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>
      <c r="C182" s="263"/>
      <c r="D182" s="10"/>
      <c r="AG182" t="s">
        <v>412</v>
      </c>
    </row>
    <row r="183" spans="1:33">
      <c r="D183" s="10"/>
    </row>
    <row r="184" spans="1:33">
      <c r="D184" s="10"/>
    </row>
    <row r="185" spans="1:33">
      <c r="D185" s="10"/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2">
    <mergeCell ref="C147:G147"/>
    <mergeCell ref="C151:G151"/>
    <mergeCell ref="A1:G1"/>
    <mergeCell ref="C2:G2"/>
    <mergeCell ref="C3:G3"/>
    <mergeCell ref="C4:G4"/>
    <mergeCell ref="A175:C175"/>
    <mergeCell ref="A176:G180"/>
    <mergeCell ref="C30:G30"/>
    <mergeCell ref="C144:G144"/>
    <mergeCell ref="C145:G145"/>
    <mergeCell ref="C146:G14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2020-04-05T18:41:26Z</dcterms:modified>
</cp:coreProperties>
</file>