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dkola\Desktop\Documents\EZAK\2020\Rámcová smlouva\"/>
    </mc:Choice>
  </mc:AlternateContent>
  <bookViews>
    <workbookView xWindow="0" yWindow="0" windowWidth="28800" windowHeight="12435" firstSheet="1" activeTab="1"/>
  </bookViews>
  <sheets>
    <sheet name="Rekapitulace stavby" sheetId="1" state="veryHidden" r:id="rId1"/>
    <sheet name="094 - Malby bílé" sheetId="2" r:id="rId2"/>
  </sheets>
  <definedNames>
    <definedName name="_xlnm._FilterDatabase" localSheetId="1" hidden="1">'094 - Malby bílé'!$C$113:$K$145</definedName>
    <definedName name="_xlnm.Print_Titles" localSheetId="1">'094 - Malby bílé'!$113:$113</definedName>
    <definedName name="_xlnm.Print_Titles" localSheetId="0">'Rekapitulace stavby'!$92:$92</definedName>
    <definedName name="_xlnm.Print_Area" localSheetId="1">'094 - Malby bílé'!$C$4:$J$76,'094 - Malby bílé'!$C$82:$J$97,'094 - Malby bílé'!$C$103:$K$145</definedName>
    <definedName name="_xlnm.Print_Area" localSheetId="0">'Rekapitulace stavby'!$D$4:$AO$76,'Rekapitulace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BI122" i="2"/>
  <c r="BH122" i="2"/>
  <c r="BG122" i="2"/>
  <c r="BF122" i="2"/>
  <c r="T122" i="2"/>
  <c r="R122" i="2"/>
  <c r="P122" i="2"/>
  <c r="BI121" i="2"/>
  <c r="BH121" i="2"/>
  <c r="BG121" i="2"/>
  <c r="BF121" i="2"/>
  <c r="T121" i="2"/>
  <c r="R121" i="2"/>
  <c r="P121" i="2"/>
  <c r="BI119" i="2"/>
  <c r="BH119" i="2"/>
  <c r="BG119" i="2"/>
  <c r="BF119" i="2"/>
  <c r="T119" i="2"/>
  <c r="R119" i="2"/>
  <c r="P119" i="2"/>
  <c r="BI117" i="2"/>
  <c r="BH117" i="2"/>
  <c r="BG117" i="2"/>
  <c r="BF117" i="2"/>
  <c r="T117" i="2"/>
  <c r="R117" i="2"/>
  <c r="P117" i="2"/>
  <c r="BI116" i="2"/>
  <c r="BH116" i="2"/>
  <c r="BG116" i="2"/>
  <c r="BF116" i="2"/>
  <c r="T116" i="2"/>
  <c r="R116" i="2"/>
  <c r="P116" i="2"/>
  <c r="J111" i="2"/>
  <c r="F110" i="2"/>
  <c r="F108" i="2"/>
  <c r="E106" i="2"/>
  <c r="J90" i="2"/>
  <c r="F89" i="2"/>
  <c r="F87" i="2"/>
  <c r="E85" i="2"/>
  <c r="J19" i="2"/>
  <c r="E19" i="2"/>
  <c r="J110" i="2"/>
  <c r="J18" i="2"/>
  <c r="J16" i="2"/>
  <c r="E16" i="2"/>
  <c r="F111" i="2"/>
  <c r="J15" i="2"/>
  <c r="J10" i="2"/>
  <c r="J108" i="2" s="1"/>
  <c r="L90" i="1"/>
  <c r="AM90" i="1"/>
  <c r="AM89" i="1"/>
  <c r="L89" i="1"/>
  <c r="AM87" i="1"/>
  <c r="L87" i="1"/>
  <c r="L85" i="1"/>
  <c r="L84" i="1"/>
  <c r="BK145" i="2"/>
  <c r="J145" i="2"/>
  <c r="BK144" i="2"/>
  <c r="J144" i="2"/>
  <c r="BK143" i="2"/>
  <c r="J143" i="2"/>
  <c r="BK141" i="2"/>
  <c r="J141" i="2"/>
  <c r="BK140" i="2"/>
  <c r="J140" i="2"/>
  <c r="BK139" i="2"/>
  <c r="J139" i="2"/>
  <c r="BK138" i="2"/>
  <c r="J138" i="2"/>
  <c r="BK137" i="2"/>
  <c r="J137" i="2"/>
  <c r="BK136" i="2"/>
  <c r="J136" i="2"/>
  <c r="BK135" i="2"/>
  <c r="J135" i="2"/>
  <c r="BK134" i="2"/>
  <c r="J134" i="2"/>
  <c r="BK133" i="2"/>
  <c r="J133" i="2"/>
  <c r="BK132" i="2"/>
  <c r="J132" i="2"/>
  <c r="BK131" i="2"/>
  <c r="J131" i="2"/>
  <c r="BK130" i="2"/>
  <c r="J130" i="2"/>
  <c r="BK129" i="2"/>
  <c r="J129" i="2"/>
  <c r="BK128" i="2"/>
  <c r="J128" i="2"/>
  <c r="BK127" i="2"/>
  <c r="J127" i="2"/>
  <c r="BK125" i="2"/>
  <c r="J125" i="2"/>
  <c r="BK124" i="2"/>
  <c r="J124" i="2"/>
  <c r="BK122" i="2"/>
  <c r="J122" i="2"/>
  <c r="BK121" i="2"/>
  <c r="J121" i="2"/>
  <c r="BK119" i="2"/>
  <c r="J119" i="2"/>
  <c r="BK117" i="2"/>
  <c r="J117" i="2"/>
  <c r="BK116" i="2"/>
  <c r="J116" i="2"/>
  <c r="AS94" i="1"/>
  <c r="BK115" i="2" l="1"/>
  <c r="J115" i="2" s="1"/>
  <c r="J95" i="2" s="1"/>
  <c r="P115" i="2"/>
  <c r="R115" i="2"/>
  <c r="T115" i="2"/>
  <c r="BK142" i="2"/>
  <c r="J142" i="2" s="1"/>
  <c r="J96" i="2" s="1"/>
  <c r="P142" i="2"/>
  <c r="R142" i="2"/>
  <c r="T142" i="2"/>
  <c r="J87" i="2"/>
  <c r="J89" i="2"/>
  <c r="F90" i="2"/>
  <c r="BE116" i="2"/>
  <c r="BE117" i="2"/>
  <c r="BE119" i="2"/>
  <c r="BE121" i="2"/>
  <c r="BE122" i="2"/>
  <c r="BE124" i="2"/>
  <c r="BE125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3" i="2"/>
  <c r="BE144" i="2"/>
  <c r="BE145" i="2"/>
  <c r="F32" i="2"/>
  <c r="BA95" i="1" s="1"/>
  <c r="BA94" i="1" s="1"/>
  <c r="W30" i="1" s="1"/>
  <c r="J32" i="2"/>
  <c r="AW95" i="1" s="1"/>
  <c r="F33" i="2"/>
  <c r="BB95" i="1" s="1"/>
  <c r="BB94" i="1" s="1"/>
  <c r="W31" i="1" s="1"/>
  <c r="F34" i="2"/>
  <c r="BC95" i="1" s="1"/>
  <c r="BC94" i="1" s="1"/>
  <c r="W32" i="1" s="1"/>
  <c r="F35" i="2"/>
  <c r="BD95" i="1" s="1"/>
  <c r="BD94" i="1" s="1"/>
  <c r="W33" i="1" s="1"/>
  <c r="T114" i="2" l="1"/>
  <c r="R114" i="2"/>
  <c r="P114" i="2"/>
  <c r="AU95" i="1" s="1"/>
  <c r="AU94" i="1" s="1"/>
  <c r="BK114" i="2"/>
  <c r="J114" i="2" s="1"/>
  <c r="J94" i="2" s="1"/>
  <c r="AW94" i="1"/>
  <c r="AK30" i="1" s="1"/>
  <c r="AX94" i="1"/>
  <c r="AY94" i="1"/>
  <c r="F31" i="2"/>
  <c r="AZ95" i="1" s="1"/>
  <c r="AZ94" i="1" s="1"/>
  <c r="W29" i="1" s="1"/>
  <c r="J31" i="2"/>
  <c r="AV95" i="1" s="1"/>
  <c r="AT95" i="1" s="1"/>
  <c r="AV94" i="1" l="1"/>
  <c r="AK29" i="1" s="1"/>
  <c r="J28" i="2"/>
  <c r="AG95" i="1" s="1"/>
  <c r="AG94" i="1" s="1"/>
  <c r="AK26" i="1" s="1"/>
  <c r="AN95" i="1" l="1"/>
  <c r="J37" i="2"/>
  <c r="AK35" i="1"/>
  <c r="AT94" i="1"/>
  <c r="AN94" i="1" l="1"/>
</calcChain>
</file>

<file path=xl/sharedStrings.xml><?xml version="1.0" encoding="utf-8"?>
<sst xmlns="http://schemas.openxmlformats.org/spreadsheetml/2006/main" count="637" uniqueCount="214">
  <si>
    <t>Export Komplet</t>
  </si>
  <si>
    <t/>
  </si>
  <si>
    <t>2.0</t>
  </si>
  <si>
    <t>ZAMOK</t>
  </si>
  <si>
    <t>False</t>
  </si>
  <si>
    <t>{7aa4b063-d12e-4f9c-aad4-17bb9af1ff27}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</si>
  <si>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</si>
  <si>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</si>
  <si>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</si>
  <si>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</si>
  <si>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</si>
  <si>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</si>
  <si>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</si>
  <si>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</si>
  <si>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094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</si>
  <si>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</si>
  <si>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</si>
  <si>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Malby bílé</t>
  </si>
  <si>
    <t>KSO:</t>
  </si>
  <si>
    <t>CC-CZ:</t>
  </si>
  <si>
    <t>Místo:</t>
  </si>
  <si>
    <t xml:space="preserve"> </t>
  </si>
  <si>
    <t>Datum:</t>
  </si>
  <si>
    <t>28. 10. 2019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</si>
  <si>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</si>
  <si>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</si>
  <si>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</si>
  <si>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</si>
  <si>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</si>
  <si>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</si>
  <si>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</si>
  <si>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</si>
  <si>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True</t>
  </si>
  <si>
    <t>Zpracovatel:</t>
  </si>
  <si>
    <t>69288992</t>
  </si>
  <si>
    <t>Vladimír Vidai</t>
  </si>
  <si>
    <t>CZ5705170625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</si>
  <si>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</si>
  <si>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</si>
  <si>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</si>
  <si>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</si>
  <si>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</si>
  <si>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</si>
  <si>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</si>
  <si>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</si>
  <si>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</si>
  <si>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</si>
  <si>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</si>
  <si>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</si>
  <si>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</si>
  <si>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</si>
  <si>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</si>
  <si>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</si>
  <si>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</si>
  <si>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</si>
  <si>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</si>
  <si>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</si>
  <si>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</si>
  <si>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</si>
  <si>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</si>
  <si>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</si>
  <si>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</si>
  <si>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</si>
  <si>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</si>
  <si>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</si>
  <si>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</si>
  <si>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</si>
  <si>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</si>
  <si>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</si>
  <si>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</si>
  <si>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</si>
  <si>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</si>
  <si>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</si>
  <si>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</si>
  <si>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</si>
  <si>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</si>
  <si>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</si>
  <si>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</si>
  <si>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</si>
  <si>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</si>
  <si>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</si>
  <si>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</si>
  <si>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</si>
  <si>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</si>
  <si>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</si>
  <si>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</si>
  <si>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</si>
  <si>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</si>
  <si>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</si>
  <si>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</si>
  <si>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</si>
  <si>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</si>
  <si>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6 - Úprava podkladu</t>
  </si>
  <si>
    <t>784 - Malby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</si>
  <si>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</si>
  <si>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</si>
  <si>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</si>
  <si>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</si>
  <si>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</si>
  <si>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</si>
  <si>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</si>
  <si>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</si>
  <si>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</si>
  <si>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</si>
  <si>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</si>
  <si>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</si>
  <si>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</si>
  <si>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6</t>
  </si>
  <si>
    <t>Úprava podkladu</t>
  </si>
  <si>
    <t>ROZPOCET</t>
  </si>
  <si>
    <t>K</t>
  </si>
  <si>
    <t>784171001</t>
  </si>
  <si>
    <t>Olepování vnitřních ploch páskou včetně pozdějšího odkrytí v místnostech výšky do 3,80 m</t>
  </si>
  <si>
    <t>m</t>
  </si>
  <si>
    <t>4</t>
  </si>
  <si>
    <t>-54367317</t>
  </si>
  <si>
    <t>M</t>
  </si>
  <si>
    <t>58124838</t>
  </si>
  <si>
    <t>páska maskovací krepová pro malířské potřeby š 50mm</t>
  </si>
  <si>
    <t>8</t>
  </si>
  <si>
    <t>-1115159405</t>
  </si>
  <si>
    <t>VV</t>
  </si>
  <si>
    <t>1*1,05 'Přepočtené koeficientem množství</t>
  </si>
  <si>
    <t>3</t>
  </si>
  <si>
    <t>58124850</t>
  </si>
  <si>
    <t>fólie s papírovou páskou pro malířské potřeby 210mmx20m</t>
  </si>
  <si>
    <t>32</t>
  </si>
  <si>
    <t>16</t>
  </si>
  <si>
    <t>-308558275</t>
  </si>
  <si>
    <t>784171101</t>
  </si>
  <si>
    <t>Zakrytí vnitřních podlah včetně pozdějšího odkrytí</t>
  </si>
  <si>
    <t>m2</t>
  </si>
  <si>
    <t>-1873584534</t>
  </si>
  <si>
    <t>5</t>
  </si>
  <si>
    <t>58124844</t>
  </si>
  <si>
    <t>fólie pro malířské potřeby zakrývací tl 25µ 4x5m</t>
  </si>
  <si>
    <t>210374628</t>
  </si>
  <si>
    <t>784171111</t>
  </si>
  <si>
    <t>Zakrytí vnitřních ploch stěn včetně pozdějšího odkrytí  v místnostech výšky do 3,80 m</t>
  </si>
  <si>
    <t>-125372063</t>
  </si>
  <si>
    <t>7</t>
  </si>
  <si>
    <t>58124842</t>
  </si>
  <si>
    <t>fólie pro malířské potřeby zakrývací tl 7µ 4x5m</t>
  </si>
  <si>
    <t>460823268</t>
  </si>
  <si>
    <t>949101111</t>
  </si>
  <si>
    <t>Lešení pomocné pro objekty pozemních staveb s lešeňovou podlahou v do 1,9 m zatížení do 150 kg/m2</t>
  </si>
  <si>
    <t>-1849583306</t>
  </si>
  <si>
    <t>9</t>
  </si>
  <si>
    <t>784121001</t>
  </si>
  <si>
    <t>Oškrabání malby v mísnostech výšky do 3,80 m</t>
  </si>
  <si>
    <t>-1453087748</t>
  </si>
  <si>
    <t>10</t>
  </si>
  <si>
    <t>784131011</t>
  </si>
  <si>
    <t>Odstranění lepených tapet s makulaturou ze stropů nebo sloupů výšky do 3,80 m</t>
  </si>
  <si>
    <t>457079339</t>
  </si>
  <si>
    <t>11</t>
  </si>
  <si>
    <t>784131013</t>
  </si>
  <si>
    <t>Odstranění lepených tapet s makulaturou ze stěn výšky do 3,80 m</t>
  </si>
  <si>
    <t>-1307240087</t>
  </si>
  <si>
    <t>12</t>
  </si>
  <si>
    <t>784131015</t>
  </si>
  <si>
    <t>Odstranění lepených tapet bez makulatury ze stropů nebo sloupů výšky do 3,80 m</t>
  </si>
  <si>
    <t>-1792655453</t>
  </si>
  <si>
    <t>13</t>
  </si>
  <si>
    <t>784131017</t>
  </si>
  <si>
    <t>Odstranění lepených tapet bez makulatury ze stěn výšky do 3,80 m</t>
  </si>
  <si>
    <t>-362465321</t>
  </si>
  <si>
    <t>14</t>
  </si>
  <si>
    <t>784131021</t>
  </si>
  <si>
    <t>Odstranění stříkaných tapet v místnostech výšky do 3,80 m</t>
  </si>
  <si>
    <t>-1702145661</t>
  </si>
  <si>
    <t>611131121</t>
  </si>
  <si>
    <t>Penetrační disperzní nátěr vnitřních stropů nanášený ručně</t>
  </si>
  <si>
    <t>-861084908</t>
  </si>
  <si>
    <t>612131121</t>
  </si>
  <si>
    <t>Penetrační disperzní nátěr vnitřních stěn nanášený ručně</t>
  </si>
  <si>
    <t>-841221933</t>
  </si>
  <si>
    <t>17</t>
  </si>
  <si>
    <t>611142001</t>
  </si>
  <si>
    <t>Potažení vnitřních stropů sklovláknitým pletivem vtlačeným do tenkovrstvé hmoty</t>
  </si>
  <si>
    <t>944983985</t>
  </si>
  <si>
    <t>18</t>
  </si>
  <si>
    <t>612142001</t>
  </si>
  <si>
    <t>Potažení vnitřních stěn sklovláknitým pletivem vtlačeným do tenkovrstvé hmoty</t>
  </si>
  <si>
    <t>218046568</t>
  </si>
  <si>
    <t>19</t>
  </si>
  <si>
    <t>611311131</t>
  </si>
  <si>
    <t>Potažení vnitřních rovných stropů vápenným štukem tloušťky do 3 mm</t>
  </si>
  <si>
    <t>1568743908</t>
  </si>
  <si>
    <t>20</t>
  </si>
  <si>
    <t>612311131</t>
  </si>
  <si>
    <t>Potažení vnitřních stěn vápenným štukem tloušťky do 3 mm</t>
  </si>
  <si>
    <t>-1712338392</t>
  </si>
  <si>
    <t>784161401</t>
  </si>
  <si>
    <t>Celoplošné vyhlazení podkladu stěrkou v místnostech výšky do 3,80 m</t>
  </si>
  <si>
    <t>2111245935</t>
  </si>
  <si>
    <t>22</t>
  </si>
  <si>
    <t>997014</t>
  </si>
  <si>
    <t>Vyčištění malovaných prostor pro předání do užívání, odvoz odpadu na skládku s naložením a se složením včetně poplatku za uložení na skládce</t>
  </si>
  <si>
    <t>1455209260</t>
  </si>
  <si>
    <t>784</t>
  </si>
  <si>
    <t>Malby</t>
  </si>
  <si>
    <t>23</t>
  </si>
  <si>
    <t>784181121</t>
  </si>
  <si>
    <t>Hloubková jednonásobná penetrace podkladu v místnostech výšky do 3,80 m</t>
  </si>
  <si>
    <t>-1139646190</t>
  </si>
  <si>
    <t>24</t>
  </si>
  <si>
    <t>784221101</t>
  </si>
  <si>
    <t>Dvojnásobné bílé malby ze směsí za sucha dobře otěruvzdorných v místnostech do 3,80 m</t>
  </si>
  <si>
    <t>-854184218</t>
  </si>
  <si>
    <t>25</t>
  </si>
  <si>
    <t>998878</t>
  </si>
  <si>
    <t>Přesuny a doprava</t>
  </si>
  <si>
    <t>1088067985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</si>
</sst>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1" t="s">
        <v>14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19"/>
      <c r="AQ5" s="19"/>
      <c r="AR5" s="17"/>
      <c r="BE5" s="228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33" t="s">
        <v>17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19"/>
      <c r="AQ6" s="19"/>
      <c r="AR6" s="17"/>
      <c r="BE6" s="229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9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9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9"/>
      <c r="BS9" s="14" t="s">
        <v>6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29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29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9"/>
      <c r="BS12" s="14" t="s">
        <v>6</v>
      </c>
    </row>
    <row r="13" spans="1:74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30</v>
      </c>
      <c r="AO13" s="19"/>
      <c r="AP13" s="19"/>
      <c r="AQ13" s="19"/>
      <c r="AR13" s="17"/>
      <c r="BE13" s="229"/>
      <c r="BS13" s="14" t="s">
        <v>6</v>
      </c>
    </row>
    <row r="14" spans="1:74" ht="12.75">
      <c r="B14" s="18"/>
      <c r="C14" s="19"/>
      <c r="D14" s="19"/>
      <c r="E14" s="234" t="s">
        <v>30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229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9"/>
      <c r="BS15" s="14" t="s">
        <v>4</v>
      </c>
    </row>
    <row r="16" spans="1:74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9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29"/>
      <c r="BS17" s="14" t="s">
        <v>32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9"/>
      <c r="BS18" s="14" t="s">
        <v>6</v>
      </c>
    </row>
    <row r="19" spans="1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34</v>
      </c>
      <c r="AO19" s="19"/>
      <c r="AP19" s="19"/>
      <c r="AQ19" s="19"/>
      <c r="AR19" s="17"/>
      <c r="BE19" s="229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36</v>
      </c>
      <c r="AO20" s="19"/>
      <c r="AP20" s="19"/>
      <c r="AQ20" s="19"/>
      <c r="AR20" s="17"/>
      <c r="BE20" s="229"/>
      <c r="BS20" s="14" t="s">
        <v>32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9"/>
    </row>
    <row r="22" spans="1:71" s="1" customFormat="1" ht="12" customHeight="1">
      <c r="B22" s="18"/>
      <c r="C22" s="19"/>
      <c r="D22" s="26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9"/>
    </row>
    <row r="23" spans="1:71" s="1" customFormat="1" ht="16.5" customHeight="1">
      <c r="B23" s="18"/>
      <c r="C23" s="19"/>
      <c r="D23" s="19"/>
      <c r="E23" s="236" t="s">
        <v>1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19"/>
      <c r="AP23" s="19"/>
      <c r="AQ23" s="19"/>
      <c r="AR23" s="17"/>
      <c r="BE23" s="229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9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9"/>
    </row>
    <row r="26" spans="1:71" s="2" customFormat="1" ht="25.9" customHeight="1">
      <c r="A26" s="31"/>
      <c r="B26" s="32"/>
      <c r="C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7">
        <f>ROUND(AG94,2)</f>
        <v>0</v>
      </c>
      <c r="AL26" s="238"/>
      <c r="AM26" s="238"/>
      <c r="AN26" s="238"/>
      <c r="AO26" s="238"/>
      <c r="AP26" s="33"/>
      <c r="AQ26" s="33"/>
      <c r="AR26" s="36"/>
      <c r="BE26" s="229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9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9" t="s">
        <v>39</v>
      </c>
      <c r="M28" s="239"/>
      <c r="N28" s="239"/>
      <c r="O28" s="239"/>
      <c r="P28" s="239"/>
      <c r="Q28" s="33"/>
      <c r="R28" s="33"/>
      <c r="S28" s="33"/>
      <c r="T28" s="33"/>
      <c r="U28" s="33"/>
      <c r="V28" s="33"/>
      <c r="W28" s="239" t="s">
        <v>40</v>
      </c>
      <c r="X28" s="239"/>
      <c r="Y28" s="239"/>
      <c r="Z28" s="239"/>
      <c r="AA28" s="239"/>
      <c r="AB28" s="239"/>
      <c r="AC28" s="239"/>
      <c r="AD28" s="239"/>
      <c r="AE28" s="239"/>
      <c r="AF28" s="33"/>
      <c r="AG28" s="33"/>
      <c r="AH28" s="33"/>
      <c r="AI28" s="33"/>
      <c r="AJ28" s="33"/>
      <c r="AK28" s="239" t="s">
        <v>41</v>
      </c>
      <c r="AL28" s="239"/>
      <c r="AM28" s="239"/>
      <c r="AN28" s="239"/>
      <c r="AO28" s="239"/>
      <c r="AP28" s="33"/>
      <c r="AQ28" s="33"/>
      <c r="AR28" s="36"/>
      <c r="BE28" s="229"/>
    </row>
    <row r="29" spans="1:71" s="3" customFormat="1" ht="14.45" customHeight="1">
      <c r="B29" s="37"/>
      <c r="C29" s="38"/>
      <c r="D29" s="26" t="s">
        <v>42</v>
      </c>
      <c r="E29" s="38"/>
      <c r="F29" s="26" t="s">
        <v>43</v>
      </c>
      <c r="G29" s="38"/>
      <c r="H29" s="38"/>
      <c r="I29" s="38"/>
      <c r="J29" s="38"/>
      <c r="K29" s="38"/>
      <c r="L29" s="242">
        <v>0.21</v>
      </c>
      <c r="M29" s="241"/>
      <c r="N29" s="241"/>
      <c r="O29" s="241"/>
      <c r="P29" s="241"/>
      <c r="Q29" s="38"/>
      <c r="R29" s="38"/>
      <c r="S29" s="38"/>
      <c r="T29" s="38"/>
      <c r="U29" s="38"/>
      <c r="V29" s="38"/>
      <c r="W29" s="240">
        <f>ROUND(AZ94, 2)</f>
        <v>0</v>
      </c>
      <c r="X29" s="241"/>
      <c r="Y29" s="241"/>
      <c r="Z29" s="241"/>
      <c r="AA29" s="241"/>
      <c r="AB29" s="241"/>
      <c r="AC29" s="241"/>
      <c r="AD29" s="241"/>
      <c r="AE29" s="241"/>
      <c r="AF29" s="38"/>
      <c r="AG29" s="38"/>
      <c r="AH29" s="38"/>
      <c r="AI29" s="38"/>
      <c r="AJ29" s="38"/>
      <c r="AK29" s="240">
        <f>ROUND(AV94, 2)</f>
        <v>0</v>
      </c>
      <c r="AL29" s="241"/>
      <c r="AM29" s="241"/>
      <c r="AN29" s="241"/>
      <c r="AO29" s="241"/>
      <c r="AP29" s="38"/>
      <c r="AQ29" s="38"/>
      <c r="AR29" s="39"/>
      <c r="BE29" s="230"/>
    </row>
    <row r="30" spans="1:71" s="3" customFormat="1" ht="14.45" customHeight="1">
      <c r="B30" s="37"/>
      <c r="C30" s="38"/>
      <c r="D30" s="38"/>
      <c r="E30" s="38"/>
      <c r="F30" s="26" t="s">
        <v>44</v>
      </c>
      <c r="G30" s="38"/>
      <c r="H30" s="38"/>
      <c r="I30" s="38"/>
      <c r="J30" s="38"/>
      <c r="K30" s="38"/>
      <c r="L30" s="242">
        <v>0.15</v>
      </c>
      <c r="M30" s="241"/>
      <c r="N30" s="241"/>
      <c r="O30" s="241"/>
      <c r="P30" s="241"/>
      <c r="Q30" s="38"/>
      <c r="R30" s="38"/>
      <c r="S30" s="38"/>
      <c r="T30" s="38"/>
      <c r="U30" s="38"/>
      <c r="V30" s="38"/>
      <c r="W30" s="240">
        <f>ROUND(BA94, 2)</f>
        <v>0</v>
      </c>
      <c r="X30" s="241"/>
      <c r="Y30" s="241"/>
      <c r="Z30" s="241"/>
      <c r="AA30" s="241"/>
      <c r="AB30" s="241"/>
      <c r="AC30" s="241"/>
      <c r="AD30" s="241"/>
      <c r="AE30" s="241"/>
      <c r="AF30" s="38"/>
      <c r="AG30" s="38"/>
      <c r="AH30" s="38"/>
      <c r="AI30" s="38"/>
      <c r="AJ30" s="38"/>
      <c r="AK30" s="240">
        <f>ROUND(AW94, 2)</f>
        <v>0</v>
      </c>
      <c r="AL30" s="241"/>
      <c r="AM30" s="241"/>
      <c r="AN30" s="241"/>
      <c r="AO30" s="241"/>
      <c r="AP30" s="38"/>
      <c r="AQ30" s="38"/>
      <c r="AR30" s="39"/>
      <c r="BE30" s="230"/>
    </row>
    <row r="31" spans="1:71" s="3" customFormat="1" ht="14.45" hidden="1" customHeight="1">
      <c r="B31" s="37"/>
      <c r="C31" s="38"/>
      <c r="D31" s="38"/>
      <c r="E31" s="38"/>
      <c r="F31" s="26" t="s">
        <v>45</v>
      </c>
      <c r="G31" s="38"/>
      <c r="H31" s="38"/>
      <c r="I31" s="38"/>
      <c r="J31" s="38"/>
      <c r="K31" s="38"/>
      <c r="L31" s="242">
        <v>0.21</v>
      </c>
      <c r="M31" s="241"/>
      <c r="N31" s="241"/>
      <c r="O31" s="241"/>
      <c r="P31" s="241"/>
      <c r="Q31" s="38"/>
      <c r="R31" s="38"/>
      <c r="S31" s="38"/>
      <c r="T31" s="38"/>
      <c r="U31" s="38"/>
      <c r="V31" s="38"/>
      <c r="W31" s="240">
        <f>ROUND(BB94, 2)</f>
        <v>0</v>
      </c>
      <c r="X31" s="241"/>
      <c r="Y31" s="241"/>
      <c r="Z31" s="241"/>
      <c r="AA31" s="241"/>
      <c r="AB31" s="241"/>
      <c r="AC31" s="241"/>
      <c r="AD31" s="241"/>
      <c r="AE31" s="241"/>
      <c r="AF31" s="38"/>
      <c r="AG31" s="38"/>
      <c r="AH31" s="38"/>
      <c r="AI31" s="38"/>
      <c r="AJ31" s="38"/>
      <c r="AK31" s="240">
        <v>0</v>
      </c>
      <c r="AL31" s="241"/>
      <c r="AM31" s="241"/>
      <c r="AN31" s="241"/>
      <c r="AO31" s="241"/>
      <c r="AP31" s="38"/>
      <c r="AQ31" s="38"/>
      <c r="AR31" s="39"/>
      <c r="BE31" s="230"/>
    </row>
    <row r="32" spans="1:71" s="3" customFormat="1" ht="14.45" hidden="1" customHeight="1">
      <c r="B32" s="37"/>
      <c r="C32" s="38"/>
      <c r="D32" s="38"/>
      <c r="E32" s="38"/>
      <c r="F32" s="26" t="s">
        <v>46</v>
      </c>
      <c r="G32" s="38"/>
      <c r="H32" s="38"/>
      <c r="I32" s="38"/>
      <c r="J32" s="38"/>
      <c r="K32" s="38"/>
      <c r="L32" s="242">
        <v>0.15</v>
      </c>
      <c r="M32" s="241"/>
      <c r="N32" s="241"/>
      <c r="O32" s="241"/>
      <c r="P32" s="241"/>
      <c r="Q32" s="38"/>
      <c r="R32" s="38"/>
      <c r="S32" s="38"/>
      <c r="T32" s="38"/>
      <c r="U32" s="38"/>
      <c r="V32" s="38"/>
      <c r="W32" s="240">
        <f>ROUND(BC94, 2)</f>
        <v>0</v>
      </c>
      <c r="X32" s="241"/>
      <c r="Y32" s="241"/>
      <c r="Z32" s="241"/>
      <c r="AA32" s="241"/>
      <c r="AB32" s="241"/>
      <c r="AC32" s="241"/>
      <c r="AD32" s="241"/>
      <c r="AE32" s="241"/>
      <c r="AF32" s="38"/>
      <c r="AG32" s="38"/>
      <c r="AH32" s="38"/>
      <c r="AI32" s="38"/>
      <c r="AJ32" s="38"/>
      <c r="AK32" s="240">
        <v>0</v>
      </c>
      <c r="AL32" s="241"/>
      <c r="AM32" s="241"/>
      <c r="AN32" s="241"/>
      <c r="AO32" s="241"/>
      <c r="AP32" s="38"/>
      <c r="AQ32" s="38"/>
      <c r="AR32" s="39"/>
      <c r="BE32" s="230"/>
    </row>
    <row r="33" spans="1:57" s="3" customFormat="1" ht="14.45" hidden="1" customHeight="1">
      <c r="B33" s="37"/>
      <c r="C33" s="38"/>
      <c r="D33" s="38"/>
      <c r="E33" s="38"/>
      <c r="F33" s="26" t="s">
        <v>47</v>
      </c>
      <c r="G33" s="38"/>
      <c r="H33" s="38"/>
      <c r="I33" s="38"/>
      <c r="J33" s="38"/>
      <c r="K33" s="38"/>
      <c r="L33" s="242">
        <v>0</v>
      </c>
      <c r="M33" s="241"/>
      <c r="N33" s="241"/>
      <c r="O33" s="241"/>
      <c r="P33" s="241"/>
      <c r="Q33" s="38"/>
      <c r="R33" s="38"/>
      <c r="S33" s="38"/>
      <c r="T33" s="38"/>
      <c r="U33" s="38"/>
      <c r="V33" s="38"/>
      <c r="W33" s="240">
        <f>ROUND(BD94, 2)</f>
        <v>0</v>
      </c>
      <c r="X33" s="241"/>
      <c r="Y33" s="241"/>
      <c r="Z33" s="241"/>
      <c r="AA33" s="241"/>
      <c r="AB33" s="241"/>
      <c r="AC33" s="241"/>
      <c r="AD33" s="241"/>
      <c r="AE33" s="241"/>
      <c r="AF33" s="38"/>
      <c r="AG33" s="38"/>
      <c r="AH33" s="38"/>
      <c r="AI33" s="38"/>
      <c r="AJ33" s="38"/>
      <c r="AK33" s="240">
        <v>0</v>
      </c>
      <c r="AL33" s="241"/>
      <c r="AM33" s="241"/>
      <c r="AN33" s="241"/>
      <c r="AO33" s="241"/>
      <c r="AP33" s="38"/>
      <c r="AQ33" s="38"/>
      <c r="AR33" s="39"/>
      <c r="BE33" s="230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9"/>
    </row>
    <row r="35" spans="1:57" s="2" customFormat="1" ht="25.9" customHeight="1">
      <c r="A35" s="31"/>
      <c r="B35" s="32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243" t="s">
        <v>50</v>
      </c>
      <c r="Y35" s="244"/>
      <c r="Z35" s="244"/>
      <c r="AA35" s="244"/>
      <c r="AB35" s="244"/>
      <c r="AC35" s="42"/>
      <c r="AD35" s="42"/>
      <c r="AE35" s="42"/>
      <c r="AF35" s="42"/>
      <c r="AG35" s="42"/>
      <c r="AH35" s="42"/>
      <c r="AI35" s="42"/>
      <c r="AJ35" s="42"/>
      <c r="AK35" s="245">
        <f>SUM(AK26:AK33)</f>
        <v>0</v>
      </c>
      <c r="AL35" s="244"/>
      <c r="AM35" s="244"/>
      <c r="AN35" s="244"/>
      <c r="AO35" s="246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51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52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54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53</v>
      </c>
      <c r="AI60" s="35"/>
      <c r="AJ60" s="35"/>
      <c r="AK60" s="35"/>
      <c r="AL60" s="35"/>
      <c r="AM60" s="49" t="s">
        <v>54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55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56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54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53</v>
      </c>
      <c r="AI75" s="35"/>
      <c r="AJ75" s="35"/>
      <c r="AK75" s="35"/>
      <c r="AL75" s="35"/>
      <c r="AM75" s="49" t="s">
        <v>54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0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0" s="2" customFormat="1" ht="24.95" customHeight="1">
      <c r="A82" s="31"/>
      <c r="B82" s="32"/>
      <c r="C82" s="20" t="s">
        <v>57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094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0" s="5" customFormat="1" ht="36.950000000000003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7" t="str">
        <f>K6</f>
        <v>Malby bílé</v>
      </c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60"/>
      <c r="AQ85" s="60"/>
      <c r="AR85" s="61"/>
    </row>
    <row r="86" spans="1:90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9" t="str">
        <f>IF(AN8= "","",AN8)</f>
        <v>28. 10. 2019</v>
      </c>
      <c r="AN87" s="249"/>
      <c r="AO87" s="33"/>
      <c r="AP87" s="33"/>
      <c r="AQ87" s="33"/>
      <c r="AR87" s="36"/>
      <c r="BE87" s="31"/>
    </row>
    <row r="88" spans="1:90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Statutární město Děčín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50" t="str">
        <f>IF(E17="","",E17)</f>
        <v xml:space="preserve"> </v>
      </c>
      <c r="AN89" s="251"/>
      <c r="AO89" s="251"/>
      <c r="AP89" s="251"/>
      <c r="AQ89" s="33"/>
      <c r="AR89" s="36"/>
      <c r="AS89" s="252" t="s">
        <v>58</v>
      </c>
      <c r="AT89" s="253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0" s="2" customFormat="1" ht="15.2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50" t="str">
        <f>IF(E20="","",E20)</f>
        <v>Vladimír Vidai</v>
      </c>
      <c r="AN90" s="251"/>
      <c r="AO90" s="251"/>
      <c r="AP90" s="251"/>
      <c r="AQ90" s="33"/>
      <c r="AR90" s="36"/>
      <c r="AS90" s="254"/>
      <c r="AT90" s="255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0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6"/>
      <c r="AT91" s="257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0" s="2" customFormat="1" ht="29.25" customHeight="1">
      <c r="A92" s="31"/>
      <c r="B92" s="32"/>
      <c r="C92" s="258" t="s">
        <v>59</v>
      </c>
      <c r="D92" s="259"/>
      <c r="E92" s="259"/>
      <c r="F92" s="259"/>
      <c r="G92" s="259"/>
      <c r="H92" s="70"/>
      <c r="I92" s="260" t="s">
        <v>60</v>
      </c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61" t="s">
        <v>61</v>
      </c>
      <c r="AH92" s="259"/>
      <c r="AI92" s="259"/>
      <c r="AJ92" s="259"/>
      <c r="AK92" s="259"/>
      <c r="AL92" s="259"/>
      <c r="AM92" s="259"/>
      <c r="AN92" s="260" t="s">
        <v>62</v>
      </c>
      <c r="AO92" s="259"/>
      <c r="AP92" s="262"/>
      <c r="AQ92" s="71" t="s">
        <v>63</v>
      </c>
      <c r="AR92" s="36"/>
      <c r="AS92" s="72" t="s">
        <v>64</v>
      </c>
      <c r="AT92" s="73" t="s">
        <v>65</v>
      </c>
      <c r="AU92" s="73" t="s">
        <v>66</v>
      </c>
      <c r="AV92" s="73" t="s">
        <v>67</v>
      </c>
      <c r="AW92" s="73" t="s">
        <v>68</v>
      </c>
      <c r="AX92" s="73" t="s">
        <v>69</v>
      </c>
      <c r="AY92" s="73" t="s">
        <v>70</v>
      </c>
      <c r="AZ92" s="73" t="s">
        <v>71</v>
      </c>
      <c r="BA92" s="73" t="s">
        <v>72</v>
      </c>
      <c r="BB92" s="73" t="s">
        <v>73</v>
      </c>
      <c r="BC92" s="73" t="s">
        <v>74</v>
      </c>
      <c r="BD92" s="74" t="s">
        <v>75</v>
      </c>
      <c r="BE92" s="31"/>
    </row>
    <row r="93" spans="1:90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0" s="6" customFormat="1" ht="32.450000000000003" customHeight="1">
      <c r="B94" s="78"/>
      <c r="C94" s="79" t="s">
        <v>76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6">
        <f>ROUND(AG95,2)</f>
        <v>0</v>
      </c>
      <c r="AH94" s="266"/>
      <c r="AI94" s="266"/>
      <c r="AJ94" s="266"/>
      <c r="AK94" s="266"/>
      <c r="AL94" s="266"/>
      <c r="AM94" s="266"/>
      <c r="AN94" s="267">
        <f>SUM(AG94,AT94)</f>
        <v>0</v>
      </c>
      <c r="AO94" s="267"/>
      <c r="AP94" s="267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77</v>
      </c>
      <c r="BT94" s="88" t="s">
        <v>78</v>
      </c>
      <c r="BV94" s="88" t="s">
        <v>79</v>
      </c>
      <c r="BW94" s="88" t="s">
        <v>5</v>
      </c>
      <c r="BX94" s="88" t="s">
        <v>80</v>
      </c>
      <c r="CL94" s="88" t="s">
        <v>1</v>
      </c>
    </row>
    <row r="95" spans="1:90" s="7" customFormat="1" ht="16.5" customHeight="1">
      <c r="A95" s="89" t="s">
        <v>81</v>
      </c>
      <c r="B95" s="90"/>
      <c r="C95" s="91"/>
      <c r="D95" s="265" t="s">
        <v>14</v>
      </c>
      <c r="E95" s="265"/>
      <c r="F95" s="265"/>
      <c r="G95" s="265"/>
      <c r="H95" s="265"/>
      <c r="I95" s="92"/>
      <c r="J95" s="265" t="s">
        <v>17</v>
      </c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3">
        <f>'094 - Malby bílé'!J28</f>
        <v>0</v>
      </c>
      <c r="AH95" s="264"/>
      <c r="AI95" s="264"/>
      <c r="AJ95" s="264"/>
      <c r="AK95" s="264"/>
      <c r="AL95" s="264"/>
      <c r="AM95" s="264"/>
      <c r="AN95" s="263">
        <f>SUM(AG95,AT95)</f>
        <v>0</v>
      </c>
      <c r="AO95" s="264"/>
      <c r="AP95" s="264"/>
      <c r="AQ95" s="93" t="s">
        <v>82</v>
      </c>
      <c r="AR95" s="94"/>
      <c r="AS95" s="95">
        <v>0</v>
      </c>
      <c r="AT95" s="96">
        <f>ROUND(SUM(AV95:AW95),2)</f>
        <v>0</v>
      </c>
      <c r="AU95" s="97">
        <f>'094 - Malby bílé'!P114</f>
        <v>0</v>
      </c>
      <c r="AV95" s="96">
        <f>'094 - Malby bílé'!J31</f>
        <v>0</v>
      </c>
      <c r="AW95" s="96">
        <f>'094 - Malby bílé'!J32</f>
        <v>0</v>
      </c>
      <c r="AX95" s="96">
        <f>'094 - Malby bílé'!J33</f>
        <v>0</v>
      </c>
      <c r="AY95" s="96">
        <f>'094 - Malby bílé'!J34</f>
        <v>0</v>
      </c>
      <c r="AZ95" s="96">
        <f>'094 - Malby bílé'!F31</f>
        <v>0</v>
      </c>
      <c r="BA95" s="96">
        <f>'094 - Malby bílé'!F32</f>
        <v>0</v>
      </c>
      <c r="BB95" s="96">
        <f>'094 - Malby bílé'!F33</f>
        <v>0</v>
      </c>
      <c r="BC95" s="96">
        <f>'094 - Malby bílé'!F34</f>
        <v>0</v>
      </c>
      <c r="BD95" s="98">
        <f>'094 - Malby bílé'!F35</f>
        <v>0</v>
      </c>
      <c r="BT95" s="99" t="s">
        <v>83</v>
      </c>
      <c r="BU95" s="99" t="s">
        <v>84</v>
      </c>
      <c r="BV95" s="99" t="s">
        <v>79</v>
      </c>
      <c r="BW95" s="99" t="s">
        <v>5</v>
      </c>
      <c r="BX95" s="99" t="s">
        <v>80</v>
      </c>
      <c r="CL95" s="99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Q79iqfoO56He6+sUZSaLRyx9o5tJ8L0XWgdMhSeI2otz1X41Cpr/SgzRThMmW68RnyphlyzLsdv4Tc+2jUO5kg==" saltValue="tm+X1w2cnwoIsRIw5aChaVwzoYz2wmTQ3jycZaa7ngF3Cn745BZs8vVfekzF5GMfTuHPWbqYVLChThABLOqWd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94 - Malby bílé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tabSelected="1" topLeftCell="A75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0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4" t="s">
        <v>5</v>
      </c>
    </row>
    <row r="3" spans="1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85</v>
      </c>
    </row>
    <row r="4" spans="1:46" s="1" customFormat="1" ht="24.95" customHeight="1">
      <c r="B4" s="17"/>
      <c r="D4" s="104" t="s">
        <v>86</v>
      </c>
      <c r="I4" s="100"/>
      <c r="L4" s="17"/>
      <c r="M4" s="105" t="s">
        <v>10</v>
      </c>
      <c r="AT4" s="14" t="s">
        <v>4</v>
      </c>
    </row>
    <row r="5" spans="1:46" s="1" customFormat="1" ht="6.95" customHeight="1">
      <c r="B5" s="17"/>
      <c r="I5" s="100"/>
      <c r="L5" s="17"/>
    </row>
    <row r="6" spans="1:46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16.5" customHeight="1">
      <c r="A7" s="31"/>
      <c r="B7" s="36"/>
      <c r="C7" s="31"/>
      <c r="D7" s="31"/>
      <c r="E7" s="269" t="s">
        <v>17</v>
      </c>
      <c r="F7" s="270"/>
      <c r="G7" s="270"/>
      <c r="H7" s="270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 ht="11.25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 t="str">
        <f>'Rekapitulace stavby'!AN8</f>
        <v>28. 10. 2019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6" t="s">
        <v>24</v>
      </c>
      <c r="E12" s="31"/>
      <c r="F12" s="31"/>
      <c r="G12" s="31"/>
      <c r="H12" s="31"/>
      <c r="I12" s="109" t="s">
        <v>25</v>
      </c>
      <c r="J12" s="108" t="s">
        <v>26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8" t="s">
        <v>27</v>
      </c>
      <c r="F13" s="31"/>
      <c r="G13" s="31"/>
      <c r="H13" s="31"/>
      <c r="I13" s="109" t="s">
        <v>28</v>
      </c>
      <c r="J13" s="108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6" t="s">
        <v>29</v>
      </c>
      <c r="E15" s="31"/>
      <c r="F15" s="31"/>
      <c r="G15" s="31"/>
      <c r="H15" s="31"/>
      <c r="I15" s="109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71" t="str">
        <f>'Rekapitulace stavby'!E14</f>
        <v>Vyplň údaj</v>
      </c>
      <c r="F16" s="272"/>
      <c r="G16" s="272"/>
      <c r="H16" s="272"/>
      <c r="I16" s="109" t="s">
        <v>28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31</v>
      </c>
      <c r="E18" s="31"/>
      <c r="F18" s="31"/>
      <c r="G18" s="31"/>
      <c r="H18" s="31"/>
      <c r="I18" s="109" t="s">
        <v>25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28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33</v>
      </c>
      <c r="E21" s="31"/>
      <c r="F21" s="31"/>
      <c r="G21" s="31"/>
      <c r="H21" s="31"/>
      <c r="I21" s="109" t="s">
        <v>25</v>
      </c>
      <c r="J21" s="108" t="s">
        <v>34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">
        <v>35</v>
      </c>
      <c r="F22" s="31"/>
      <c r="G22" s="31"/>
      <c r="H22" s="31"/>
      <c r="I22" s="109" t="s">
        <v>28</v>
      </c>
      <c r="J22" s="108" t="s">
        <v>36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37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73" t="s">
        <v>1</v>
      </c>
      <c r="F25" s="273"/>
      <c r="G25" s="273"/>
      <c r="H25" s="273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38</v>
      </c>
      <c r="E28" s="31"/>
      <c r="F28" s="31"/>
      <c r="G28" s="31"/>
      <c r="H28" s="31"/>
      <c r="I28" s="107"/>
      <c r="J28" s="118">
        <f>ROUND(J114, 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40</v>
      </c>
      <c r="G30" s="31"/>
      <c r="H30" s="31"/>
      <c r="I30" s="120" t="s">
        <v>39</v>
      </c>
      <c r="J30" s="119" t="s">
        <v>41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42</v>
      </c>
      <c r="E31" s="106" t="s">
        <v>43</v>
      </c>
      <c r="F31" s="122">
        <f>ROUND((SUM(BE114:BE145)),  2)</f>
        <v>0</v>
      </c>
      <c r="G31" s="31"/>
      <c r="H31" s="31"/>
      <c r="I31" s="123">
        <v>0.21</v>
      </c>
      <c r="J31" s="122">
        <f>ROUND(((SUM(BE114:BE145))*I31),  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44</v>
      </c>
      <c r="F32" s="122">
        <f>ROUND((SUM(BF114:BF145)),  2)</f>
        <v>0</v>
      </c>
      <c r="G32" s="31"/>
      <c r="H32" s="31"/>
      <c r="I32" s="123">
        <v>0.15</v>
      </c>
      <c r="J32" s="122">
        <f>ROUND(((SUM(BF114:BF145))*I32), 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31"/>
      <c r="E33" s="106" t="s">
        <v>45</v>
      </c>
      <c r="F33" s="122">
        <f>ROUND((SUM(BG114:BG145)),  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6" t="s">
        <v>46</v>
      </c>
      <c r="F34" s="122">
        <f>ROUND((SUM(BH114:BH145)),  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6" t="s">
        <v>47</v>
      </c>
      <c r="F35" s="122">
        <f>ROUND((SUM(BI114:BI145)),  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48</v>
      </c>
      <c r="E37" s="126"/>
      <c r="F37" s="126"/>
      <c r="G37" s="127" t="s">
        <v>49</v>
      </c>
      <c r="H37" s="128" t="s">
        <v>50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17"/>
      <c r="I39" s="100"/>
      <c r="L39" s="17"/>
    </row>
    <row r="40" spans="1:31" s="1" customFormat="1" ht="14.45" customHeight="1">
      <c r="B40" s="17"/>
      <c r="I40" s="100"/>
      <c r="L40" s="17"/>
    </row>
    <row r="41" spans="1:31" s="1" customFormat="1" ht="14.45" customHeight="1">
      <c r="B41" s="17"/>
      <c r="I41" s="100"/>
      <c r="L41" s="17"/>
    </row>
    <row r="42" spans="1:31" s="1" customFormat="1" ht="14.45" customHeight="1">
      <c r="B42" s="17"/>
      <c r="I42" s="100"/>
      <c r="L42" s="17"/>
    </row>
    <row r="43" spans="1:31" s="1" customFormat="1" ht="14.45" customHeight="1">
      <c r="B43" s="17"/>
      <c r="I43" s="100"/>
      <c r="L43" s="17"/>
    </row>
    <row r="44" spans="1:31" s="1" customFormat="1" ht="14.45" customHeight="1">
      <c r="B44" s="17"/>
      <c r="I44" s="100"/>
      <c r="L44" s="17"/>
    </row>
    <row r="45" spans="1:31" s="1" customFormat="1" ht="14.45" customHeight="1">
      <c r="B45" s="17"/>
      <c r="I45" s="100"/>
      <c r="L45" s="17"/>
    </row>
    <row r="46" spans="1:31" s="1" customFormat="1" ht="14.45" customHeight="1">
      <c r="B46" s="17"/>
      <c r="I46" s="100"/>
      <c r="L46" s="17"/>
    </row>
    <row r="47" spans="1:31" s="1" customFormat="1" ht="14.45" customHeight="1">
      <c r="B47" s="17"/>
      <c r="I47" s="100"/>
      <c r="L47" s="17"/>
    </row>
    <row r="48" spans="1:31" s="1" customFormat="1" ht="14.45" customHeight="1">
      <c r="B48" s="17"/>
      <c r="I48" s="100"/>
      <c r="L48" s="17"/>
    </row>
    <row r="49" spans="1:31" s="1" customFormat="1" ht="14.45" customHeight="1">
      <c r="B49" s="17"/>
      <c r="I49" s="100"/>
      <c r="L49" s="17"/>
    </row>
    <row r="50" spans="1:31" s="2" customFormat="1" ht="14.45" customHeight="1">
      <c r="B50" s="4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2" t="s">
        <v>55</v>
      </c>
      <c r="E65" s="140"/>
      <c r="F65" s="140"/>
      <c r="G65" s="132" t="s">
        <v>56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87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47" t="str">
        <f>E7</f>
        <v>Malby bílé</v>
      </c>
      <c r="F85" s="274"/>
      <c r="G85" s="274"/>
      <c r="H85" s="274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20</v>
      </c>
      <c r="D87" s="33"/>
      <c r="E87" s="33"/>
      <c r="F87" s="24" t="str">
        <f>F10</f>
        <v xml:space="preserve"> </v>
      </c>
      <c r="G87" s="33"/>
      <c r="H87" s="33"/>
      <c r="I87" s="109" t="s">
        <v>22</v>
      </c>
      <c r="J87" s="63" t="str">
        <f>IF(J10="","",J10)</f>
        <v>28. 10. 2019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Statutární město Děčín</v>
      </c>
      <c r="G89" s="33"/>
      <c r="H89" s="33"/>
      <c r="I89" s="109" t="s">
        <v>31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29</v>
      </c>
      <c r="D90" s="33"/>
      <c r="E90" s="33"/>
      <c r="F90" s="24" t="str">
        <f>IF(E16="","",E16)</f>
        <v>Vyplň údaj</v>
      </c>
      <c r="G90" s="33"/>
      <c r="H90" s="33"/>
      <c r="I90" s="109" t="s">
        <v>33</v>
      </c>
      <c r="J90" s="29" t="str">
        <f>E22</f>
        <v>Vladimír Vidai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48" t="s">
        <v>88</v>
      </c>
      <c r="D92" s="149"/>
      <c r="E92" s="149"/>
      <c r="F92" s="149"/>
      <c r="G92" s="149"/>
      <c r="H92" s="149"/>
      <c r="I92" s="150"/>
      <c r="J92" s="151" t="s">
        <v>89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52" t="s">
        <v>90</v>
      </c>
      <c r="D94" s="33"/>
      <c r="E94" s="33"/>
      <c r="F94" s="33"/>
      <c r="G94" s="33"/>
      <c r="H94" s="33"/>
      <c r="I94" s="107"/>
      <c r="J94" s="81">
        <f>J114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91</v>
      </c>
    </row>
    <row r="95" spans="1:47" s="9" customFormat="1" ht="24.95" customHeight="1">
      <c r="B95" s="153"/>
      <c r="C95" s="154"/>
      <c r="D95" s="155" t="s">
        <v>92</v>
      </c>
      <c r="E95" s="156"/>
      <c r="F95" s="156"/>
      <c r="G95" s="156"/>
      <c r="H95" s="156"/>
      <c r="I95" s="157"/>
      <c r="J95" s="158">
        <f>J115</f>
        <v>0</v>
      </c>
      <c r="K95" s="154"/>
      <c r="L95" s="159"/>
    </row>
    <row r="96" spans="1:47" s="9" customFormat="1" ht="24.95" customHeight="1">
      <c r="B96" s="153"/>
      <c r="C96" s="154"/>
      <c r="D96" s="155" t="s">
        <v>93</v>
      </c>
      <c r="E96" s="156"/>
      <c r="F96" s="156"/>
      <c r="G96" s="156"/>
      <c r="H96" s="156"/>
      <c r="I96" s="157"/>
      <c r="J96" s="158">
        <f>J142</f>
        <v>0</v>
      </c>
      <c r="K96" s="154"/>
      <c r="L96" s="159"/>
    </row>
    <row r="97" spans="1:31" s="2" customFormat="1" ht="21.75" customHeight="1">
      <c r="A97" s="31"/>
      <c r="B97" s="32"/>
      <c r="C97" s="33"/>
      <c r="D97" s="33"/>
      <c r="E97" s="33"/>
      <c r="F97" s="33"/>
      <c r="G97" s="33"/>
      <c r="H97" s="33"/>
      <c r="I97" s="107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144"/>
      <c r="J98" s="52"/>
      <c r="K98" s="52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102" spans="1:31" s="2" customFormat="1" ht="6.95" customHeight="1">
      <c r="A102" s="31"/>
      <c r="B102" s="53"/>
      <c r="C102" s="54"/>
      <c r="D102" s="54"/>
      <c r="E102" s="54"/>
      <c r="F102" s="54"/>
      <c r="G102" s="54"/>
      <c r="H102" s="54"/>
      <c r="I102" s="147"/>
      <c r="J102" s="54"/>
      <c r="K102" s="54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4.95" customHeight="1">
      <c r="A103" s="31"/>
      <c r="B103" s="32"/>
      <c r="C103" s="20" t="s">
        <v>94</v>
      </c>
      <c r="D103" s="33"/>
      <c r="E103" s="33"/>
      <c r="F103" s="33"/>
      <c r="G103" s="33"/>
      <c r="H103" s="33"/>
      <c r="I103" s="107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32"/>
      <c r="C104" s="33"/>
      <c r="D104" s="33"/>
      <c r="E104" s="33"/>
      <c r="F104" s="33"/>
      <c r="G104" s="33"/>
      <c r="H104" s="33"/>
      <c r="I104" s="107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2" customHeight="1">
      <c r="A105" s="31"/>
      <c r="B105" s="32"/>
      <c r="C105" s="26" t="s">
        <v>16</v>
      </c>
      <c r="D105" s="33"/>
      <c r="E105" s="33"/>
      <c r="F105" s="33"/>
      <c r="G105" s="33"/>
      <c r="H105" s="33"/>
      <c r="I105" s="107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6.5" customHeight="1">
      <c r="A106" s="31"/>
      <c r="B106" s="32"/>
      <c r="C106" s="33"/>
      <c r="D106" s="33"/>
      <c r="E106" s="247" t="str">
        <f>E7</f>
        <v>Malby bílé</v>
      </c>
      <c r="F106" s="274"/>
      <c r="G106" s="274"/>
      <c r="H106" s="274"/>
      <c r="I106" s="107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107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20</v>
      </c>
      <c r="D108" s="33"/>
      <c r="E108" s="33"/>
      <c r="F108" s="24" t="str">
        <f>F10</f>
        <v xml:space="preserve"> </v>
      </c>
      <c r="G108" s="33"/>
      <c r="H108" s="33"/>
      <c r="I108" s="109" t="s">
        <v>22</v>
      </c>
      <c r="J108" s="63" t="str">
        <f>IF(J10="","",J10)</f>
        <v>28. 10. 2019</v>
      </c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107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5.2" customHeight="1">
      <c r="A110" s="31"/>
      <c r="B110" s="32"/>
      <c r="C110" s="26" t="s">
        <v>24</v>
      </c>
      <c r="D110" s="33"/>
      <c r="E110" s="33"/>
      <c r="F110" s="24" t="str">
        <f>E13</f>
        <v>Statutární město Děčín</v>
      </c>
      <c r="G110" s="33"/>
      <c r="H110" s="33"/>
      <c r="I110" s="109" t="s">
        <v>31</v>
      </c>
      <c r="J110" s="29" t="str">
        <f>E19</f>
        <v xml:space="preserve"> </v>
      </c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5.2" customHeight="1">
      <c r="A111" s="31"/>
      <c r="B111" s="32"/>
      <c r="C111" s="26" t="s">
        <v>29</v>
      </c>
      <c r="D111" s="33"/>
      <c r="E111" s="33"/>
      <c r="F111" s="24" t="str">
        <f>IF(E16="","",E16)</f>
        <v>Vyplň údaj</v>
      </c>
      <c r="G111" s="33"/>
      <c r="H111" s="33"/>
      <c r="I111" s="109" t="s">
        <v>33</v>
      </c>
      <c r="J111" s="29" t="str">
        <f>E22</f>
        <v>Vladimír Vidai</v>
      </c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0.35" customHeight="1">
      <c r="A112" s="31"/>
      <c r="B112" s="32"/>
      <c r="C112" s="33"/>
      <c r="D112" s="33"/>
      <c r="E112" s="33"/>
      <c r="F112" s="33"/>
      <c r="G112" s="33"/>
      <c r="H112" s="33"/>
      <c r="I112" s="107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10" customFormat="1" ht="29.25" customHeight="1">
      <c r="A113" s="160"/>
      <c r="B113" s="161"/>
      <c r="C113" s="162" t="s">
        <v>95</v>
      </c>
      <c r="D113" s="163" t="s">
        <v>63</v>
      </c>
      <c r="E113" s="163" t="s">
        <v>59</v>
      </c>
      <c r="F113" s="163" t="s">
        <v>60</v>
      </c>
      <c r="G113" s="163" t="s">
        <v>96</v>
      </c>
      <c r="H113" s="163" t="s">
        <v>97</v>
      </c>
      <c r="I113" s="164" t="s">
        <v>98</v>
      </c>
      <c r="J113" s="165" t="s">
        <v>89</v>
      </c>
      <c r="K113" s="166" t="s">
        <v>99</v>
      </c>
      <c r="L113" s="167"/>
      <c r="M113" s="72" t="s">
        <v>1</v>
      </c>
      <c r="N113" s="73" t="s">
        <v>42</v>
      </c>
      <c r="O113" s="73" t="s">
        <v>100</v>
      </c>
      <c r="P113" s="73" t="s">
        <v>101</v>
      </c>
      <c r="Q113" s="73" t="s">
        <v>102</v>
      </c>
      <c r="R113" s="73" t="s">
        <v>103</v>
      </c>
      <c r="S113" s="73" t="s">
        <v>104</v>
      </c>
      <c r="T113" s="74" t="s">
        <v>105</v>
      </c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</row>
    <row r="114" spans="1:65" s="2" customFormat="1" ht="22.9" customHeight="1">
      <c r="A114" s="31"/>
      <c r="B114" s="32"/>
      <c r="C114" s="79" t="s">
        <v>106</v>
      </c>
      <c r="D114" s="33"/>
      <c r="E114" s="33"/>
      <c r="F114" s="33"/>
      <c r="G114" s="33"/>
      <c r="H114" s="33"/>
      <c r="I114" s="107"/>
      <c r="J114" s="168">
        <f>BK114</f>
        <v>0</v>
      </c>
      <c r="K114" s="33"/>
      <c r="L114" s="36"/>
      <c r="M114" s="75"/>
      <c r="N114" s="169"/>
      <c r="O114" s="76"/>
      <c r="P114" s="170">
        <f>P115+P142</f>
        <v>0</v>
      </c>
      <c r="Q114" s="76"/>
      <c r="R114" s="170">
        <f>R115+R142</f>
        <v>2.0289999999999999E-2</v>
      </c>
      <c r="S114" s="76"/>
      <c r="T114" s="171">
        <f>T115+T142</f>
        <v>1.4399999999999999E-3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4" t="s">
        <v>77</v>
      </c>
      <c r="AU114" s="14" t="s">
        <v>91</v>
      </c>
      <c r="BK114" s="172">
        <f>BK115+BK142</f>
        <v>0</v>
      </c>
    </row>
    <row r="115" spans="1:65" s="11" customFormat="1" ht="25.9" customHeight="1">
      <c r="B115" s="173"/>
      <c r="C115" s="174"/>
      <c r="D115" s="175" t="s">
        <v>77</v>
      </c>
      <c r="E115" s="176" t="s">
        <v>107</v>
      </c>
      <c r="F115" s="176" t="s">
        <v>108</v>
      </c>
      <c r="G115" s="174"/>
      <c r="H115" s="174"/>
      <c r="I115" s="177"/>
      <c r="J115" s="178">
        <f>BK115</f>
        <v>0</v>
      </c>
      <c r="K115" s="174"/>
      <c r="L115" s="179"/>
      <c r="M115" s="180"/>
      <c r="N115" s="181"/>
      <c r="O115" s="181"/>
      <c r="P115" s="182">
        <f>SUM(P116:P141)</f>
        <v>0</v>
      </c>
      <c r="Q115" s="181"/>
      <c r="R115" s="182">
        <f>SUM(R116:R141)</f>
        <v>1.9799999999999998E-2</v>
      </c>
      <c r="S115" s="181"/>
      <c r="T115" s="183">
        <f>SUM(T116:T141)</f>
        <v>1.4399999999999999E-3</v>
      </c>
      <c r="AR115" s="184" t="s">
        <v>83</v>
      </c>
      <c r="AT115" s="185" t="s">
        <v>77</v>
      </c>
      <c r="AU115" s="185" t="s">
        <v>78</v>
      </c>
      <c r="AY115" s="184" t="s">
        <v>109</v>
      </c>
      <c r="BK115" s="186">
        <f>SUM(BK116:BK141)</f>
        <v>0</v>
      </c>
    </row>
    <row r="116" spans="1:65" s="2" customFormat="1" ht="21.75" customHeight="1">
      <c r="A116" s="31"/>
      <c r="B116" s="32"/>
      <c r="C116" s="187" t="s">
        <v>83</v>
      </c>
      <c r="D116" s="187" t="s">
        <v>110</v>
      </c>
      <c r="E116" s="188" t="s">
        <v>111</v>
      </c>
      <c r="F116" s="189" t="s">
        <v>112</v>
      </c>
      <c r="G116" s="190" t="s">
        <v>113</v>
      </c>
      <c r="H116" s="191">
        <v>1</v>
      </c>
      <c r="I116" s="192"/>
      <c r="J116" s="193">
        <f>ROUND(I116*H116,2)</f>
        <v>0</v>
      </c>
      <c r="K116" s="194"/>
      <c r="L116" s="36"/>
      <c r="M116" s="195" t="s">
        <v>1</v>
      </c>
      <c r="N116" s="196" t="s">
        <v>43</v>
      </c>
      <c r="O116" s="68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R116" s="199" t="s">
        <v>114</v>
      </c>
      <c r="AT116" s="199" t="s">
        <v>110</v>
      </c>
      <c r="AU116" s="199" t="s">
        <v>83</v>
      </c>
      <c r="AY116" s="14" t="s">
        <v>109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4" t="s">
        <v>83</v>
      </c>
      <c r="BK116" s="200">
        <f>ROUND(I116*H116,2)</f>
        <v>0</v>
      </c>
      <c r="BL116" s="14" t="s">
        <v>114</v>
      </c>
      <c r="BM116" s="199" t="s">
        <v>115</v>
      </c>
    </row>
    <row r="117" spans="1:65" s="2" customFormat="1" ht="21.75" customHeight="1">
      <c r="A117" s="31"/>
      <c r="B117" s="32"/>
      <c r="C117" s="201" t="s">
        <v>85</v>
      </c>
      <c r="D117" s="201" t="s">
        <v>116</v>
      </c>
      <c r="E117" s="202" t="s">
        <v>117</v>
      </c>
      <c r="F117" s="203" t="s">
        <v>118</v>
      </c>
      <c r="G117" s="204" t="s">
        <v>113</v>
      </c>
      <c r="H117" s="205">
        <v>1.05</v>
      </c>
      <c r="I117" s="206"/>
      <c r="J117" s="207">
        <f>ROUND(I117*H117,2)</f>
        <v>0</v>
      </c>
      <c r="K117" s="208"/>
      <c r="L117" s="209"/>
      <c r="M117" s="210" t="s">
        <v>1</v>
      </c>
      <c r="N117" s="211" t="s">
        <v>43</v>
      </c>
      <c r="O117" s="68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99" t="s">
        <v>119</v>
      </c>
      <c r="AT117" s="199" t="s">
        <v>116</v>
      </c>
      <c r="AU117" s="199" t="s">
        <v>83</v>
      </c>
      <c r="AY117" s="14" t="s">
        <v>109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4" t="s">
        <v>83</v>
      </c>
      <c r="BK117" s="200">
        <f>ROUND(I117*H117,2)</f>
        <v>0</v>
      </c>
      <c r="BL117" s="14" t="s">
        <v>114</v>
      </c>
      <c r="BM117" s="199" t="s">
        <v>120</v>
      </c>
    </row>
    <row r="118" spans="1:65" s="12" customFormat="1" ht="11.25">
      <c r="B118" s="212"/>
      <c r="C118" s="213"/>
      <c r="D118" s="214" t="s">
        <v>121</v>
      </c>
      <c r="E118" s="213"/>
      <c r="F118" s="215" t="s">
        <v>122</v>
      </c>
      <c r="G118" s="213"/>
      <c r="H118" s="216">
        <v>1.05</v>
      </c>
      <c r="I118" s="217"/>
      <c r="J118" s="213"/>
      <c r="K118" s="213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121</v>
      </c>
      <c r="AU118" s="222" t="s">
        <v>83</v>
      </c>
      <c r="AV118" s="12" t="s">
        <v>85</v>
      </c>
      <c r="AW118" s="12" t="s">
        <v>4</v>
      </c>
      <c r="AX118" s="12" t="s">
        <v>83</v>
      </c>
      <c r="AY118" s="222" t="s">
        <v>109</v>
      </c>
    </row>
    <row r="119" spans="1:65" s="2" customFormat="1" ht="21.75" customHeight="1">
      <c r="A119" s="31"/>
      <c r="B119" s="32"/>
      <c r="C119" s="201" t="s">
        <v>123</v>
      </c>
      <c r="D119" s="201" t="s">
        <v>116</v>
      </c>
      <c r="E119" s="202" t="s">
        <v>124</v>
      </c>
      <c r="F119" s="203" t="s">
        <v>125</v>
      </c>
      <c r="G119" s="204" t="s">
        <v>113</v>
      </c>
      <c r="H119" s="205">
        <v>1.05</v>
      </c>
      <c r="I119" s="206"/>
      <c r="J119" s="207">
        <f>ROUND(I119*H119,2)</f>
        <v>0</v>
      </c>
      <c r="K119" s="208"/>
      <c r="L119" s="209"/>
      <c r="M119" s="210" t="s">
        <v>1</v>
      </c>
      <c r="N119" s="211" t="s">
        <v>43</v>
      </c>
      <c r="O119" s="68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9" t="s">
        <v>126</v>
      </c>
      <c r="AT119" s="199" t="s">
        <v>116</v>
      </c>
      <c r="AU119" s="199" t="s">
        <v>83</v>
      </c>
      <c r="AY119" s="14" t="s">
        <v>109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4" t="s">
        <v>83</v>
      </c>
      <c r="BK119" s="200">
        <f>ROUND(I119*H119,2)</f>
        <v>0</v>
      </c>
      <c r="BL119" s="14" t="s">
        <v>127</v>
      </c>
      <c r="BM119" s="199" t="s">
        <v>128</v>
      </c>
    </row>
    <row r="120" spans="1:65" s="12" customFormat="1" ht="11.25">
      <c r="B120" s="212"/>
      <c r="C120" s="213"/>
      <c r="D120" s="214" t="s">
        <v>121</v>
      </c>
      <c r="E120" s="213"/>
      <c r="F120" s="215" t="s">
        <v>122</v>
      </c>
      <c r="G120" s="213"/>
      <c r="H120" s="216">
        <v>1.05</v>
      </c>
      <c r="I120" s="217"/>
      <c r="J120" s="213"/>
      <c r="K120" s="213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121</v>
      </c>
      <c r="AU120" s="222" t="s">
        <v>83</v>
      </c>
      <c r="AV120" s="12" t="s">
        <v>85</v>
      </c>
      <c r="AW120" s="12" t="s">
        <v>4</v>
      </c>
      <c r="AX120" s="12" t="s">
        <v>83</v>
      </c>
      <c r="AY120" s="222" t="s">
        <v>109</v>
      </c>
    </row>
    <row r="121" spans="1:65" s="2" customFormat="1" ht="16.5" customHeight="1">
      <c r="A121" s="31"/>
      <c r="B121" s="32"/>
      <c r="C121" s="187" t="s">
        <v>114</v>
      </c>
      <c r="D121" s="187" t="s">
        <v>110</v>
      </c>
      <c r="E121" s="188" t="s">
        <v>129</v>
      </c>
      <c r="F121" s="189" t="s">
        <v>130</v>
      </c>
      <c r="G121" s="190" t="s">
        <v>131</v>
      </c>
      <c r="H121" s="191">
        <v>1</v>
      </c>
      <c r="I121" s="192"/>
      <c r="J121" s="193">
        <f>ROUND(I121*H121,2)</f>
        <v>0</v>
      </c>
      <c r="K121" s="194"/>
      <c r="L121" s="36"/>
      <c r="M121" s="195" t="s">
        <v>1</v>
      </c>
      <c r="N121" s="196" t="s">
        <v>43</v>
      </c>
      <c r="O121" s="68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9" t="s">
        <v>127</v>
      </c>
      <c r="AT121" s="199" t="s">
        <v>110</v>
      </c>
      <c r="AU121" s="199" t="s">
        <v>83</v>
      </c>
      <c r="AY121" s="14" t="s">
        <v>109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4" t="s">
        <v>83</v>
      </c>
      <c r="BK121" s="200">
        <f>ROUND(I121*H121,2)</f>
        <v>0</v>
      </c>
      <c r="BL121" s="14" t="s">
        <v>127</v>
      </c>
      <c r="BM121" s="199" t="s">
        <v>132</v>
      </c>
    </row>
    <row r="122" spans="1:65" s="2" customFormat="1" ht="16.5" customHeight="1">
      <c r="A122" s="31"/>
      <c r="B122" s="32"/>
      <c r="C122" s="201" t="s">
        <v>133</v>
      </c>
      <c r="D122" s="201" t="s">
        <v>116</v>
      </c>
      <c r="E122" s="202" t="s">
        <v>134</v>
      </c>
      <c r="F122" s="203" t="s">
        <v>135</v>
      </c>
      <c r="G122" s="204" t="s">
        <v>131</v>
      </c>
      <c r="H122" s="205">
        <v>1.05</v>
      </c>
      <c r="I122" s="206"/>
      <c r="J122" s="207">
        <f>ROUND(I122*H122,2)</f>
        <v>0</v>
      </c>
      <c r="K122" s="208"/>
      <c r="L122" s="209"/>
      <c r="M122" s="210" t="s">
        <v>1</v>
      </c>
      <c r="N122" s="211" t="s">
        <v>43</v>
      </c>
      <c r="O122" s="68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9" t="s">
        <v>126</v>
      </c>
      <c r="AT122" s="199" t="s">
        <v>116</v>
      </c>
      <c r="AU122" s="199" t="s">
        <v>83</v>
      </c>
      <c r="AY122" s="14" t="s">
        <v>109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4" t="s">
        <v>83</v>
      </c>
      <c r="BK122" s="200">
        <f>ROUND(I122*H122,2)</f>
        <v>0</v>
      </c>
      <c r="BL122" s="14" t="s">
        <v>127</v>
      </c>
      <c r="BM122" s="199" t="s">
        <v>136</v>
      </c>
    </row>
    <row r="123" spans="1:65" s="12" customFormat="1" ht="11.25">
      <c r="B123" s="212"/>
      <c r="C123" s="213"/>
      <c r="D123" s="214" t="s">
        <v>121</v>
      </c>
      <c r="E123" s="213"/>
      <c r="F123" s="215" t="s">
        <v>122</v>
      </c>
      <c r="G123" s="213"/>
      <c r="H123" s="216">
        <v>1.05</v>
      </c>
      <c r="I123" s="217"/>
      <c r="J123" s="213"/>
      <c r="K123" s="213"/>
      <c r="L123" s="218"/>
      <c r="M123" s="219"/>
      <c r="N123" s="220"/>
      <c r="O123" s="220"/>
      <c r="P123" s="220"/>
      <c r="Q123" s="220"/>
      <c r="R123" s="220"/>
      <c r="S123" s="220"/>
      <c r="T123" s="221"/>
      <c r="AT123" s="222" t="s">
        <v>121</v>
      </c>
      <c r="AU123" s="222" t="s">
        <v>83</v>
      </c>
      <c r="AV123" s="12" t="s">
        <v>85</v>
      </c>
      <c r="AW123" s="12" t="s">
        <v>4</v>
      </c>
      <c r="AX123" s="12" t="s">
        <v>83</v>
      </c>
      <c r="AY123" s="222" t="s">
        <v>109</v>
      </c>
    </row>
    <row r="124" spans="1:65" s="2" customFormat="1" ht="21.75" customHeight="1">
      <c r="A124" s="31"/>
      <c r="B124" s="32"/>
      <c r="C124" s="187" t="s">
        <v>107</v>
      </c>
      <c r="D124" s="187" t="s">
        <v>110</v>
      </c>
      <c r="E124" s="188" t="s">
        <v>137</v>
      </c>
      <c r="F124" s="189" t="s">
        <v>138</v>
      </c>
      <c r="G124" s="190" t="s">
        <v>131</v>
      </c>
      <c r="H124" s="191">
        <v>1</v>
      </c>
      <c r="I124" s="192"/>
      <c r="J124" s="193">
        <f>ROUND(I124*H124,2)</f>
        <v>0</v>
      </c>
      <c r="K124" s="194"/>
      <c r="L124" s="36"/>
      <c r="M124" s="195" t="s">
        <v>1</v>
      </c>
      <c r="N124" s="196" t="s">
        <v>43</v>
      </c>
      <c r="O124" s="68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9" t="s">
        <v>127</v>
      </c>
      <c r="AT124" s="199" t="s">
        <v>110</v>
      </c>
      <c r="AU124" s="199" t="s">
        <v>83</v>
      </c>
      <c r="AY124" s="14" t="s">
        <v>109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4" t="s">
        <v>83</v>
      </c>
      <c r="BK124" s="200">
        <f>ROUND(I124*H124,2)</f>
        <v>0</v>
      </c>
      <c r="BL124" s="14" t="s">
        <v>127</v>
      </c>
      <c r="BM124" s="199" t="s">
        <v>139</v>
      </c>
    </row>
    <row r="125" spans="1:65" s="2" customFormat="1" ht="16.5" customHeight="1">
      <c r="A125" s="31"/>
      <c r="B125" s="32"/>
      <c r="C125" s="201" t="s">
        <v>140</v>
      </c>
      <c r="D125" s="201" t="s">
        <v>116</v>
      </c>
      <c r="E125" s="202" t="s">
        <v>141</v>
      </c>
      <c r="F125" s="203" t="s">
        <v>142</v>
      </c>
      <c r="G125" s="204" t="s">
        <v>131</v>
      </c>
      <c r="H125" s="205">
        <v>1.05</v>
      </c>
      <c r="I125" s="206"/>
      <c r="J125" s="207">
        <f>ROUND(I125*H125,2)</f>
        <v>0</v>
      </c>
      <c r="K125" s="208"/>
      <c r="L125" s="209"/>
      <c r="M125" s="210" t="s">
        <v>1</v>
      </c>
      <c r="N125" s="211" t="s">
        <v>43</v>
      </c>
      <c r="O125" s="68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9" t="s">
        <v>126</v>
      </c>
      <c r="AT125" s="199" t="s">
        <v>116</v>
      </c>
      <c r="AU125" s="199" t="s">
        <v>83</v>
      </c>
      <c r="AY125" s="14" t="s">
        <v>109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4" t="s">
        <v>83</v>
      </c>
      <c r="BK125" s="200">
        <f>ROUND(I125*H125,2)</f>
        <v>0</v>
      </c>
      <c r="BL125" s="14" t="s">
        <v>127</v>
      </c>
      <c r="BM125" s="199" t="s">
        <v>143</v>
      </c>
    </row>
    <row r="126" spans="1:65" s="12" customFormat="1" ht="11.25">
      <c r="B126" s="212"/>
      <c r="C126" s="213"/>
      <c r="D126" s="214" t="s">
        <v>121</v>
      </c>
      <c r="E126" s="213"/>
      <c r="F126" s="215" t="s">
        <v>122</v>
      </c>
      <c r="G126" s="213"/>
      <c r="H126" s="216">
        <v>1.05</v>
      </c>
      <c r="I126" s="217"/>
      <c r="J126" s="213"/>
      <c r="K126" s="213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121</v>
      </c>
      <c r="AU126" s="222" t="s">
        <v>83</v>
      </c>
      <c r="AV126" s="12" t="s">
        <v>85</v>
      </c>
      <c r="AW126" s="12" t="s">
        <v>4</v>
      </c>
      <c r="AX126" s="12" t="s">
        <v>83</v>
      </c>
      <c r="AY126" s="222" t="s">
        <v>109</v>
      </c>
    </row>
    <row r="127" spans="1:65" s="2" customFormat="1" ht="21.75" customHeight="1">
      <c r="A127" s="31"/>
      <c r="B127" s="32"/>
      <c r="C127" s="187" t="s">
        <v>119</v>
      </c>
      <c r="D127" s="187" t="s">
        <v>110</v>
      </c>
      <c r="E127" s="188" t="s">
        <v>144</v>
      </c>
      <c r="F127" s="189" t="s">
        <v>145</v>
      </c>
      <c r="G127" s="190" t="s">
        <v>131</v>
      </c>
      <c r="H127" s="191">
        <v>1</v>
      </c>
      <c r="I127" s="192"/>
      <c r="J127" s="193">
        <f t="shared" ref="J127:J141" si="0">ROUND(I127*H127,2)</f>
        <v>0</v>
      </c>
      <c r="K127" s="194"/>
      <c r="L127" s="36"/>
      <c r="M127" s="195" t="s">
        <v>1</v>
      </c>
      <c r="N127" s="196" t="s">
        <v>43</v>
      </c>
      <c r="O127" s="68"/>
      <c r="P127" s="197">
        <f t="shared" ref="P127:P141" si="1">O127*H127</f>
        <v>0</v>
      </c>
      <c r="Q127" s="197">
        <v>1.2999999999999999E-4</v>
      </c>
      <c r="R127" s="197">
        <f t="shared" ref="R127:R141" si="2">Q127*H127</f>
        <v>1.2999999999999999E-4</v>
      </c>
      <c r="S127" s="197">
        <v>0</v>
      </c>
      <c r="T127" s="198">
        <f t="shared" ref="T127:T141" si="3"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9" t="s">
        <v>114</v>
      </c>
      <c r="AT127" s="199" t="s">
        <v>110</v>
      </c>
      <c r="AU127" s="199" t="s">
        <v>83</v>
      </c>
      <c r="AY127" s="14" t="s">
        <v>109</v>
      </c>
      <c r="BE127" s="200">
        <f t="shared" ref="BE127:BE141" si="4">IF(N127="základní",J127,0)</f>
        <v>0</v>
      </c>
      <c r="BF127" s="200">
        <f t="shared" ref="BF127:BF141" si="5">IF(N127="snížená",J127,0)</f>
        <v>0</v>
      </c>
      <c r="BG127" s="200">
        <f t="shared" ref="BG127:BG141" si="6">IF(N127="zákl. přenesená",J127,0)</f>
        <v>0</v>
      </c>
      <c r="BH127" s="200">
        <f t="shared" ref="BH127:BH141" si="7">IF(N127="sníž. přenesená",J127,0)</f>
        <v>0</v>
      </c>
      <c r="BI127" s="200">
        <f t="shared" ref="BI127:BI141" si="8">IF(N127="nulová",J127,0)</f>
        <v>0</v>
      </c>
      <c r="BJ127" s="14" t="s">
        <v>83</v>
      </c>
      <c r="BK127" s="200">
        <f t="shared" ref="BK127:BK141" si="9">ROUND(I127*H127,2)</f>
        <v>0</v>
      </c>
      <c r="BL127" s="14" t="s">
        <v>114</v>
      </c>
      <c r="BM127" s="199" t="s">
        <v>146</v>
      </c>
    </row>
    <row r="128" spans="1:65" s="2" customFormat="1" ht="16.5" customHeight="1">
      <c r="A128" s="31"/>
      <c r="B128" s="32"/>
      <c r="C128" s="187" t="s">
        <v>147</v>
      </c>
      <c r="D128" s="187" t="s">
        <v>110</v>
      </c>
      <c r="E128" s="188" t="s">
        <v>148</v>
      </c>
      <c r="F128" s="189" t="s">
        <v>149</v>
      </c>
      <c r="G128" s="190" t="s">
        <v>131</v>
      </c>
      <c r="H128" s="191">
        <v>1</v>
      </c>
      <c r="I128" s="192"/>
      <c r="J128" s="193">
        <f t="shared" si="0"/>
        <v>0</v>
      </c>
      <c r="K128" s="194"/>
      <c r="L128" s="36"/>
      <c r="M128" s="195" t="s">
        <v>1</v>
      </c>
      <c r="N128" s="196" t="s">
        <v>43</v>
      </c>
      <c r="O128" s="68"/>
      <c r="P128" s="197">
        <f t="shared" si="1"/>
        <v>0</v>
      </c>
      <c r="Q128" s="197">
        <v>1E-3</v>
      </c>
      <c r="R128" s="197">
        <f t="shared" si="2"/>
        <v>1E-3</v>
      </c>
      <c r="S128" s="197">
        <v>3.1E-4</v>
      </c>
      <c r="T128" s="198">
        <f t="shared" si="3"/>
        <v>3.1E-4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9" t="s">
        <v>127</v>
      </c>
      <c r="AT128" s="199" t="s">
        <v>110</v>
      </c>
      <c r="AU128" s="199" t="s">
        <v>83</v>
      </c>
      <c r="AY128" s="14" t="s">
        <v>109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4" t="s">
        <v>83</v>
      </c>
      <c r="BK128" s="200">
        <f t="shared" si="9"/>
        <v>0</v>
      </c>
      <c r="BL128" s="14" t="s">
        <v>127</v>
      </c>
      <c r="BM128" s="199" t="s">
        <v>150</v>
      </c>
    </row>
    <row r="129" spans="1:65" s="2" customFormat="1" ht="21.75" customHeight="1">
      <c r="A129" s="31"/>
      <c r="B129" s="32"/>
      <c r="C129" s="187" t="s">
        <v>151</v>
      </c>
      <c r="D129" s="187" t="s">
        <v>110</v>
      </c>
      <c r="E129" s="188" t="s">
        <v>152</v>
      </c>
      <c r="F129" s="189" t="s">
        <v>153</v>
      </c>
      <c r="G129" s="190" t="s">
        <v>131</v>
      </c>
      <c r="H129" s="191">
        <v>1</v>
      </c>
      <c r="I129" s="192"/>
      <c r="J129" s="193">
        <f t="shared" si="0"/>
        <v>0</v>
      </c>
      <c r="K129" s="194"/>
      <c r="L129" s="36"/>
      <c r="M129" s="195" t="s">
        <v>1</v>
      </c>
      <c r="N129" s="196" t="s">
        <v>43</v>
      </c>
      <c r="O129" s="68"/>
      <c r="P129" s="197">
        <f t="shared" si="1"/>
        <v>0</v>
      </c>
      <c r="Q129" s="197">
        <v>0</v>
      </c>
      <c r="R129" s="197">
        <f t="shared" si="2"/>
        <v>0</v>
      </c>
      <c r="S129" s="197">
        <v>2.5000000000000001E-4</v>
      </c>
      <c r="T129" s="198">
        <f t="shared" si="3"/>
        <v>2.5000000000000001E-4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9" t="s">
        <v>127</v>
      </c>
      <c r="AT129" s="199" t="s">
        <v>110</v>
      </c>
      <c r="AU129" s="199" t="s">
        <v>83</v>
      </c>
      <c r="AY129" s="14" t="s">
        <v>109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4" t="s">
        <v>83</v>
      </c>
      <c r="BK129" s="200">
        <f t="shared" si="9"/>
        <v>0</v>
      </c>
      <c r="BL129" s="14" t="s">
        <v>127</v>
      </c>
      <c r="BM129" s="199" t="s">
        <v>154</v>
      </c>
    </row>
    <row r="130" spans="1:65" s="2" customFormat="1" ht="21.75" customHeight="1">
      <c r="A130" s="31"/>
      <c r="B130" s="32"/>
      <c r="C130" s="187" t="s">
        <v>155</v>
      </c>
      <c r="D130" s="187" t="s">
        <v>110</v>
      </c>
      <c r="E130" s="188" t="s">
        <v>156</v>
      </c>
      <c r="F130" s="189" t="s">
        <v>157</v>
      </c>
      <c r="G130" s="190" t="s">
        <v>131</v>
      </c>
      <c r="H130" s="191">
        <v>1</v>
      </c>
      <c r="I130" s="192"/>
      <c r="J130" s="193">
        <f t="shared" si="0"/>
        <v>0</v>
      </c>
      <c r="K130" s="194"/>
      <c r="L130" s="36"/>
      <c r="M130" s="195" t="s">
        <v>1</v>
      </c>
      <c r="N130" s="196" t="s">
        <v>43</v>
      </c>
      <c r="O130" s="68"/>
      <c r="P130" s="197">
        <f t="shared" si="1"/>
        <v>0</v>
      </c>
      <c r="Q130" s="197">
        <v>0</v>
      </c>
      <c r="R130" s="197">
        <f t="shared" si="2"/>
        <v>0</v>
      </c>
      <c r="S130" s="197">
        <v>2.5000000000000001E-4</v>
      </c>
      <c r="T130" s="198">
        <f t="shared" si="3"/>
        <v>2.5000000000000001E-4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9" t="s">
        <v>127</v>
      </c>
      <c r="AT130" s="199" t="s">
        <v>110</v>
      </c>
      <c r="AU130" s="199" t="s">
        <v>83</v>
      </c>
      <c r="AY130" s="14" t="s">
        <v>109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4" t="s">
        <v>83</v>
      </c>
      <c r="BK130" s="200">
        <f t="shared" si="9"/>
        <v>0</v>
      </c>
      <c r="BL130" s="14" t="s">
        <v>127</v>
      </c>
      <c r="BM130" s="199" t="s">
        <v>158</v>
      </c>
    </row>
    <row r="131" spans="1:65" s="2" customFormat="1" ht="21.75" customHeight="1">
      <c r="A131" s="31"/>
      <c r="B131" s="32"/>
      <c r="C131" s="187" t="s">
        <v>159</v>
      </c>
      <c r="D131" s="187" t="s">
        <v>110</v>
      </c>
      <c r="E131" s="188" t="s">
        <v>160</v>
      </c>
      <c r="F131" s="189" t="s">
        <v>161</v>
      </c>
      <c r="G131" s="190" t="s">
        <v>131</v>
      </c>
      <c r="H131" s="191">
        <v>1</v>
      </c>
      <c r="I131" s="192"/>
      <c r="J131" s="193">
        <f t="shared" si="0"/>
        <v>0</v>
      </c>
      <c r="K131" s="194"/>
      <c r="L131" s="36"/>
      <c r="M131" s="195" t="s">
        <v>1</v>
      </c>
      <c r="N131" s="196" t="s">
        <v>43</v>
      </c>
      <c r="O131" s="68"/>
      <c r="P131" s="197">
        <f t="shared" si="1"/>
        <v>0</v>
      </c>
      <c r="Q131" s="197">
        <v>0</v>
      </c>
      <c r="R131" s="197">
        <f t="shared" si="2"/>
        <v>0</v>
      </c>
      <c r="S131" s="197">
        <v>1.4999999999999999E-4</v>
      </c>
      <c r="T131" s="198">
        <f t="shared" si="3"/>
        <v>1.4999999999999999E-4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9" t="s">
        <v>127</v>
      </c>
      <c r="AT131" s="199" t="s">
        <v>110</v>
      </c>
      <c r="AU131" s="199" t="s">
        <v>83</v>
      </c>
      <c r="AY131" s="14" t="s">
        <v>109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4" t="s">
        <v>83</v>
      </c>
      <c r="BK131" s="200">
        <f t="shared" si="9"/>
        <v>0</v>
      </c>
      <c r="BL131" s="14" t="s">
        <v>127</v>
      </c>
      <c r="BM131" s="199" t="s">
        <v>162</v>
      </c>
    </row>
    <row r="132" spans="1:65" s="2" customFormat="1" ht="21.75" customHeight="1">
      <c r="A132" s="31"/>
      <c r="B132" s="32"/>
      <c r="C132" s="187" t="s">
        <v>163</v>
      </c>
      <c r="D132" s="187" t="s">
        <v>110</v>
      </c>
      <c r="E132" s="188" t="s">
        <v>164</v>
      </c>
      <c r="F132" s="189" t="s">
        <v>165</v>
      </c>
      <c r="G132" s="190" t="s">
        <v>131</v>
      </c>
      <c r="H132" s="191">
        <v>1</v>
      </c>
      <c r="I132" s="192"/>
      <c r="J132" s="193">
        <f t="shared" si="0"/>
        <v>0</v>
      </c>
      <c r="K132" s="194"/>
      <c r="L132" s="36"/>
      <c r="M132" s="195" t="s">
        <v>1</v>
      </c>
      <c r="N132" s="196" t="s">
        <v>43</v>
      </c>
      <c r="O132" s="68"/>
      <c r="P132" s="197">
        <f t="shared" si="1"/>
        <v>0</v>
      </c>
      <c r="Q132" s="197">
        <v>0</v>
      </c>
      <c r="R132" s="197">
        <f t="shared" si="2"/>
        <v>0</v>
      </c>
      <c r="S132" s="197">
        <v>1.4999999999999999E-4</v>
      </c>
      <c r="T132" s="198">
        <f t="shared" si="3"/>
        <v>1.4999999999999999E-4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9" t="s">
        <v>127</v>
      </c>
      <c r="AT132" s="199" t="s">
        <v>110</v>
      </c>
      <c r="AU132" s="199" t="s">
        <v>83</v>
      </c>
      <c r="AY132" s="14" t="s">
        <v>109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4" t="s">
        <v>83</v>
      </c>
      <c r="BK132" s="200">
        <f t="shared" si="9"/>
        <v>0</v>
      </c>
      <c r="BL132" s="14" t="s">
        <v>127</v>
      </c>
      <c r="BM132" s="199" t="s">
        <v>166</v>
      </c>
    </row>
    <row r="133" spans="1:65" s="2" customFormat="1" ht="21.75" customHeight="1">
      <c r="A133" s="31"/>
      <c r="B133" s="32"/>
      <c r="C133" s="187" t="s">
        <v>167</v>
      </c>
      <c r="D133" s="187" t="s">
        <v>110</v>
      </c>
      <c r="E133" s="188" t="s">
        <v>168</v>
      </c>
      <c r="F133" s="189" t="s">
        <v>169</v>
      </c>
      <c r="G133" s="190" t="s">
        <v>131</v>
      </c>
      <c r="H133" s="191">
        <v>1</v>
      </c>
      <c r="I133" s="192"/>
      <c r="J133" s="193">
        <f t="shared" si="0"/>
        <v>0</v>
      </c>
      <c r="K133" s="194"/>
      <c r="L133" s="36"/>
      <c r="M133" s="195" t="s">
        <v>1</v>
      </c>
      <c r="N133" s="196" t="s">
        <v>43</v>
      </c>
      <c r="O133" s="68"/>
      <c r="P133" s="197">
        <f t="shared" si="1"/>
        <v>0</v>
      </c>
      <c r="Q133" s="197">
        <v>2.1000000000000001E-4</v>
      </c>
      <c r="R133" s="197">
        <f t="shared" si="2"/>
        <v>2.1000000000000001E-4</v>
      </c>
      <c r="S133" s="197">
        <v>3.3E-4</v>
      </c>
      <c r="T133" s="198">
        <f t="shared" si="3"/>
        <v>3.3E-4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9" t="s">
        <v>127</v>
      </c>
      <c r="AT133" s="199" t="s">
        <v>110</v>
      </c>
      <c r="AU133" s="199" t="s">
        <v>83</v>
      </c>
      <c r="AY133" s="14" t="s">
        <v>109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4" t="s">
        <v>83</v>
      </c>
      <c r="BK133" s="200">
        <f t="shared" si="9"/>
        <v>0</v>
      </c>
      <c r="BL133" s="14" t="s">
        <v>127</v>
      </c>
      <c r="BM133" s="199" t="s">
        <v>170</v>
      </c>
    </row>
    <row r="134" spans="1:65" s="2" customFormat="1" ht="21.75" customHeight="1">
      <c r="A134" s="31"/>
      <c r="B134" s="32"/>
      <c r="C134" s="187" t="s">
        <v>8</v>
      </c>
      <c r="D134" s="187" t="s">
        <v>110</v>
      </c>
      <c r="E134" s="188" t="s">
        <v>171</v>
      </c>
      <c r="F134" s="189" t="s">
        <v>172</v>
      </c>
      <c r="G134" s="190" t="s">
        <v>131</v>
      </c>
      <c r="H134" s="191">
        <v>1</v>
      </c>
      <c r="I134" s="192"/>
      <c r="J134" s="193">
        <f t="shared" si="0"/>
        <v>0</v>
      </c>
      <c r="K134" s="194"/>
      <c r="L134" s="36"/>
      <c r="M134" s="195" t="s">
        <v>1</v>
      </c>
      <c r="N134" s="196" t="s">
        <v>43</v>
      </c>
      <c r="O134" s="68"/>
      <c r="P134" s="197">
        <f t="shared" si="1"/>
        <v>0</v>
      </c>
      <c r="Q134" s="197">
        <v>2.5999999999999998E-4</v>
      </c>
      <c r="R134" s="197">
        <f t="shared" si="2"/>
        <v>2.5999999999999998E-4</v>
      </c>
      <c r="S134" s="197">
        <v>0</v>
      </c>
      <c r="T134" s="198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9" t="s">
        <v>114</v>
      </c>
      <c r="AT134" s="199" t="s">
        <v>110</v>
      </c>
      <c r="AU134" s="199" t="s">
        <v>83</v>
      </c>
      <c r="AY134" s="14" t="s">
        <v>109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4" t="s">
        <v>83</v>
      </c>
      <c r="BK134" s="200">
        <f t="shared" si="9"/>
        <v>0</v>
      </c>
      <c r="BL134" s="14" t="s">
        <v>114</v>
      </c>
      <c r="BM134" s="199" t="s">
        <v>173</v>
      </c>
    </row>
    <row r="135" spans="1:65" s="2" customFormat="1" ht="21.75" customHeight="1">
      <c r="A135" s="31"/>
      <c r="B135" s="32"/>
      <c r="C135" s="187" t="s">
        <v>127</v>
      </c>
      <c r="D135" s="187" t="s">
        <v>110</v>
      </c>
      <c r="E135" s="188" t="s">
        <v>174</v>
      </c>
      <c r="F135" s="189" t="s">
        <v>175</v>
      </c>
      <c r="G135" s="190" t="s">
        <v>131</v>
      </c>
      <c r="H135" s="191">
        <v>1</v>
      </c>
      <c r="I135" s="192"/>
      <c r="J135" s="193">
        <f t="shared" si="0"/>
        <v>0</v>
      </c>
      <c r="K135" s="194"/>
      <c r="L135" s="36"/>
      <c r="M135" s="195" t="s">
        <v>1</v>
      </c>
      <c r="N135" s="196" t="s">
        <v>43</v>
      </c>
      <c r="O135" s="68"/>
      <c r="P135" s="197">
        <f t="shared" si="1"/>
        <v>0</v>
      </c>
      <c r="Q135" s="197">
        <v>2.5999999999999998E-4</v>
      </c>
      <c r="R135" s="197">
        <f t="shared" si="2"/>
        <v>2.5999999999999998E-4</v>
      </c>
      <c r="S135" s="197">
        <v>0</v>
      </c>
      <c r="T135" s="198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9" t="s">
        <v>114</v>
      </c>
      <c r="AT135" s="199" t="s">
        <v>110</v>
      </c>
      <c r="AU135" s="199" t="s">
        <v>83</v>
      </c>
      <c r="AY135" s="14" t="s">
        <v>109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4" t="s">
        <v>83</v>
      </c>
      <c r="BK135" s="200">
        <f t="shared" si="9"/>
        <v>0</v>
      </c>
      <c r="BL135" s="14" t="s">
        <v>114</v>
      </c>
      <c r="BM135" s="199" t="s">
        <v>176</v>
      </c>
    </row>
    <row r="136" spans="1:65" s="2" customFormat="1" ht="21.75" customHeight="1">
      <c r="A136" s="31"/>
      <c r="B136" s="32"/>
      <c r="C136" s="187" t="s">
        <v>177</v>
      </c>
      <c r="D136" s="187" t="s">
        <v>110</v>
      </c>
      <c r="E136" s="188" t="s">
        <v>178</v>
      </c>
      <c r="F136" s="189" t="s">
        <v>179</v>
      </c>
      <c r="G136" s="190" t="s">
        <v>131</v>
      </c>
      <c r="H136" s="191">
        <v>1</v>
      </c>
      <c r="I136" s="192"/>
      <c r="J136" s="193">
        <f t="shared" si="0"/>
        <v>0</v>
      </c>
      <c r="K136" s="194"/>
      <c r="L136" s="36"/>
      <c r="M136" s="195" t="s">
        <v>1</v>
      </c>
      <c r="N136" s="196" t="s">
        <v>43</v>
      </c>
      <c r="O136" s="68"/>
      <c r="P136" s="197">
        <f t="shared" si="1"/>
        <v>0</v>
      </c>
      <c r="Q136" s="197">
        <v>4.3800000000000002E-3</v>
      </c>
      <c r="R136" s="197">
        <f t="shared" si="2"/>
        <v>4.3800000000000002E-3</v>
      </c>
      <c r="S136" s="197">
        <v>0</v>
      </c>
      <c r="T136" s="198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9" t="s">
        <v>114</v>
      </c>
      <c r="AT136" s="199" t="s">
        <v>110</v>
      </c>
      <c r="AU136" s="199" t="s">
        <v>83</v>
      </c>
      <c r="AY136" s="14" t="s">
        <v>109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4" t="s">
        <v>83</v>
      </c>
      <c r="BK136" s="200">
        <f t="shared" si="9"/>
        <v>0</v>
      </c>
      <c r="BL136" s="14" t="s">
        <v>114</v>
      </c>
      <c r="BM136" s="199" t="s">
        <v>180</v>
      </c>
    </row>
    <row r="137" spans="1:65" s="2" customFormat="1" ht="21.75" customHeight="1">
      <c r="A137" s="31"/>
      <c r="B137" s="32"/>
      <c r="C137" s="187" t="s">
        <v>181</v>
      </c>
      <c r="D137" s="187" t="s">
        <v>110</v>
      </c>
      <c r="E137" s="188" t="s">
        <v>182</v>
      </c>
      <c r="F137" s="189" t="s">
        <v>183</v>
      </c>
      <c r="G137" s="190" t="s">
        <v>131</v>
      </c>
      <c r="H137" s="191">
        <v>1</v>
      </c>
      <c r="I137" s="192"/>
      <c r="J137" s="193">
        <f t="shared" si="0"/>
        <v>0</v>
      </c>
      <c r="K137" s="194"/>
      <c r="L137" s="36"/>
      <c r="M137" s="195" t="s">
        <v>1</v>
      </c>
      <c r="N137" s="196" t="s">
        <v>43</v>
      </c>
      <c r="O137" s="68"/>
      <c r="P137" s="197">
        <f t="shared" si="1"/>
        <v>0</v>
      </c>
      <c r="Q137" s="197">
        <v>4.3800000000000002E-3</v>
      </c>
      <c r="R137" s="197">
        <f t="shared" si="2"/>
        <v>4.3800000000000002E-3</v>
      </c>
      <c r="S137" s="197">
        <v>0</v>
      </c>
      <c r="T137" s="198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9" t="s">
        <v>114</v>
      </c>
      <c r="AT137" s="199" t="s">
        <v>110</v>
      </c>
      <c r="AU137" s="199" t="s">
        <v>83</v>
      </c>
      <c r="AY137" s="14" t="s">
        <v>109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4" t="s">
        <v>83</v>
      </c>
      <c r="BK137" s="200">
        <f t="shared" si="9"/>
        <v>0</v>
      </c>
      <c r="BL137" s="14" t="s">
        <v>114</v>
      </c>
      <c r="BM137" s="199" t="s">
        <v>184</v>
      </c>
    </row>
    <row r="138" spans="1:65" s="2" customFormat="1" ht="21.75" customHeight="1">
      <c r="A138" s="31"/>
      <c r="B138" s="32"/>
      <c r="C138" s="187" t="s">
        <v>185</v>
      </c>
      <c r="D138" s="187" t="s">
        <v>110</v>
      </c>
      <c r="E138" s="188" t="s">
        <v>186</v>
      </c>
      <c r="F138" s="189" t="s">
        <v>187</v>
      </c>
      <c r="G138" s="190" t="s">
        <v>131</v>
      </c>
      <c r="H138" s="191">
        <v>1</v>
      </c>
      <c r="I138" s="192"/>
      <c r="J138" s="193">
        <f t="shared" si="0"/>
        <v>0</v>
      </c>
      <c r="K138" s="194"/>
      <c r="L138" s="36"/>
      <c r="M138" s="195" t="s">
        <v>1</v>
      </c>
      <c r="N138" s="196" t="s">
        <v>43</v>
      </c>
      <c r="O138" s="68"/>
      <c r="P138" s="197">
        <f t="shared" si="1"/>
        <v>0</v>
      </c>
      <c r="Q138" s="197">
        <v>3.0000000000000001E-3</v>
      </c>
      <c r="R138" s="197">
        <f t="shared" si="2"/>
        <v>3.0000000000000001E-3</v>
      </c>
      <c r="S138" s="197">
        <v>0</v>
      </c>
      <c r="T138" s="198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9" t="s">
        <v>114</v>
      </c>
      <c r="AT138" s="199" t="s">
        <v>110</v>
      </c>
      <c r="AU138" s="199" t="s">
        <v>83</v>
      </c>
      <c r="AY138" s="14" t="s">
        <v>109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4" t="s">
        <v>83</v>
      </c>
      <c r="BK138" s="200">
        <f t="shared" si="9"/>
        <v>0</v>
      </c>
      <c r="BL138" s="14" t="s">
        <v>114</v>
      </c>
      <c r="BM138" s="199" t="s">
        <v>188</v>
      </c>
    </row>
    <row r="139" spans="1:65" s="2" customFormat="1" ht="21.75" customHeight="1">
      <c r="A139" s="31"/>
      <c r="B139" s="32"/>
      <c r="C139" s="187" t="s">
        <v>189</v>
      </c>
      <c r="D139" s="187" t="s">
        <v>110</v>
      </c>
      <c r="E139" s="188" t="s">
        <v>190</v>
      </c>
      <c r="F139" s="189" t="s">
        <v>191</v>
      </c>
      <c r="G139" s="190" t="s">
        <v>131</v>
      </c>
      <c r="H139" s="191">
        <v>1</v>
      </c>
      <c r="I139" s="192"/>
      <c r="J139" s="193">
        <f t="shared" si="0"/>
        <v>0</v>
      </c>
      <c r="K139" s="194"/>
      <c r="L139" s="36"/>
      <c r="M139" s="195" t="s">
        <v>1</v>
      </c>
      <c r="N139" s="196" t="s">
        <v>43</v>
      </c>
      <c r="O139" s="68"/>
      <c r="P139" s="197">
        <f t="shared" si="1"/>
        <v>0</v>
      </c>
      <c r="Q139" s="197">
        <v>3.0000000000000001E-3</v>
      </c>
      <c r="R139" s="197">
        <f t="shared" si="2"/>
        <v>3.0000000000000001E-3</v>
      </c>
      <c r="S139" s="197">
        <v>0</v>
      </c>
      <c r="T139" s="198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9" t="s">
        <v>114</v>
      </c>
      <c r="AT139" s="199" t="s">
        <v>110</v>
      </c>
      <c r="AU139" s="199" t="s">
        <v>83</v>
      </c>
      <c r="AY139" s="14" t="s">
        <v>109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4" t="s">
        <v>83</v>
      </c>
      <c r="BK139" s="200">
        <f t="shared" si="9"/>
        <v>0</v>
      </c>
      <c r="BL139" s="14" t="s">
        <v>114</v>
      </c>
      <c r="BM139" s="199" t="s">
        <v>192</v>
      </c>
    </row>
    <row r="140" spans="1:65" s="2" customFormat="1" ht="21.75" customHeight="1">
      <c r="A140" s="31"/>
      <c r="B140" s="32"/>
      <c r="C140" s="187" t="s">
        <v>7</v>
      </c>
      <c r="D140" s="187" t="s">
        <v>110</v>
      </c>
      <c r="E140" s="188" t="s">
        <v>193</v>
      </c>
      <c r="F140" s="189" t="s">
        <v>194</v>
      </c>
      <c r="G140" s="190" t="s">
        <v>131</v>
      </c>
      <c r="H140" s="191">
        <v>1</v>
      </c>
      <c r="I140" s="192"/>
      <c r="J140" s="193">
        <f t="shared" si="0"/>
        <v>0</v>
      </c>
      <c r="K140" s="194"/>
      <c r="L140" s="36"/>
      <c r="M140" s="195" t="s">
        <v>1</v>
      </c>
      <c r="N140" s="196" t="s">
        <v>43</v>
      </c>
      <c r="O140" s="68"/>
      <c r="P140" s="197">
        <f t="shared" si="1"/>
        <v>0</v>
      </c>
      <c r="Q140" s="197">
        <v>3.1800000000000001E-3</v>
      </c>
      <c r="R140" s="197">
        <f t="shared" si="2"/>
        <v>3.1800000000000001E-3</v>
      </c>
      <c r="S140" s="197">
        <v>0</v>
      </c>
      <c r="T140" s="198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9" t="s">
        <v>127</v>
      </c>
      <c r="AT140" s="199" t="s">
        <v>110</v>
      </c>
      <c r="AU140" s="199" t="s">
        <v>83</v>
      </c>
      <c r="AY140" s="14" t="s">
        <v>109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4" t="s">
        <v>83</v>
      </c>
      <c r="BK140" s="200">
        <f t="shared" si="9"/>
        <v>0</v>
      </c>
      <c r="BL140" s="14" t="s">
        <v>127</v>
      </c>
      <c r="BM140" s="199" t="s">
        <v>195</v>
      </c>
    </row>
    <row r="141" spans="1:65" s="2" customFormat="1" ht="33" customHeight="1">
      <c r="A141" s="31"/>
      <c r="B141" s="32"/>
      <c r="C141" s="187" t="s">
        <v>196</v>
      </c>
      <c r="D141" s="187" t="s">
        <v>110</v>
      </c>
      <c r="E141" s="188" t="s">
        <v>197</v>
      </c>
      <c r="F141" s="189" t="s">
        <v>198</v>
      </c>
      <c r="G141" s="190" t="s">
        <v>131</v>
      </c>
      <c r="H141" s="191">
        <v>1</v>
      </c>
      <c r="I141" s="192"/>
      <c r="J141" s="193">
        <f t="shared" si="0"/>
        <v>0</v>
      </c>
      <c r="K141" s="194"/>
      <c r="L141" s="36"/>
      <c r="M141" s="195" t="s">
        <v>1</v>
      </c>
      <c r="N141" s="196" t="s">
        <v>43</v>
      </c>
      <c r="O141" s="68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9" t="s">
        <v>114</v>
      </c>
      <c r="AT141" s="199" t="s">
        <v>110</v>
      </c>
      <c r="AU141" s="199" t="s">
        <v>83</v>
      </c>
      <c r="AY141" s="14" t="s">
        <v>109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4" t="s">
        <v>83</v>
      </c>
      <c r="BK141" s="200">
        <f t="shared" si="9"/>
        <v>0</v>
      </c>
      <c r="BL141" s="14" t="s">
        <v>114</v>
      </c>
      <c r="BM141" s="199" t="s">
        <v>199</v>
      </c>
    </row>
    <row r="142" spans="1:65" s="11" customFormat="1" ht="25.9" customHeight="1">
      <c r="B142" s="173"/>
      <c r="C142" s="174"/>
      <c r="D142" s="175" t="s">
        <v>77</v>
      </c>
      <c r="E142" s="176" t="s">
        <v>200</v>
      </c>
      <c r="F142" s="176" t="s">
        <v>201</v>
      </c>
      <c r="G142" s="174"/>
      <c r="H142" s="174"/>
      <c r="I142" s="177"/>
      <c r="J142" s="178">
        <f>BK142</f>
        <v>0</v>
      </c>
      <c r="K142" s="174"/>
      <c r="L142" s="179"/>
      <c r="M142" s="180"/>
      <c r="N142" s="181"/>
      <c r="O142" s="181"/>
      <c r="P142" s="182">
        <f>SUM(P143:P145)</f>
        <v>0</v>
      </c>
      <c r="Q142" s="181"/>
      <c r="R142" s="182">
        <f>SUM(R143:R145)</f>
        <v>4.8999999999999998E-4</v>
      </c>
      <c r="S142" s="181"/>
      <c r="T142" s="183">
        <f>SUM(T143:T145)</f>
        <v>0</v>
      </c>
      <c r="AR142" s="184" t="s">
        <v>85</v>
      </c>
      <c r="AT142" s="185" t="s">
        <v>77</v>
      </c>
      <c r="AU142" s="185" t="s">
        <v>78</v>
      </c>
      <c r="AY142" s="184" t="s">
        <v>109</v>
      </c>
      <c r="BK142" s="186">
        <f>SUM(BK143:BK145)</f>
        <v>0</v>
      </c>
    </row>
    <row r="143" spans="1:65" s="2" customFormat="1" ht="21.75" customHeight="1">
      <c r="A143" s="31"/>
      <c r="B143" s="32"/>
      <c r="C143" s="187" t="s">
        <v>202</v>
      </c>
      <c r="D143" s="187" t="s">
        <v>110</v>
      </c>
      <c r="E143" s="188" t="s">
        <v>203</v>
      </c>
      <c r="F143" s="189" t="s">
        <v>204</v>
      </c>
      <c r="G143" s="190" t="s">
        <v>131</v>
      </c>
      <c r="H143" s="191">
        <v>1</v>
      </c>
      <c r="I143" s="192"/>
      <c r="J143" s="193">
        <f>ROUND(I143*H143,2)</f>
        <v>0</v>
      </c>
      <c r="K143" s="194"/>
      <c r="L143" s="36"/>
      <c r="M143" s="195" t="s">
        <v>1</v>
      </c>
      <c r="N143" s="196" t="s">
        <v>43</v>
      </c>
      <c r="O143" s="68"/>
      <c r="P143" s="197">
        <f>O143*H143</f>
        <v>0</v>
      </c>
      <c r="Q143" s="197">
        <v>2.0000000000000001E-4</v>
      </c>
      <c r="R143" s="197">
        <f>Q143*H143</f>
        <v>2.0000000000000001E-4</v>
      </c>
      <c r="S143" s="197">
        <v>0</v>
      </c>
      <c r="T143" s="198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9" t="s">
        <v>127</v>
      </c>
      <c r="AT143" s="199" t="s">
        <v>110</v>
      </c>
      <c r="AU143" s="199" t="s">
        <v>83</v>
      </c>
      <c r="AY143" s="14" t="s">
        <v>109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4" t="s">
        <v>83</v>
      </c>
      <c r="BK143" s="200">
        <f>ROUND(I143*H143,2)</f>
        <v>0</v>
      </c>
      <c r="BL143" s="14" t="s">
        <v>127</v>
      </c>
      <c r="BM143" s="199" t="s">
        <v>205</v>
      </c>
    </row>
    <row r="144" spans="1:65" s="2" customFormat="1" ht="21.75" customHeight="1">
      <c r="A144" s="31"/>
      <c r="B144" s="32"/>
      <c r="C144" s="187" t="s">
        <v>206</v>
      </c>
      <c r="D144" s="187" t="s">
        <v>110</v>
      </c>
      <c r="E144" s="188" t="s">
        <v>207</v>
      </c>
      <c r="F144" s="189" t="s">
        <v>208</v>
      </c>
      <c r="G144" s="190" t="s">
        <v>131</v>
      </c>
      <c r="H144" s="191">
        <v>1</v>
      </c>
      <c r="I144" s="192"/>
      <c r="J144" s="193">
        <f>ROUND(I144*H144,2)</f>
        <v>0</v>
      </c>
      <c r="K144" s="194"/>
      <c r="L144" s="36"/>
      <c r="M144" s="195" t="s">
        <v>1</v>
      </c>
      <c r="N144" s="196" t="s">
        <v>43</v>
      </c>
      <c r="O144" s="68"/>
      <c r="P144" s="197">
        <f>O144*H144</f>
        <v>0</v>
      </c>
      <c r="Q144" s="197">
        <v>2.9E-4</v>
      </c>
      <c r="R144" s="197">
        <f>Q144*H144</f>
        <v>2.9E-4</v>
      </c>
      <c r="S144" s="197">
        <v>0</v>
      </c>
      <c r="T144" s="198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9" t="s">
        <v>127</v>
      </c>
      <c r="AT144" s="199" t="s">
        <v>110</v>
      </c>
      <c r="AU144" s="199" t="s">
        <v>83</v>
      </c>
      <c r="AY144" s="14" t="s">
        <v>109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4" t="s">
        <v>83</v>
      </c>
      <c r="BK144" s="200">
        <f>ROUND(I144*H144,2)</f>
        <v>0</v>
      </c>
      <c r="BL144" s="14" t="s">
        <v>127</v>
      </c>
      <c r="BM144" s="199" t="s">
        <v>209</v>
      </c>
    </row>
    <row r="145" spans="1:65" s="2" customFormat="1" ht="16.5" customHeight="1">
      <c r="A145" s="31"/>
      <c r="B145" s="32"/>
      <c r="C145" s="187" t="s">
        <v>210</v>
      </c>
      <c r="D145" s="187" t="s">
        <v>110</v>
      </c>
      <c r="E145" s="188" t="s">
        <v>211</v>
      </c>
      <c r="F145" s="189" t="s">
        <v>212</v>
      </c>
      <c r="G145" s="190" t="s">
        <v>131</v>
      </c>
      <c r="H145" s="191">
        <v>1</v>
      </c>
      <c r="I145" s="192"/>
      <c r="J145" s="193">
        <f>ROUND(I145*H145,2)</f>
        <v>0</v>
      </c>
      <c r="K145" s="194"/>
      <c r="L145" s="36"/>
      <c r="M145" s="223" t="s">
        <v>1</v>
      </c>
      <c r="N145" s="224" t="s">
        <v>43</v>
      </c>
      <c r="O145" s="225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9" t="s">
        <v>127</v>
      </c>
      <c r="AT145" s="199" t="s">
        <v>110</v>
      </c>
      <c r="AU145" s="199" t="s">
        <v>83</v>
      </c>
      <c r="AY145" s="14" t="s">
        <v>109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4" t="s">
        <v>83</v>
      </c>
      <c r="BK145" s="200">
        <f>ROUND(I145*H145,2)</f>
        <v>0</v>
      </c>
      <c r="BL145" s="14" t="s">
        <v>127</v>
      </c>
      <c r="BM145" s="199" t="s">
        <v>213</v>
      </c>
    </row>
    <row r="146" spans="1:65" s="2" customFormat="1" ht="6.95" customHeight="1">
      <c r="A146" s="31"/>
      <c r="B146" s="51"/>
      <c r="C146" s="52"/>
      <c r="D146" s="52"/>
      <c r="E146" s="52"/>
      <c r="F146" s="52"/>
      <c r="G146" s="52"/>
      <c r="H146" s="52"/>
      <c r="I146" s="144"/>
      <c r="J146" s="52"/>
      <c r="K146" s="52"/>
      <c r="L146" s="36"/>
      <c r="M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</sheetData>
  <sheetProtection algorithmName="SHA-512" hashValue="T+5aBwodNpi2o23NVG8FFit+03vmb5hsYZ//bkDlPnf68qB4vatxon4CzO5VtQfzOAABIQmifxyzTsNqnKJT4g==" saltValue="QSKbh6x0HYkaYLCwOcyPlobxc+qBZnVWxwLZLYchItzSjgl1ij4RJpvnh5okYWRg81IJS3HQ25b2j0CniLFPkg==" spinCount="100000" sheet="1" objects="1" scenarios="1" formatColumns="0" formatRows="0" autoFilter="0"/>
  <autoFilter ref="C113:K145"/>
  <mergeCells count="6">
    <mergeCell ref="L2:V2"/>
    <mergeCell ref="E7:H7"/>
    <mergeCell ref="E16:H16"/>
    <mergeCell ref="E25:H25"/>
    <mergeCell ref="E85:H85"/>
    <mergeCell ref="E106:H10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094 - Malby bílé</vt:lpstr>
      <vt:lpstr>'094 - Malby bílé'!Názvy_tisku</vt:lpstr>
      <vt:lpstr>'Rekapitulace stavby'!Názvy_tisku</vt:lpstr>
      <vt:lpstr>'094 - Malby bílé'!Oblast_tisku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TATA\pc</dc:creator>
  <cp:lastModifiedBy>Kolářová Lada</cp:lastModifiedBy>
  <dcterms:created xsi:type="dcterms:W3CDTF">2020-03-23T09:26:42Z</dcterms:created>
  <dcterms:modified xsi:type="dcterms:W3CDTF">2020-03-23T09:34:57Z</dcterms:modified>
</cp:coreProperties>
</file>