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dkola\Desktop\Documents\EZAK\2020\Rámcová smlouva\"/>
    </mc:Choice>
  </mc:AlternateContent>
  <bookViews>
    <workbookView xWindow="0" yWindow="0" windowWidth="28800" windowHeight="12435" firstSheet="1" activeTab="1"/>
  </bookViews>
  <sheets>
    <sheet name="Rekapitulace stavby" sheetId="1" state="veryHidden" r:id="rId1"/>
    <sheet name="094 - Malby bílé" sheetId="2" r:id="rId2"/>
  </sheets>
  <definedNames>
    <definedName name="_xlnm._FilterDatabase" localSheetId="1" hidden="1">'094 - Malby bílé'!$C$113:$K$145</definedName>
    <definedName name="_xlnm.Print_Titles" localSheetId="1">'094 - Malby bílé'!$113:$113</definedName>
    <definedName name="_xlnm.Print_Titles" localSheetId="0">'Rekapitulace stavby'!$92:$92</definedName>
    <definedName name="_xlnm.Print_Area" localSheetId="1">'094 - Malby bílé'!$C$4:$J$76,'094 - Malby bílé'!$C$82:$J$97,'094 - Malby bílé'!$C$103:$K$145</definedName>
    <definedName name="_xlnm.Print_Area" localSheetId="0">'Rekapitulace stavby'!$D$4:$AO$76,'Rekapitulace stavby'!$C$82:$AQ$96</definedName>
  </definedNames>
  <calcPr calcId="152511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/>
  <c r="BI145" i="2"/>
  <c r="BH145" i="2"/>
  <c r="BG145" i="2"/>
  <c r="BF145" i="2"/>
  <c r="T145" i="2"/>
  <c r="R145" i="2"/>
  <c r="P145" i="2"/>
  <c r="BI144" i="2"/>
  <c r="BH144" i="2"/>
  <c r="BG144" i="2"/>
  <c r="BF144" i="2"/>
  <c r="T144" i="2"/>
  <c r="R144" i="2"/>
  <c r="P144" i="2"/>
  <c r="BI143" i="2"/>
  <c r="BH143" i="2"/>
  <c r="BG143" i="2"/>
  <c r="BF143" i="2"/>
  <c r="T143" i="2"/>
  <c r="R143" i="2"/>
  <c r="P143" i="2"/>
  <c r="BI141" i="2"/>
  <c r="BH141" i="2"/>
  <c r="BG141" i="2"/>
  <c r="BF141" i="2"/>
  <c r="T141" i="2"/>
  <c r="R141" i="2"/>
  <c r="P141" i="2"/>
  <c r="BI140" i="2"/>
  <c r="BH140" i="2"/>
  <c r="BG140" i="2"/>
  <c r="BF140" i="2"/>
  <c r="T140" i="2"/>
  <c r="R140" i="2"/>
  <c r="P140" i="2"/>
  <c r="BI139" i="2"/>
  <c r="BH139" i="2"/>
  <c r="BG139" i="2"/>
  <c r="BF139" i="2"/>
  <c r="T139" i="2"/>
  <c r="R139" i="2"/>
  <c r="P139" i="2"/>
  <c r="BI138" i="2"/>
  <c r="BH138" i="2"/>
  <c r="BG138" i="2"/>
  <c r="BF138" i="2"/>
  <c r="T138" i="2"/>
  <c r="R138" i="2"/>
  <c r="P138" i="2"/>
  <c r="BI137" i="2"/>
  <c r="BH137" i="2"/>
  <c r="BG137" i="2"/>
  <c r="BF137" i="2"/>
  <c r="T137" i="2"/>
  <c r="R137" i="2"/>
  <c r="P137" i="2"/>
  <c r="BI136" i="2"/>
  <c r="BH136" i="2"/>
  <c r="BG136" i="2"/>
  <c r="BF136" i="2"/>
  <c r="T136" i="2"/>
  <c r="R136" i="2"/>
  <c r="P136" i="2"/>
  <c r="BI135" i="2"/>
  <c r="BH135" i="2"/>
  <c r="BG135" i="2"/>
  <c r="BF135" i="2"/>
  <c r="T135" i="2"/>
  <c r="R135" i="2"/>
  <c r="P135" i="2"/>
  <c r="BI134" i="2"/>
  <c r="BH134" i="2"/>
  <c r="BG134" i="2"/>
  <c r="BF134" i="2"/>
  <c r="T134" i="2"/>
  <c r="R134" i="2"/>
  <c r="P134" i="2"/>
  <c r="BI133" i="2"/>
  <c r="BH133" i="2"/>
  <c r="BG133" i="2"/>
  <c r="BF133" i="2"/>
  <c r="T133" i="2"/>
  <c r="R133" i="2"/>
  <c r="P133" i="2"/>
  <c r="BI132" i="2"/>
  <c r="BH132" i="2"/>
  <c r="BG132" i="2"/>
  <c r="BF132" i="2"/>
  <c r="T132" i="2"/>
  <c r="R132" i="2"/>
  <c r="P132" i="2"/>
  <c r="BI131" i="2"/>
  <c r="BH131" i="2"/>
  <c r="BG131" i="2"/>
  <c r="BF131" i="2"/>
  <c r="T131" i="2"/>
  <c r="R131" i="2"/>
  <c r="P131" i="2"/>
  <c r="BI130" i="2"/>
  <c r="BH130" i="2"/>
  <c r="BG130" i="2"/>
  <c r="BF130" i="2"/>
  <c r="T130" i="2"/>
  <c r="R130" i="2"/>
  <c r="P130" i="2"/>
  <c r="BI129" i="2"/>
  <c r="BH129" i="2"/>
  <c r="BG129" i="2"/>
  <c r="BF129" i="2"/>
  <c r="T129" i="2"/>
  <c r="R129" i="2"/>
  <c r="P129" i="2"/>
  <c r="BI128" i="2"/>
  <c r="BH128" i="2"/>
  <c r="BG128" i="2"/>
  <c r="BF128" i="2"/>
  <c r="T128" i="2"/>
  <c r="R128" i="2"/>
  <c r="P128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21" i="2"/>
  <c r="BH121" i="2"/>
  <c r="BG121" i="2"/>
  <c r="BF121" i="2"/>
  <c r="T121" i="2"/>
  <c r="R121" i="2"/>
  <c r="P121" i="2"/>
  <c r="BI119" i="2"/>
  <c r="BH119" i="2"/>
  <c r="BG119" i="2"/>
  <c r="BF119" i="2"/>
  <c r="T119" i="2"/>
  <c r="R119" i="2"/>
  <c r="P119" i="2"/>
  <c r="BI117" i="2"/>
  <c r="BH117" i="2"/>
  <c r="BG117" i="2"/>
  <c r="BF117" i="2"/>
  <c r="T117" i="2"/>
  <c r="R117" i="2"/>
  <c r="P117" i="2"/>
  <c r="BI116" i="2"/>
  <c r="BH116" i="2"/>
  <c r="BG116" i="2"/>
  <c r="BF116" i="2"/>
  <c r="T116" i="2"/>
  <c r="R116" i="2"/>
  <c r="P116" i="2"/>
  <c r="J111" i="2"/>
  <c r="F110" i="2"/>
  <c r="F108" i="2"/>
  <c r="E106" i="2"/>
  <c r="J90" i="2"/>
  <c r="F89" i="2"/>
  <c r="F87" i="2"/>
  <c r="E85" i="2"/>
  <c r="J19" i="2"/>
  <c r="E19" i="2"/>
  <c r="J110" i="2"/>
  <c r="J18" i="2"/>
  <c r="J16" i="2"/>
  <c r="E16" i="2"/>
  <c r="F111" i="2"/>
  <c r="J15" i="2"/>
  <c r="J10" i="2"/>
  <c r="J108" i="2" s="1"/>
  <c r="L90" i="1"/>
  <c r="AM90" i="1"/>
  <c r="AM89" i="1"/>
  <c r="L89" i="1"/>
  <c r="AM87" i="1"/>
  <c r="L87" i="1"/>
  <c r="L85" i="1"/>
  <c r="L84" i="1"/>
  <c r="BK145" i="2"/>
  <c r="J145" i="2"/>
  <c r="BK144" i="2"/>
  <c r="J144" i="2"/>
  <c r="BK143" i="2"/>
  <c r="J143" i="2"/>
  <c r="BK141" i="2"/>
  <c r="J141" i="2"/>
  <c r="BK140" i="2"/>
  <c r="J140" i="2"/>
  <c r="BK139" i="2"/>
  <c r="J139" i="2"/>
  <c r="BK138" i="2"/>
  <c r="J138" i="2"/>
  <c r="BK137" i="2"/>
  <c r="J137" i="2"/>
  <c r="BK136" i="2"/>
  <c r="J136" i="2"/>
  <c r="BK135" i="2"/>
  <c r="J135" i="2"/>
  <c r="BK134" i="2"/>
  <c r="J134" i="2"/>
  <c r="BK133" i="2"/>
  <c r="J133" i="2"/>
  <c r="BK132" i="2"/>
  <c r="J132" i="2"/>
  <c r="BK131" i="2"/>
  <c r="J131" i="2"/>
  <c r="BK130" i="2"/>
  <c r="J130" i="2"/>
  <c r="BK129" i="2"/>
  <c r="J129" i="2"/>
  <c r="BK128" i="2"/>
  <c r="J128" i="2"/>
  <c r="BK127" i="2"/>
  <c r="J127" i="2"/>
  <c r="BK125" i="2"/>
  <c r="J125" i="2"/>
  <c r="BK124" i="2"/>
  <c r="J124" i="2"/>
  <c r="BK122" i="2"/>
  <c r="J122" i="2"/>
  <c r="BK121" i="2"/>
  <c r="J121" i="2"/>
  <c r="BK119" i="2"/>
  <c r="J119" i="2"/>
  <c r="BK117" i="2"/>
  <c r="J117" i="2"/>
  <c r="BK116" i="2"/>
  <c r="J116" i="2"/>
  <c r="AS94" i="1"/>
  <c r="BK115" i="2" l="1"/>
  <c r="J115" i="2" s="1"/>
  <c r="J95" i="2" s="1"/>
  <c r="P115" i="2"/>
  <c r="R115" i="2"/>
  <c r="T115" i="2"/>
  <c r="BK142" i="2"/>
  <c r="J142" i="2" s="1"/>
  <c r="J96" i="2" s="1"/>
  <c r="P142" i="2"/>
  <c r="R142" i="2"/>
  <c r="T142" i="2"/>
  <c r="J87" i="2"/>
  <c r="J89" i="2"/>
  <c r="F90" i="2"/>
  <c r="BE116" i="2"/>
  <c r="BE117" i="2"/>
  <c r="BE119" i="2"/>
  <c r="BE121" i="2"/>
  <c r="BE122" i="2"/>
  <c r="BE124" i="2"/>
  <c r="BE125" i="2"/>
  <c r="BE127" i="2"/>
  <c r="BE128" i="2"/>
  <c r="BE129" i="2"/>
  <c r="BE130" i="2"/>
  <c r="BE131" i="2"/>
  <c r="BE132" i="2"/>
  <c r="BE133" i="2"/>
  <c r="BE134" i="2"/>
  <c r="BE135" i="2"/>
  <c r="BE136" i="2"/>
  <c r="BE137" i="2"/>
  <c r="BE138" i="2"/>
  <c r="BE139" i="2"/>
  <c r="BE140" i="2"/>
  <c r="BE141" i="2"/>
  <c r="BE143" i="2"/>
  <c r="BE144" i="2"/>
  <c r="BE145" i="2"/>
  <c r="F32" i="2"/>
  <c r="BA95" i="1" s="1"/>
  <c r="BA94" i="1" s="1"/>
  <c r="W30" i="1" s="1"/>
  <c r="J32" i="2"/>
  <c r="AW95" i="1" s="1"/>
  <c r="F33" i="2"/>
  <c r="BB95" i="1" s="1"/>
  <c r="BB94" i="1" s="1"/>
  <c r="W31" i="1" s="1"/>
  <c r="F34" i="2"/>
  <c r="BC95" i="1" s="1"/>
  <c r="BC94" i="1" s="1"/>
  <c r="W32" i="1" s="1"/>
  <c r="F35" i="2"/>
  <c r="BD95" i="1" s="1"/>
  <c r="BD94" i="1" s="1"/>
  <c r="W33" i="1" s="1"/>
  <c r="T114" i="2" l="1"/>
  <c r="R114" i="2"/>
  <c r="P114" i="2"/>
  <c r="AU95" i="1" s="1"/>
  <c r="AU94" i="1" s="1"/>
  <c r="BK114" i="2"/>
  <c r="J114" i="2" s="1"/>
  <c r="J94" i="2" s="1"/>
  <c r="AW94" i="1"/>
  <c r="AK30" i="1" s="1"/>
  <c r="AX94" i="1"/>
  <c r="AY94" i="1"/>
  <c r="F31" i="2"/>
  <c r="AZ95" i="1" s="1"/>
  <c r="AZ94" i="1" s="1"/>
  <c r="W29" i="1" s="1"/>
  <c r="J31" i="2"/>
  <c r="AV95" i="1" s="1"/>
  <c r="AT95" i="1" s="1"/>
  <c r="AV94" i="1" l="1"/>
  <c r="AK29" i="1" s="1"/>
  <c r="J28" i="2"/>
  <c r="AG95" i="1" s="1"/>
  <c r="AG94" i="1" s="1"/>
  <c r="AK26" i="1" s="1"/>
  <c r="AN95" i="1" l="1"/>
  <c r="J37" i="2"/>
  <c r="AK35" i="1"/>
  <c r="AT94" i="1"/>
  <c r="AN94" i="1" l="1"/>
</calcChain>
</file>

<file path=xl/sharedStrings.xml><?xml version="1.0" encoding="utf-8"?>
<sst xmlns="http://schemas.openxmlformats.org/spreadsheetml/2006/main" count="637" uniqueCount="214">
  <si>
    <t>Export Komplet</t>
  </si>
  <si>
    <t/>
  </si>
  <si>
    <t>2.0</t>
  </si>
  <si>
    <t>ZAMOK</t>
  </si>
  <si>
    <t>False</t>
  </si>
  <si>
    <t>{7aa4b063-d12e-4f9c-aad4-17bb9af1ff27}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</si>
  <si>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</si>
  <si>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</si>
  <si>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</si>
  <si>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</si>
  <si>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</si>
  <si>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</si>
  <si>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</si>
  <si>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</si>
  <si>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094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</si>
  <si>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</si>
  <si>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</si>
  <si>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Malby bílé</t>
  </si>
  <si>
    <t>KSO:</t>
  </si>
  <si>
    <t>CC-CZ:</t>
  </si>
  <si>
    <t>Místo:</t>
  </si>
  <si>
    <t xml:space="preserve"> </t>
  </si>
  <si>
    <t>Datum:</t>
  </si>
  <si>
    <t>28. 10. 2019</t>
  </si>
  <si>
    <t>Zadavatel:</t>
  </si>
  <si>
    <t>IČ:</t>
  </si>
  <si>
    <t>261238</t>
  </si>
  <si>
    <t>Statutární město Děčín</t>
  </si>
  <si>
    <t>DIČ:</t>
  </si>
  <si>
    <t>Uchazeč:</t>
  </si>
  <si>
    <t>Vyplň údaj</t>
  </si>
  <si>
    <t>Projektant:</t>
  </si>
  <si>
    <t>True</t>
  </si>
  <si>
    <t>Zpracovatel:</t>
  </si>
  <si>
    <t>69288992</t>
  </si>
  <si>
    <t>Vladimír Vidai</t>
  </si>
  <si>
    <t>CZ5705170625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</si>
  <si>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</si>
  <si>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</si>
  <si>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</si>
  <si>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</si>
  <si>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</si>
  <si>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</si>
  <si>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</si>
  <si>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</si>
  <si>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</si>
  <si>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</si>
  <si>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</si>
  <si>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</si>
  <si>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</si>
  <si>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</si>
  <si>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</si>
  <si>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</si>
  <si>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</si>
  <si>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</si>
  <si>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</si>
  <si>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</si>
  <si>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</si>
  <si>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</si>
  <si>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</si>
  <si>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</si>
  <si>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</si>
  <si>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</si>
  <si>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</si>
  <si>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</si>
  <si>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</si>
  <si>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</si>
  <si>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</si>
  <si>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</si>
  <si>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</si>
  <si>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</si>
  <si>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</si>
  <si>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</si>
  <si>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</si>
  <si>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</si>
  <si>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</si>
  <si>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</si>
  <si>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</si>
  <si>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</si>
  <si>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</si>
  <si>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</si>
  <si>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</si>
  <si>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</si>
  <si>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</si>
  <si>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</si>
  <si>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</si>
  <si>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</si>
  <si>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</si>
  <si>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</si>
  <si>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</si>
  <si>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</si>
  <si>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</si>
  <si>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6 - Úprava podkladu</t>
  </si>
  <si>
    <t>784 - Malby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</si>
  <si>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</si>
  <si>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</si>
  <si>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</si>
  <si>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</si>
  <si>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</si>
  <si>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</si>
  <si>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</si>
  <si>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</si>
  <si>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</si>
  <si>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</si>
  <si>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</si>
  <si>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</si>
  <si>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</si>
  <si>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6</t>
  </si>
  <si>
    <t>Úprava podkladu</t>
  </si>
  <si>
    <t>ROZPOCET</t>
  </si>
  <si>
    <t>K</t>
  </si>
  <si>
    <t>784171001</t>
  </si>
  <si>
    <t>Olepování vnitřních ploch páskou včetně pozdějšího odkrytí v místnostech výšky do 3,80 m</t>
  </si>
  <si>
    <t>m</t>
  </si>
  <si>
    <t>4</t>
  </si>
  <si>
    <t>-54367317</t>
  </si>
  <si>
    <t>M</t>
  </si>
  <si>
    <t>58124838</t>
  </si>
  <si>
    <t>páska maskovací krepová pro malířské potřeby š 50mm</t>
  </si>
  <si>
    <t>8</t>
  </si>
  <si>
    <t>-1115159405</t>
  </si>
  <si>
    <t>VV</t>
  </si>
  <si>
    <t>1*1,05 'Přepočtené koeficientem množství</t>
  </si>
  <si>
    <t>3</t>
  </si>
  <si>
    <t>58124850</t>
  </si>
  <si>
    <t>fólie s papírovou páskou pro malířské potřeby 210mmx20m</t>
  </si>
  <si>
    <t>32</t>
  </si>
  <si>
    <t>16</t>
  </si>
  <si>
    <t>-308558275</t>
  </si>
  <si>
    <t>784171101</t>
  </si>
  <si>
    <t>Zakrytí vnitřních podlah včetně pozdějšího odkrytí</t>
  </si>
  <si>
    <t>m2</t>
  </si>
  <si>
    <t>-1873584534</t>
  </si>
  <si>
    <t>5</t>
  </si>
  <si>
    <t>58124844</t>
  </si>
  <si>
    <t>fólie pro malířské potřeby zakrývací tl 25µ 4x5m</t>
  </si>
  <si>
    <t>210374628</t>
  </si>
  <si>
    <t>784171111</t>
  </si>
  <si>
    <t>Zakrytí vnitřních ploch stěn včetně pozdějšího odkrytí  v místnostech výšky do 3,80 m</t>
  </si>
  <si>
    <t>-125372063</t>
  </si>
  <si>
    <t>7</t>
  </si>
  <si>
    <t>58124842</t>
  </si>
  <si>
    <t>fólie pro malířské potřeby zakrývací tl 7µ 4x5m</t>
  </si>
  <si>
    <t>460823268</t>
  </si>
  <si>
    <t>949101111</t>
  </si>
  <si>
    <t>Lešení pomocné pro objekty pozemních staveb s lešeňovou podlahou v do 1,9 m zatížení do 150 kg/m2</t>
  </si>
  <si>
    <t>-1849583306</t>
  </si>
  <si>
    <t>9</t>
  </si>
  <si>
    <t>784121001</t>
  </si>
  <si>
    <t>Oškrabání malby v mísnostech výšky do 3,80 m</t>
  </si>
  <si>
    <t>-1453087748</t>
  </si>
  <si>
    <t>10</t>
  </si>
  <si>
    <t>784131011</t>
  </si>
  <si>
    <t>Odstranění lepených tapet s makulaturou ze stropů nebo sloupů výšky do 3,80 m</t>
  </si>
  <si>
    <t>457079339</t>
  </si>
  <si>
    <t>11</t>
  </si>
  <si>
    <t>784131013</t>
  </si>
  <si>
    <t>Odstranění lepených tapet s makulaturou ze stěn výšky do 3,80 m</t>
  </si>
  <si>
    <t>-1307240087</t>
  </si>
  <si>
    <t>12</t>
  </si>
  <si>
    <t>784131015</t>
  </si>
  <si>
    <t>Odstranění lepených tapet bez makulatury ze stropů nebo sloupů výšky do 3,80 m</t>
  </si>
  <si>
    <t>-1792655453</t>
  </si>
  <si>
    <t>13</t>
  </si>
  <si>
    <t>784131017</t>
  </si>
  <si>
    <t>Odstranění lepených tapet bez makulatury ze stěn výšky do 3,80 m</t>
  </si>
  <si>
    <t>-362465321</t>
  </si>
  <si>
    <t>14</t>
  </si>
  <si>
    <t>784131021</t>
  </si>
  <si>
    <t>Odstranění stříkaných tapet v místnostech výšky do 3,80 m</t>
  </si>
  <si>
    <t>-1702145661</t>
  </si>
  <si>
    <t>611131121</t>
  </si>
  <si>
    <t>Penetrační disperzní nátěr vnitřních stropů nanášený ručně</t>
  </si>
  <si>
    <t>-861084908</t>
  </si>
  <si>
    <t>612131121</t>
  </si>
  <si>
    <t>Penetrační disperzní nátěr vnitřních stěn nanášený ručně</t>
  </si>
  <si>
    <t>-841221933</t>
  </si>
  <si>
    <t>17</t>
  </si>
  <si>
    <t>611142001</t>
  </si>
  <si>
    <t>Potažení vnitřních stropů sklovláknitým pletivem vtlačeným do tenkovrstvé hmoty</t>
  </si>
  <si>
    <t>944983985</t>
  </si>
  <si>
    <t>18</t>
  </si>
  <si>
    <t>612142001</t>
  </si>
  <si>
    <t>Potažení vnitřních stěn sklovláknitým pletivem vtlačeným do tenkovrstvé hmoty</t>
  </si>
  <si>
    <t>218046568</t>
  </si>
  <si>
    <t>19</t>
  </si>
  <si>
    <t>611311131</t>
  </si>
  <si>
    <t>Potažení vnitřních rovných stropů vápenným štukem tloušťky do 3 mm</t>
  </si>
  <si>
    <t>1568743908</t>
  </si>
  <si>
    <t>20</t>
  </si>
  <si>
    <t>612311131</t>
  </si>
  <si>
    <t>Potažení vnitřních stěn vápenným štukem tloušťky do 3 mm</t>
  </si>
  <si>
    <t>-1712338392</t>
  </si>
  <si>
    <t>784161401</t>
  </si>
  <si>
    <t>Celoplošné vyhlazení podkladu stěrkou v místnostech výšky do 3,80 m</t>
  </si>
  <si>
    <t>2111245935</t>
  </si>
  <si>
    <t>22</t>
  </si>
  <si>
    <t>997014</t>
  </si>
  <si>
    <t>Vyčištění malovaných prostor pro předání do užívání, odvoz odpadu na skládku s naložením a se složením včetně poplatku za uložení na skládce</t>
  </si>
  <si>
    <t>1455209260</t>
  </si>
  <si>
    <t>784</t>
  </si>
  <si>
    <t>Malby</t>
  </si>
  <si>
    <t>23</t>
  </si>
  <si>
    <t>784181121</t>
  </si>
  <si>
    <t>Hloubková jednonásobná penetrace podkladu v místnostech výšky do 3,80 m</t>
  </si>
  <si>
    <t>-1139646190</t>
  </si>
  <si>
    <t>24</t>
  </si>
  <si>
    <t>784221101</t>
  </si>
  <si>
    <t>Dvojnásobné bílé malby ze směsí za sucha dobře otěruvzdorných v místnostech do 3,80 m</t>
  </si>
  <si>
    <t>-854184218</t>
  </si>
  <si>
    <t>25</t>
  </si>
  <si>
    <t>998878</t>
  </si>
  <si>
    <t>Přesuny a doprava</t>
  </si>
  <si>
    <t>1088067985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</si>
</sst>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1" fillId="0" borderId="22" xfId="0" applyFont="1" applyBorder="1" applyAlignment="1" applyProtection="1">
      <alignment vertical="center"/>
    </xf>
    <xf numFmtId="0" fontId="31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20" fillId="2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0" fillId="0" borderId="20" xfId="0" applyNumberFormat="1" applyFont="1" applyBorder="1" applyAlignment="1" applyProtection="1">
      <alignment vertical="center"/>
    </xf>
    <xf numFmtId="166" fontId="20" fillId="0" borderId="21" xfId="0" applyNumberFormat="1" applyFont="1" applyBorder="1" applyAlignment="1" applyProtection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4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s="1" customFormat="1" ht="36.950000000000003" customHeight="1"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s="1" customFormat="1" ht="24.9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31" t="s">
        <v>14</v>
      </c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19"/>
      <c r="AQ5" s="19"/>
      <c r="AR5" s="17"/>
      <c r="BE5" s="228" t="s">
        <v>15</v>
      </c>
      <c r="BS5" s="14" t="s">
        <v>6</v>
      </c>
    </row>
    <row r="6" spans="1:74" s="1" customFormat="1" ht="36.950000000000003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33" t="s">
        <v>17</v>
      </c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19"/>
      <c r="AQ6" s="19"/>
      <c r="AR6" s="17"/>
      <c r="BE6" s="229"/>
      <c r="BS6" s="14" t="s">
        <v>6</v>
      </c>
    </row>
    <row r="7" spans="1:74" s="1" customFormat="1" ht="12" customHeight="1">
      <c r="B7" s="18"/>
      <c r="C7" s="19"/>
      <c r="D7" s="26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19</v>
      </c>
      <c r="AL7" s="19"/>
      <c r="AM7" s="19"/>
      <c r="AN7" s="24" t="s">
        <v>1</v>
      </c>
      <c r="AO7" s="19"/>
      <c r="AP7" s="19"/>
      <c r="AQ7" s="19"/>
      <c r="AR7" s="17"/>
      <c r="BE7" s="229"/>
      <c r="BS7" s="14" t="s">
        <v>6</v>
      </c>
    </row>
    <row r="8" spans="1:74" s="1" customFormat="1" ht="12" customHeight="1">
      <c r="B8" s="18"/>
      <c r="C8" s="19"/>
      <c r="D8" s="26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22</v>
      </c>
      <c r="AL8" s="19"/>
      <c r="AM8" s="19"/>
      <c r="AN8" s="27" t="s">
        <v>23</v>
      </c>
      <c r="AO8" s="19"/>
      <c r="AP8" s="19"/>
      <c r="AQ8" s="19"/>
      <c r="AR8" s="17"/>
      <c r="BE8" s="229"/>
      <c r="BS8" s="14" t="s">
        <v>6</v>
      </c>
    </row>
    <row r="9" spans="1:74" s="1" customFormat="1" ht="14.45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9"/>
      <c r="BS9" s="14" t="s">
        <v>6</v>
      </c>
    </row>
    <row r="10" spans="1:74" s="1" customFormat="1" ht="12" customHeight="1">
      <c r="B10" s="18"/>
      <c r="C10" s="19"/>
      <c r="D10" s="26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25</v>
      </c>
      <c r="AL10" s="19"/>
      <c r="AM10" s="19"/>
      <c r="AN10" s="24" t="s">
        <v>26</v>
      </c>
      <c r="AO10" s="19"/>
      <c r="AP10" s="19"/>
      <c r="AQ10" s="19"/>
      <c r="AR10" s="17"/>
      <c r="BE10" s="229"/>
      <c r="BS10" s="14" t="s">
        <v>6</v>
      </c>
    </row>
    <row r="11" spans="1:74" s="1" customFormat="1" ht="18.399999999999999" customHeight="1">
      <c r="B11" s="18"/>
      <c r="C11" s="19"/>
      <c r="D11" s="19"/>
      <c r="E11" s="24" t="s">
        <v>27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28</v>
      </c>
      <c r="AL11" s="19"/>
      <c r="AM11" s="19"/>
      <c r="AN11" s="24" t="s">
        <v>1</v>
      </c>
      <c r="AO11" s="19"/>
      <c r="AP11" s="19"/>
      <c r="AQ11" s="19"/>
      <c r="AR11" s="17"/>
      <c r="BE11" s="229"/>
      <c r="BS11" s="14" t="s">
        <v>6</v>
      </c>
    </row>
    <row r="12" spans="1:74" s="1" customFormat="1" ht="6.95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9"/>
      <c r="BS12" s="14" t="s">
        <v>6</v>
      </c>
    </row>
    <row r="13" spans="1:74" s="1" customFormat="1" ht="12" customHeight="1">
      <c r="B13" s="18"/>
      <c r="C13" s="19"/>
      <c r="D13" s="26" t="s">
        <v>29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25</v>
      </c>
      <c r="AL13" s="19"/>
      <c r="AM13" s="19"/>
      <c r="AN13" s="28" t="s">
        <v>30</v>
      </c>
      <c r="AO13" s="19"/>
      <c r="AP13" s="19"/>
      <c r="AQ13" s="19"/>
      <c r="AR13" s="17"/>
      <c r="BE13" s="229"/>
      <c r="BS13" s="14" t="s">
        <v>6</v>
      </c>
    </row>
    <row r="14" spans="1:74" ht="12.75">
      <c r="B14" s="18"/>
      <c r="C14" s="19"/>
      <c r="D14" s="19"/>
      <c r="E14" s="234" t="s">
        <v>30</v>
      </c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5"/>
      <c r="AI14" s="235"/>
      <c r="AJ14" s="235"/>
      <c r="AK14" s="26" t="s">
        <v>28</v>
      </c>
      <c r="AL14" s="19"/>
      <c r="AM14" s="19"/>
      <c r="AN14" s="28" t="s">
        <v>30</v>
      </c>
      <c r="AO14" s="19"/>
      <c r="AP14" s="19"/>
      <c r="AQ14" s="19"/>
      <c r="AR14" s="17"/>
      <c r="BE14" s="229"/>
      <c r="BS14" s="14" t="s">
        <v>6</v>
      </c>
    </row>
    <row r="15" spans="1:74" s="1" customFormat="1" ht="6.95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9"/>
      <c r="BS15" s="14" t="s">
        <v>4</v>
      </c>
    </row>
    <row r="16" spans="1:74" s="1" customFormat="1" ht="12" customHeight="1">
      <c r="B16" s="18"/>
      <c r="C16" s="19"/>
      <c r="D16" s="26" t="s">
        <v>31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29"/>
      <c r="BS16" s="14" t="s">
        <v>4</v>
      </c>
    </row>
    <row r="17" spans="1:71" s="1" customFormat="1" ht="18.399999999999999" customHeight="1">
      <c r="B17" s="18"/>
      <c r="C17" s="19"/>
      <c r="D17" s="19"/>
      <c r="E17" s="24" t="s">
        <v>21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28</v>
      </c>
      <c r="AL17" s="19"/>
      <c r="AM17" s="19"/>
      <c r="AN17" s="24" t="s">
        <v>1</v>
      </c>
      <c r="AO17" s="19"/>
      <c r="AP17" s="19"/>
      <c r="AQ17" s="19"/>
      <c r="AR17" s="17"/>
      <c r="BE17" s="229"/>
      <c r="BS17" s="14" t="s">
        <v>32</v>
      </c>
    </row>
    <row r="18" spans="1:71" s="1" customFormat="1" ht="6.95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9"/>
      <c r="BS18" s="14" t="s">
        <v>6</v>
      </c>
    </row>
    <row r="19" spans="1:71" s="1" customFormat="1" ht="12" customHeight="1">
      <c r="B19" s="18"/>
      <c r="C19" s="19"/>
      <c r="D19" s="26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25</v>
      </c>
      <c r="AL19" s="19"/>
      <c r="AM19" s="19"/>
      <c r="AN19" s="24" t="s">
        <v>34</v>
      </c>
      <c r="AO19" s="19"/>
      <c r="AP19" s="19"/>
      <c r="AQ19" s="19"/>
      <c r="AR19" s="17"/>
      <c r="BE19" s="229"/>
      <c r="BS19" s="14" t="s">
        <v>6</v>
      </c>
    </row>
    <row r="20" spans="1:71" s="1" customFormat="1" ht="18.399999999999999" customHeight="1">
      <c r="B20" s="18"/>
      <c r="C20" s="19"/>
      <c r="D20" s="19"/>
      <c r="E20" s="24" t="s">
        <v>35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28</v>
      </c>
      <c r="AL20" s="19"/>
      <c r="AM20" s="19"/>
      <c r="AN20" s="24" t="s">
        <v>36</v>
      </c>
      <c r="AO20" s="19"/>
      <c r="AP20" s="19"/>
      <c r="AQ20" s="19"/>
      <c r="AR20" s="17"/>
      <c r="BE20" s="229"/>
      <c r="BS20" s="14" t="s">
        <v>32</v>
      </c>
    </row>
    <row r="21" spans="1:71" s="1" customFormat="1" ht="6.95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9"/>
    </row>
    <row r="22" spans="1:71" s="1" customFormat="1" ht="12" customHeight="1">
      <c r="B22" s="18"/>
      <c r="C22" s="19"/>
      <c r="D22" s="26" t="s">
        <v>37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9"/>
    </row>
    <row r="23" spans="1:71" s="1" customFormat="1" ht="16.5" customHeight="1">
      <c r="B23" s="18"/>
      <c r="C23" s="19"/>
      <c r="D23" s="19"/>
      <c r="E23" s="236" t="s">
        <v>1</v>
      </c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19"/>
      <c r="AP23" s="19"/>
      <c r="AQ23" s="19"/>
      <c r="AR23" s="17"/>
      <c r="BE23" s="229"/>
    </row>
    <row r="24" spans="1:71" s="1" customFormat="1" ht="6.95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9"/>
    </row>
    <row r="25" spans="1:71" s="1" customFormat="1" ht="6.95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9"/>
    </row>
    <row r="26" spans="1:71" s="2" customFormat="1" ht="25.9" customHeight="1">
      <c r="A26" s="31"/>
      <c r="B26" s="32"/>
      <c r="C26" s="33"/>
      <c r="D26" s="34" t="s">
        <v>38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37">
        <f>ROUND(AG94,2)</f>
        <v>0</v>
      </c>
      <c r="AL26" s="238"/>
      <c r="AM26" s="238"/>
      <c r="AN26" s="238"/>
      <c r="AO26" s="238"/>
      <c r="AP26" s="33"/>
      <c r="AQ26" s="33"/>
      <c r="AR26" s="36"/>
      <c r="BE26" s="229"/>
    </row>
    <row r="27" spans="1:71" s="2" customFormat="1" ht="6.95" customHeight="1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6"/>
      <c r="BE27" s="229"/>
    </row>
    <row r="28" spans="1:71" s="2" customFormat="1" ht="12.75">
      <c r="A28" s="31"/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239" t="s">
        <v>39</v>
      </c>
      <c r="M28" s="239"/>
      <c r="N28" s="239"/>
      <c r="O28" s="239"/>
      <c r="P28" s="239"/>
      <c r="Q28" s="33"/>
      <c r="R28" s="33"/>
      <c r="S28" s="33"/>
      <c r="T28" s="33"/>
      <c r="U28" s="33"/>
      <c r="V28" s="33"/>
      <c r="W28" s="239" t="s">
        <v>40</v>
      </c>
      <c r="X28" s="239"/>
      <c r="Y28" s="239"/>
      <c r="Z28" s="239"/>
      <c r="AA28" s="239"/>
      <c r="AB28" s="239"/>
      <c r="AC28" s="239"/>
      <c r="AD28" s="239"/>
      <c r="AE28" s="239"/>
      <c r="AF28" s="33"/>
      <c r="AG28" s="33"/>
      <c r="AH28" s="33"/>
      <c r="AI28" s="33"/>
      <c r="AJ28" s="33"/>
      <c r="AK28" s="239" t="s">
        <v>41</v>
      </c>
      <c r="AL28" s="239"/>
      <c r="AM28" s="239"/>
      <c r="AN28" s="239"/>
      <c r="AO28" s="239"/>
      <c r="AP28" s="33"/>
      <c r="AQ28" s="33"/>
      <c r="AR28" s="36"/>
      <c r="BE28" s="229"/>
    </row>
    <row r="29" spans="1:71" s="3" customFormat="1" ht="14.45" customHeight="1">
      <c r="B29" s="37"/>
      <c r="C29" s="38"/>
      <c r="D29" s="26" t="s">
        <v>42</v>
      </c>
      <c r="E29" s="38"/>
      <c r="F29" s="26" t="s">
        <v>43</v>
      </c>
      <c r="G29" s="38"/>
      <c r="H29" s="38"/>
      <c r="I29" s="38"/>
      <c r="J29" s="38"/>
      <c r="K29" s="38"/>
      <c r="L29" s="242">
        <v>0.21</v>
      </c>
      <c r="M29" s="241"/>
      <c r="N29" s="241"/>
      <c r="O29" s="241"/>
      <c r="P29" s="241"/>
      <c r="Q29" s="38"/>
      <c r="R29" s="38"/>
      <c r="S29" s="38"/>
      <c r="T29" s="38"/>
      <c r="U29" s="38"/>
      <c r="V29" s="38"/>
      <c r="W29" s="240">
        <f>ROUND(AZ94, 2)</f>
        <v>0</v>
      </c>
      <c r="X29" s="241"/>
      <c r="Y29" s="241"/>
      <c r="Z29" s="241"/>
      <c r="AA29" s="241"/>
      <c r="AB29" s="241"/>
      <c r="AC29" s="241"/>
      <c r="AD29" s="241"/>
      <c r="AE29" s="241"/>
      <c r="AF29" s="38"/>
      <c r="AG29" s="38"/>
      <c r="AH29" s="38"/>
      <c r="AI29" s="38"/>
      <c r="AJ29" s="38"/>
      <c r="AK29" s="240">
        <f>ROUND(AV94, 2)</f>
        <v>0</v>
      </c>
      <c r="AL29" s="241"/>
      <c r="AM29" s="241"/>
      <c r="AN29" s="241"/>
      <c r="AO29" s="241"/>
      <c r="AP29" s="38"/>
      <c r="AQ29" s="38"/>
      <c r="AR29" s="39"/>
      <c r="BE29" s="230"/>
    </row>
    <row r="30" spans="1:71" s="3" customFormat="1" ht="14.45" customHeight="1">
      <c r="B30" s="37"/>
      <c r="C30" s="38"/>
      <c r="D30" s="38"/>
      <c r="E30" s="38"/>
      <c r="F30" s="26" t="s">
        <v>44</v>
      </c>
      <c r="G30" s="38"/>
      <c r="H30" s="38"/>
      <c r="I30" s="38"/>
      <c r="J30" s="38"/>
      <c r="K30" s="38"/>
      <c r="L30" s="242">
        <v>0.15</v>
      </c>
      <c r="M30" s="241"/>
      <c r="N30" s="241"/>
      <c r="O30" s="241"/>
      <c r="P30" s="241"/>
      <c r="Q30" s="38"/>
      <c r="R30" s="38"/>
      <c r="S30" s="38"/>
      <c r="T30" s="38"/>
      <c r="U30" s="38"/>
      <c r="V30" s="38"/>
      <c r="W30" s="240">
        <f>ROUND(BA94, 2)</f>
        <v>0</v>
      </c>
      <c r="X30" s="241"/>
      <c r="Y30" s="241"/>
      <c r="Z30" s="241"/>
      <c r="AA30" s="241"/>
      <c r="AB30" s="241"/>
      <c r="AC30" s="241"/>
      <c r="AD30" s="241"/>
      <c r="AE30" s="241"/>
      <c r="AF30" s="38"/>
      <c r="AG30" s="38"/>
      <c r="AH30" s="38"/>
      <c r="AI30" s="38"/>
      <c r="AJ30" s="38"/>
      <c r="AK30" s="240">
        <f>ROUND(AW94, 2)</f>
        <v>0</v>
      </c>
      <c r="AL30" s="241"/>
      <c r="AM30" s="241"/>
      <c r="AN30" s="241"/>
      <c r="AO30" s="241"/>
      <c r="AP30" s="38"/>
      <c r="AQ30" s="38"/>
      <c r="AR30" s="39"/>
      <c r="BE30" s="230"/>
    </row>
    <row r="31" spans="1:71" s="3" customFormat="1" ht="14.45" hidden="1" customHeight="1">
      <c r="B31" s="37"/>
      <c r="C31" s="38"/>
      <c r="D31" s="38"/>
      <c r="E31" s="38"/>
      <c r="F31" s="26" t="s">
        <v>45</v>
      </c>
      <c r="G31" s="38"/>
      <c r="H31" s="38"/>
      <c r="I31" s="38"/>
      <c r="J31" s="38"/>
      <c r="K31" s="38"/>
      <c r="L31" s="242">
        <v>0.21</v>
      </c>
      <c r="M31" s="241"/>
      <c r="N31" s="241"/>
      <c r="O31" s="241"/>
      <c r="P31" s="241"/>
      <c r="Q31" s="38"/>
      <c r="R31" s="38"/>
      <c r="S31" s="38"/>
      <c r="T31" s="38"/>
      <c r="U31" s="38"/>
      <c r="V31" s="38"/>
      <c r="W31" s="240">
        <f>ROUND(BB94, 2)</f>
        <v>0</v>
      </c>
      <c r="X31" s="241"/>
      <c r="Y31" s="241"/>
      <c r="Z31" s="241"/>
      <c r="AA31" s="241"/>
      <c r="AB31" s="241"/>
      <c r="AC31" s="241"/>
      <c r="AD31" s="241"/>
      <c r="AE31" s="241"/>
      <c r="AF31" s="38"/>
      <c r="AG31" s="38"/>
      <c r="AH31" s="38"/>
      <c r="AI31" s="38"/>
      <c r="AJ31" s="38"/>
      <c r="AK31" s="240">
        <v>0</v>
      </c>
      <c r="AL31" s="241"/>
      <c r="AM31" s="241"/>
      <c r="AN31" s="241"/>
      <c r="AO31" s="241"/>
      <c r="AP31" s="38"/>
      <c r="AQ31" s="38"/>
      <c r="AR31" s="39"/>
      <c r="BE31" s="230"/>
    </row>
    <row r="32" spans="1:71" s="3" customFormat="1" ht="14.45" hidden="1" customHeight="1">
      <c r="B32" s="37"/>
      <c r="C32" s="38"/>
      <c r="D32" s="38"/>
      <c r="E32" s="38"/>
      <c r="F32" s="26" t="s">
        <v>46</v>
      </c>
      <c r="G32" s="38"/>
      <c r="H32" s="38"/>
      <c r="I32" s="38"/>
      <c r="J32" s="38"/>
      <c r="K32" s="38"/>
      <c r="L32" s="242">
        <v>0.15</v>
      </c>
      <c r="M32" s="241"/>
      <c r="N32" s="241"/>
      <c r="O32" s="241"/>
      <c r="P32" s="241"/>
      <c r="Q32" s="38"/>
      <c r="R32" s="38"/>
      <c r="S32" s="38"/>
      <c r="T32" s="38"/>
      <c r="U32" s="38"/>
      <c r="V32" s="38"/>
      <c r="W32" s="240">
        <f>ROUND(BC94, 2)</f>
        <v>0</v>
      </c>
      <c r="X32" s="241"/>
      <c r="Y32" s="241"/>
      <c r="Z32" s="241"/>
      <c r="AA32" s="241"/>
      <c r="AB32" s="241"/>
      <c r="AC32" s="241"/>
      <c r="AD32" s="241"/>
      <c r="AE32" s="241"/>
      <c r="AF32" s="38"/>
      <c r="AG32" s="38"/>
      <c r="AH32" s="38"/>
      <c r="AI32" s="38"/>
      <c r="AJ32" s="38"/>
      <c r="AK32" s="240">
        <v>0</v>
      </c>
      <c r="AL32" s="241"/>
      <c r="AM32" s="241"/>
      <c r="AN32" s="241"/>
      <c r="AO32" s="241"/>
      <c r="AP32" s="38"/>
      <c r="AQ32" s="38"/>
      <c r="AR32" s="39"/>
      <c r="BE32" s="230"/>
    </row>
    <row r="33" spans="1:57" s="3" customFormat="1" ht="14.45" hidden="1" customHeight="1">
      <c r="B33" s="37"/>
      <c r="C33" s="38"/>
      <c r="D33" s="38"/>
      <c r="E33" s="38"/>
      <c r="F33" s="26" t="s">
        <v>47</v>
      </c>
      <c r="G33" s="38"/>
      <c r="H33" s="38"/>
      <c r="I33" s="38"/>
      <c r="J33" s="38"/>
      <c r="K33" s="38"/>
      <c r="L33" s="242">
        <v>0</v>
      </c>
      <c r="M33" s="241"/>
      <c r="N33" s="241"/>
      <c r="O33" s="241"/>
      <c r="P33" s="241"/>
      <c r="Q33" s="38"/>
      <c r="R33" s="38"/>
      <c r="S33" s="38"/>
      <c r="T33" s="38"/>
      <c r="U33" s="38"/>
      <c r="V33" s="38"/>
      <c r="W33" s="240">
        <f>ROUND(BD94, 2)</f>
        <v>0</v>
      </c>
      <c r="X33" s="241"/>
      <c r="Y33" s="241"/>
      <c r="Z33" s="241"/>
      <c r="AA33" s="241"/>
      <c r="AB33" s="241"/>
      <c r="AC33" s="241"/>
      <c r="AD33" s="241"/>
      <c r="AE33" s="241"/>
      <c r="AF33" s="38"/>
      <c r="AG33" s="38"/>
      <c r="AH33" s="38"/>
      <c r="AI33" s="38"/>
      <c r="AJ33" s="38"/>
      <c r="AK33" s="240">
        <v>0</v>
      </c>
      <c r="AL33" s="241"/>
      <c r="AM33" s="241"/>
      <c r="AN33" s="241"/>
      <c r="AO33" s="241"/>
      <c r="AP33" s="38"/>
      <c r="AQ33" s="38"/>
      <c r="AR33" s="39"/>
      <c r="BE33" s="230"/>
    </row>
    <row r="34" spans="1:57" s="2" customFormat="1" ht="6.95" customHeight="1">
      <c r="A34" s="31"/>
      <c r="B34" s="32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6"/>
      <c r="BE34" s="229"/>
    </row>
    <row r="35" spans="1:57" s="2" customFormat="1" ht="25.9" customHeight="1">
      <c r="A35" s="31"/>
      <c r="B35" s="32"/>
      <c r="C35" s="40"/>
      <c r="D35" s="41" t="s">
        <v>48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49</v>
      </c>
      <c r="U35" s="42"/>
      <c r="V35" s="42"/>
      <c r="W35" s="42"/>
      <c r="X35" s="243" t="s">
        <v>50</v>
      </c>
      <c r="Y35" s="244"/>
      <c r="Z35" s="244"/>
      <c r="AA35" s="244"/>
      <c r="AB35" s="244"/>
      <c r="AC35" s="42"/>
      <c r="AD35" s="42"/>
      <c r="AE35" s="42"/>
      <c r="AF35" s="42"/>
      <c r="AG35" s="42"/>
      <c r="AH35" s="42"/>
      <c r="AI35" s="42"/>
      <c r="AJ35" s="42"/>
      <c r="AK35" s="245">
        <f>SUM(AK26:AK33)</f>
        <v>0</v>
      </c>
      <c r="AL35" s="244"/>
      <c r="AM35" s="244"/>
      <c r="AN35" s="244"/>
      <c r="AO35" s="246"/>
      <c r="AP35" s="40"/>
      <c r="AQ35" s="40"/>
      <c r="AR35" s="36"/>
      <c r="BE35" s="31"/>
    </row>
    <row r="36" spans="1:57" s="2" customFormat="1" ht="6.95" customHeight="1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6"/>
      <c r="BE36" s="31"/>
    </row>
    <row r="37" spans="1:57" s="2" customFormat="1" ht="14.45" customHeight="1">
      <c r="A37" s="31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6"/>
      <c r="BE37" s="31"/>
    </row>
    <row r="38" spans="1:57" s="1" customFormat="1" ht="14.45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pans="1:57" s="1" customFormat="1" ht="14.45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pans="1:57" s="1" customFormat="1" ht="14.45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pans="1:57" s="1" customFormat="1" ht="14.45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pans="1:57" s="1" customFormat="1" ht="14.45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pans="1:57" s="1" customFormat="1" ht="14.45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pans="1:57" s="1" customFormat="1" ht="14.45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pans="1:57" s="1" customFormat="1" ht="14.45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pans="1:57" s="1" customFormat="1" ht="14.45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pans="1:57" s="1" customFormat="1" ht="14.45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pans="1:57" s="1" customFormat="1" ht="14.45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pans="1:57" s="2" customFormat="1" ht="14.45" customHeight="1">
      <c r="B49" s="44"/>
      <c r="C49" s="45"/>
      <c r="D49" s="46" t="s">
        <v>51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6" t="s">
        <v>52</v>
      </c>
      <c r="AI49" s="47"/>
      <c r="AJ49" s="47"/>
      <c r="AK49" s="47"/>
      <c r="AL49" s="47"/>
      <c r="AM49" s="47"/>
      <c r="AN49" s="47"/>
      <c r="AO49" s="47"/>
      <c r="AP49" s="45"/>
      <c r="AQ49" s="45"/>
      <c r="AR49" s="48"/>
    </row>
    <row r="50" spans="1:57" ht="11.2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 spans="1:57" ht="11.25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 spans="1:57" ht="11.25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 spans="1:57" ht="11.25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 spans="1:57" ht="11.25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 spans="1:57" ht="11.2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 spans="1:57" ht="11.25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 spans="1:57" ht="11.25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 spans="1:57" ht="11.25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 spans="1:57" ht="11.25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pans="1:57" s="2" customFormat="1" ht="12.75">
      <c r="A60" s="31"/>
      <c r="B60" s="32"/>
      <c r="C60" s="33"/>
      <c r="D60" s="49" t="s">
        <v>53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9" t="s">
        <v>54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9" t="s">
        <v>53</v>
      </c>
      <c r="AI60" s="35"/>
      <c r="AJ60" s="35"/>
      <c r="AK60" s="35"/>
      <c r="AL60" s="35"/>
      <c r="AM60" s="49" t="s">
        <v>54</v>
      </c>
      <c r="AN60" s="35"/>
      <c r="AO60" s="35"/>
      <c r="AP60" s="33"/>
      <c r="AQ60" s="33"/>
      <c r="AR60" s="36"/>
      <c r="BE60" s="31"/>
    </row>
    <row r="61" spans="1:57" ht="11.25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 spans="1:57" ht="11.25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 spans="1:57" ht="11.25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pans="1:57" s="2" customFormat="1" ht="12.75">
      <c r="A64" s="31"/>
      <c r="B64" s="32"/>
      <c r="C64" s="33"/>
      <c r="D64" s="46" t="s">
        <v>55</v>
      </c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46" t="s">
        <v>56</v>
      </c>
      <c r="AI64" s="50"/>
      <c r="AJ64" s="50"/>
      <c r="AK64" s="50"/>
      <c r="AL64" s="50"/>
      <c r="AM64" s="50"/>
      <c r="AN64" s="50"/>
      <c r="AO64" s="50"/>
      <c r="AP64" s="33"/>
      <c r="AQ64" s="33"/>
      <c r="AR64" s="36"/>
      <c r="BE64" s="31"/>
    </row>
    <row r="65" spans="1:57" ht="11.2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 spans="1:57" ht="11.25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 spans="1:57" ht="11.25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 spans="1:57" ht="11.25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 spans="1:57" ht="11.25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 spans="1:57" ht="11.25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 spans="1:57" ht="11.25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 spans="1:57" ht="11.25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 spans="1:57" ht="11.25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 spans="1:57" ht="11.25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pans="1:57" s="2" customFormat="1" ht="12.75">
      <c r="A75" s="31"/>
      <c r="B75" s="32"/>
      <c r="C75" s="33"/>
      <c r="D75" s="49" t="s">
        <v>53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9" t="s">
        <v>54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9" t="s">
        <v>53</v>
      </c>
      <c r="AI75" s="35"/>
      <c r="AJ75" s="35"/>
      <c r="AK75" s="35"/>
      <c r="AL75" s="35"/>
      <c r="AM75" s="49" t="s">
        <v>54</v>
      </c>
      <c r="AN75" s="35"/>
      <c r="AO75" s="35"/>
      <c r="AP75" s="33"/>
      <c r="AQ75" s="33"/>
      <c r="AR75" s="36"/>
      <c r="BE75" s="31"/>
    </row>
    <row r="76" spans="1:57" s="2" customFormat="1" ht="11.25">
      <c r="A76" s="31"/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6"/>
      <c r="BE76" s="31"/>
    </row>
    <row r="77" spans="1:57" s="2" customFormat="1" ht="6.95" customHeight="1">
      <c r="A77" s="3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36"/>
      <c r="BE77" s="31"/>
    </row>
    <row r="81" spans="1:90" s="2" customFormat="1" ht="6.95" customHeight="1">
      <c r="A81" s="31"/>
      <c r="B81" s="53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36"/>
      <c r="BE81" s="31"/>
    </row>
    <row r="82" spans="1:90" s="2" customFormat="1" ht="24.95" customHeight="1">
      <c r="A82" s="31"/>
      <c r="B82" s="32"/>
      <c r="C82" s="20" t="s">
        <v>57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6"/>
      <c r="BE82" s="31"/>
    </row>
    <row r="83" spans="1:90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6"/>
      <c r="BE83" s="31"/>
    </row>
    <row r="84" spans="1:90" s="4" customFormat="1" ht="12" customHeight="1">
      <c r="B84" s="55"/>
      <c r="C84" s="26" t="s">
        <v>13</v>
      </c>
      <c r="D84" s="56"/>
      <c r="E84" s="56"/>
      <c r="F84" s="56"/>
      <c r="G84" s="56"/>
      <c r="H84" s="56"/>
      <c r="I84" s="56"/>
      <c r="J84" s="56"/>
      <c r="K84" s="56"/>
      <c r="L84" s="56" t="str">
        <f>K5</f>
        <v>094</v>
      </c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7"/>
    </row>
    <row r="85" spans="1:90" s="5" customFormat="1" ht="36.950000000000003" customHeight="1">
      <c r="B85" s="58"/>
      <c r="C85" s="59" t="s">
        <v>16</v>
      </c>
      <c r="D85" s="60"/>
      <c r="E85" s="60"/>
      <c r="F85" s="60"/>
      <c r="G85" s="60"/>
      <c r="H85" s="60"/>
      <c r="I85" s="60"/>
      <c r="J85" s="60"/>
      <c r="K85" s="60"/>
      <c r="L85" s="247" t="str">
        <f>K6</f>
        <v>Malby bílé</v>
      </c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  <c r="AB85" s="248"/>
      <c r="AC85" s="248"/>
      <c r="AD85" s="248"/>
      <c r="AE85" s="248"/>
      <c r="AF85" s="248"/>
      <c r="AG85" s="248"/>
      <c r="AH85" s="248"/>
      <c r="AI85" s="248"/>
      <c r="AJ85" s="248"/>
      <c r="AK85" s="248"/>
      <c r="AL85" s="248"/>
      <c r="AM85" s="248"/>
      <c r="AN85" s="248"/>
      <c r="AO85" s="248"/>
      <c r="AP85" s="60"/>
      <c r="AQ85" s="60"/>
      <c r="AR85" s="61"/>
    </row>
    <row r="86" spans="1:90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6"/>
      <c r="BE86" s="31"/>
    </row>
    <row r="87" spans="1:90" s="2" customFormat="1" ht="12" customHeight="1">
      <c r="A87" s="31"/>
      <c r="B87" s="32"/>
      <c r="C87" s="26" t="s">
        <v>20</v>
      </c>
      <c r="D87" s="33"/>
      <c r="E87" s="33"/>
      <c r="F87" s="33"/>
      <c r="G87" s="33"/>
      <c r="H87" s="33"/>
      <c r="I87" s="33"/>
      <c r="J87" s="33"/>
      <c r="K87" s="33"/>
      <c r="L87" s="62" t="str">
        <f>IF(K8="","",K8)</f>
        <v xml:space="preserve"> 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6" t="s">
        <v>22</v>
      </c>
      <c r="AJ87" s="33"/>
      <c r="AK87" s="33"/>
      <c r="AL87" s="33"/>
      <c r="AM87" s="249" t="str">
        <f>IF(AN8= "","",AN8)</f>
        <v>28. 10. 2019</v>
      </c>
      <c r="AN87" s="249"/>
      <c r="AO87" s="33"/>
      <c r="AP87" s="33"/>
      <c r="AQ87" s="33"/>
      <c r="AR87" s="36"/>
      <c r="BE87" s="31"/>
    </row>
    <row r="88" spans="1:90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6"/>
      <c r="BE88" s="31"/>
    </row>
    <row r="89" spans="1:90" s="2" customFormat="1" ht="15.2" customHeight="1">
      <c r="A89" s="31"/>
      <c r="B89" s="32"/>
      <c r="C89" s="26" t="s">
        <v>24</v>
      </c>
      <c r="D89" s="33"/>
      <c r="E89" s="33"/>
      <c r="F89" s="33"/>
      <c r="G89" s="33"/>
      <c r="H89" s="33"/>
      <c r="I89" s="33"/>
      <c r="J89" s="33"/>
      <c r="K89" s="33"/>
      <c r="L89" s="56" t="str">
        <f>IF(E11= "","",E11)</f>
        <v>Statutární město Děčín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6" t="s">
        <v>31</v>
      </c>
      <c r="AJ89" s="33"/>
      <c r="AK89" s="33"/>
      <c r="AL89" s="33"/>
      <c r="AM89" s="250" t="str">
        <f>IF(E17="","",E17)</f>
        <v xml:space="preserve"> </v>
      </c>
      <c r="AN89" s="251"/>
      <c r="AO89" s="251"/>
      <c r="AP89" s="251"/>
      <c r="AQ89" s="33"/>
      <c r="AR89" s="36"/>
      <c r="AS89" s="252" t="s">
        <v>58</v>
      </c>
      <c r="AT89" s="253"/>
      <c r="AU89" s="64"/>
      <c r="AV89" s="64"/>
      <c r="AW89" s="64"/>
      <c r="AX89" s="64"/>
      <c r="AY89" s="64"/>
      <c r="AZ89" s="64"/>
      <c r="BA89" s="64"/>
      <c r="BB89" s="64"/>
      <c r="BC89" s="64"/>
      <c r="BD89" s="65"/>
      <c r="BE89" s="31"/>
    </row>
    <row r="90" spans="1:90" s="2" customFormat="1" ht="15.2" customHeight="1">
      <c r="A90" s="31"/>
      <c r="B90" s="32"/>
      <c r="C90" s="26" t="s">
        <v>29</v>
      </c>
      <c r="D90" s="33"/>
      <c r="E90" s="33"/>
      <c r="F90" s="33"/>
      <c r="G90" s="33"/>
      <c r="H90" s="33"/>
      <c r="I90" s="33"/>
      <c r="J90" s="33"/>
      <c r="K90" s="33"/>
      <c r="L90" s="56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6" t="s">
        <v>33</v>
      </c>
      <c r="AJ90" s="33"/>
      <c r="AK90" s="33"/>
      <c r="AL90" s="33"/>
      <c r="AM90" s="250" t="str">
        <f>IF(E20="","",E20)</f>
        <v>Vladimír Vidai</v>
      </c>
      <c r="AN90" s="251"/>
      <c r="AO90" s="251"/>
      <c r="AP90" s="251"/>
      <c r="AQ90" s="33"/>
      <c r="AR90" s="36"/>
      <c r="AS90" s="254"/>
      <c r="AT90" s="255"/>
      <c r="AU90" s="66"/>
      <c r="AV90" s="66"/>
      <c r="AW90" s="66"/>
      <c r="AX90" s="66"/>
      <c r="AY90" s="66"/>
      <c r="AZ90" s="66"/>
      <c r="BA90" s="66"/>
      <c r="BB90" s="66"/>
      <c r="BC90" s="66"/>
      <c r="BD90" s="67"/>
      <c r="BE90" s="31"/>
    </row>
    <row r="91" spans="1:90" s="2" customFormat="1" ht="10.9" customHeight="1">
      <c r="A91" s="31"/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6"/>
      <c r="AS91" s="256"/>
      <c r="AT91" s="257"/>
      <c r="AU91" s="68"/>
      <c r="AV91" s="68"/>
      <c r="AW91" s="68"/>
      <c r="AX91" s="68"/>
      <c r="AY91" s="68"/>
      <c r="AZ91" s="68"/>
      <c r="BA91" s="68"/>
      <c r="BB91" s="68"/>
      <c r="BC91" s="68"/>
      <c r="BD91" s="69"/>
      <c r="BE91" s="31"/>
    </row>
    <row r="92" spans="1:90" s="2" customFormat="1" ht="29.25" customHeight="1">
      <c r="A92" s="31"/>
      <c r="B92" s="32"/>
      <c r="C92" s="258" t="s">
        <v>59</v>
      </c>
      <c r="D92" s="259"/>
      <c r="E92" s="259"/>
      <c r="F92" s="259"/>
      <c r="G92" s="259"/>
      <c r="H92" s="70"/>
      <c r="I92" s="260" t="s">
        <v>60</v>
      </c>
      <c r="J92" s="259"/>
      <c r="K92" s="259"/>
      <c r="L92" s="259"/>
      <c r="M92" s="259"/>
      <c r="N92" s="259"/>
      <c r="O92" s="259"/>
      <c r="P92" s="259"/>
      <c r="Q92" s="259"/>
      <c r="R92" s="259"/>
      <c r="S92" s="259"/>
      <c r="T92" s="259"/>
      <c r="U92" s="259"/>
      <c r="V92" s="259"/>
      <c r="W92" s="259"/>
      <c r="X92" s="259"/>
      <c r="Y92" s="259"/>
      <c r="Z92" s="259"/>
      <c r="AA92" s="259"/>
      <c r="AB92" s="259"/>
      <c r="AC92" s="259"/>
      <c r="AD92" s="259"/>
      <c r="AE92" s="259"/>
      <c r="AF92" s="259"/>
      <c r="AG92" s="261" t="s">
        <v>61</v>
      </c>
      <c r="AH92" s="259"/>
      <c r="AI92" s="259"/>
      <c r="AJ92" s="259"/>
      <c r="AK92" s="259"/>
      <c r="AL92" s="259"/>
      <c r="AM92" s="259"/>
      <c r="AN92" s="260" t="s">
        <v>62</v>
      </c>
      <c r="AO92" s="259"/>
      <c r="AP92" s="262"/>
      <c r="AQ92" s="71" t="s">
        <v>63</v>
      </c>
      <c r="AR92" s="36"/>
      <c r="AS92" s="72" t="s">
        <v>64</v>
      </c>
      <c r="AT92" s="73" t="s">
        <v>65</v>
      </c>
      <c r="AU92" s="73" t="s">
        <v>66</v>
      </c>
      <c r="AV92" s="73" t="s">
        <v>67</v>
      </c>
      <c r="AW92" s="73" t="s">
        <v>68</v>
      </c>
      <c r="AX92" s="73" t="s">
        <v>69</v>
      </c>
      <c r="AY92" s="73" t="s">
        <v>70</v>
      </c>
      <c r="AZ92" s="73" t="s">
        <v>71</v>
      </c>
      <c r="BA92" s="73" t="s">
        <v>72</v>
      </c>
      <c r="BB92" s="73" t="s">
        <v>73</v>
      </c>
      <c r="BC92" s="73" t="s">
        <v>74</v>
      </c>
      <c r="BD92" s="74" t="s">
        <v>75</v>
      </c>
      <c r="BE92" s="31"/>
    </row>
    <row r="93" spans="1:90" s="2" customFormat="1" ht="10.9" customHeight="1">
      <c r="A93" s="31"/>
      <c r="B93" s="32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6"/>
      <c r="AS93" s="75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7"/>
      <c r="BE93" s="31"/>
    </row>
    <row r="94" spans="1:90" s="6" customFormat="1" ht="32.450000000000003" customHeight="1">
      <c r="B94" s="78"/>
      <c r="C94" s="79" t="s">
        <v>76</v>
      </c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266">
        <f>ROUND(AG95,2)</f>
        <v>0</v>
      </c>
      <c r="AH94" s="266"/>
      <c r="AI94" s="266"/>
      <c r="AJ94" s="266"/>
      <c r="AK94" s="266"/>
      <c r="AL94" s="266"/>
      <c r="AM94" s="266"/>
      <c r="AN94" s="267">
        <f>SUM(AG94,AT94)</f>
        <v>0</v>
      </c>
      <c r="AO94" s="267"/>
      <c r="AP94" s="267"/>
      <c r="AQ94" s="82" t="s">
        <v>1</v>
      </c>
      <c r="AR94" s="83"/>
      <c r="AS94" s="84">
        <f>ROUND(AS95,2)</f>
        <v>0</v>
      </c>
      <c r="AT94" s="85">
        <f>ROUND(SUM(AV94:AW94),2)</f>
        <v>0</v>
      </c>
      <c r="AU94" s="86">
        <f>ROUND(AU95,5)</f>
        <v>0</v>
      </c>
      <c r="AV94" s="85">
        <f>ROUND(AZ94*L29,2)</f>
        <v>0</v>
      </c>
      <c r="AW94" s="85">
        <f>ROUND(BA94*L30,2)</f>
        <v>0</v>
      </c>
      <c r="AX94" s="85">
        <f>ROUND(BB94*L29,2)</f>
        <v>0</v>
      </c>
      <c r="AY94" s="85">
        <f>ROUND(BC94*L30,2)</f>
        <v>0</v>
      </c>
      <c r="AZ94" s="85">
        <f>ROUND(AZ95,2)</f>
        <v>0</v>
      </c>
      <c r="BA94" s="85">
        <f>ROUND(BA95,2)</f>
        <v>0</v>
      </c>
      <c r="BB94" s="85">
        <f>ROUND(BB95,2)</f>
        <v>0</v>
      </c>
      <c r="BC94" s="85">
        <f>ROUND(BC95,2)</f>
        <v>0</v>
      </c>
      <c r="BD94" s="87">
        <f>ROUND(BD95,2)</f>
        <v>0</v>
      </c>
      <c r="BS94" s="88" t="s">
        <v>77</v>
      </c>
      <c r="BT94" s="88" t="s">
        <v>78</v>
      </c>
      <c r="BV94" s="88" t="s">
        <v>79</v>
      </c>
      <c r="BW94" s="88" t="s">
        <v>5</v>
      </c>
      <c r="BX94" s="88" t="s">
        <v>80</v>
      </c>
      <c r="CL94" s="88" t="s">
        <v>1</v>
      </c>
    </row>
    <row r="95" spans="1:90" s="7" customFormat="1" ht="16.5" customHeight="1">
      <c r="A95" s="89" t="s">
        <v>81</v>
      </c>
      <c r="B95" s="90"/>
      <c r="C95" s="91"/>
      <c r="D95" s="265" t="s">
        <v>14</v>
      </c>
      <c r="E95" s="265"/>
      <c r="F95" s="265"/>
      <c r="G95" s="265"/>
      <c r="H95" s="265"/>
      <c r="I95" s="92"/>
      <c r="J95" s="265" t="s">
        <v>17</v>
      </c>
      <c r="K95" s="265"/>
      <c r="L95" s="265"/>
      <c r="M95" s="265"/>
      <c r="N95" s="265"/>
      <c r="O95" s="265"/>
      <c r="P95" s="265"/>
      <c r="Q95" s="265"/>
      <c r="R95" s="265"/>
      <c r="S95" s="265"/>
      <c r="T95" s="265"/>
      <c r="U95" s="265"/>
      <c r="V95" s="265"/>
      <c r="W95" s="265"/>
      <c r="X95" s="265"/>
      <c r="Y95" s="265"/>
      <c r="Z95" s="265"/>
      <c r="AA95" s="265"/>
      <c r="AB95" s="265"/>
      <c r="AC95" s="265"/>
      <c r="AD95" s="265"/>
      <c r="AE95" s="265"/>
      <c r="AF95" s="265"/>
      <c r="AG95" s="263">
        <f>'094 - Malby bílé'!J28</f>
        <v>0</v>
      </c>
      <c r="AH95" s="264"/>
      <c r="AI95" s="264"/>
      <c r="AJ95" s="264"/>
      <c r="AK95" s="264"/>
      <c r="AL95" s="264"/>
      <c r="AM95" s="264"/>
      <c r="AN95" s="263">
        <f>SUM(AG95,AT95)</f>
        <v>0</v>
      </c>
      <c r="AO95" s="264"/>
      <c r="AP95" s="264"/>
      <c r="AQ95" s="93" t="s">
        <v>82</v>
      </c>
      <c r="AR95" s="94"/>
      <c r="AS95" s="95">
        <v>0</v>
      </c>
      <c r="AT95" s="96">
        <f>ROUND(SUM(AV95:AW95),2)</f>
        <v>0</v>
      </c>
      <c r="AU95" s="97">
        <f>'094 - Malby bílé'!P114</f>
        <v>0</v>
      </c>
      <c r="AV95" s="96">
        <f>'094 - Malby bílé'!J31</f>
        <v>0</v>
      </c>
      <c r="AW95" s="96">
        <f>'094 - Malby bílé'!J32</f>
        <v>0</v>
      </c>
      <c r="AX95" s="96">
        <f>'094 - Malby bílé'!J33</f>
        <v>0</v>
      </c>
      <c r="AY95" s="96">
        <f>'094 - Malby bílé'!J34</f>
        <v>0</v>
      </c>
      <c r="AZ95" s="96">
        <f>'094 - Malby bílé'!F31</f>
        <v>0</v>
      </c>
      <c r="BA95" s="96">
        <f>'094 - Malby bílé'!F32</f>
        <v>0</v>
      </c>
      <c r="BB95" s="96">
        <f>'094 - Malby bílé'!F33</f>
        <v>0</v>
      </c>
      <c r="BC95" s="96">
        <f>'094 - Malby bílé'!F34</f>
        <v>0</v>
      </c>
      <c r="BD95" s="98">
        <f>'094 - Malby bílé'!F35</f>
        <v>0</v>
      </c>
      <c r="BT95" s="99" t="s">
        <v>83</v>
      </c>
      <c r="BU95" s="99" t="s">
        <v>84</v>
      </c>
      <c r="BV95" s="99" t="s">
        <v>79</v>
      </c>
      <c r="BW95" s="99" t="s">
        <v>5</v>
      </c>
      <c r="BX95" s="99" t="s">
        <v>80</v>
      </c>
      <c r="CL95" s="99" t="s">
        <v>1</v>
      </c>
    </row>
    <row r="96" spans="1:90" s="2" customFormat="1" ht="30" customHeight="1">
      <c r="A96" s="31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6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</row>
    <row r="97" spans="1:57" s="2" customFormat="1" ht="6.95" customHeight="1">
      <c r="A97" s="31"/>
      <c r="B97" s="51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36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</row>
  </sheetData>
  <sheetProtection algorithmName="SHA-512" hashValue="Q79iqfoO56He6+sUZSaLRyx9o5tJ8L0XWgdMhSeI2otz1X41Cpr/SgzRThMmW68RnyphlyzLsdv4Tc+2jUO5kg==" saltValue="tm+X1w2cnwoIsRIw5aChaVwzoYz2wmTQ3jycZaa7ngF3Cn745BZs8vVfekzF5GMfTuHPWbqYVLChThABLOqWdA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094 - Malby bílé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6"/>
  <sheetViews>
    <sheetView showGridLines="0" tabSelected="1" topLeftCell="A75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10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100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AT2" s="14" t="s">
        <v>5</v>
      </c>
    </row>
    <row r="3" spans="1:46" s="1" customFormat="1" ht="6.95" customHeight="1">
      <c r="B3" s="101"/>
      <c r="C3" s="102"/>
      <c r="D3" s="102"/>
      <c r="E3" s="102"/>
      <c r="F3" s="102"/>
      <c r="G3" s="102"/>
      <c r="H3" s="102"/>
      <c r="I3" s="103"/>
      <c r="J3" s="102"/>
      <c r="K3" s="102"/>
      <c r="L3" s="17"/>
      <c r="AT3" s="14" t="s">
        <v>85</v>
      </c>
    </row>
    <row r="4" spans="1:46" s="1" customFormat="1" ht="24.95" customHeight="1">
      <c r="B4" s="17"/>
      <c r="D4" s="104" t="s">
        <v>86</v>
      </c>
      <c r="I4" s="100"/>
      <c r="L4" s="17"/>
      <c r="M4" s="105" t="s">
        <v>10</v>
      </c>
      <c r="AT4" s="14" t="s">
        <v>4</v>
      </c>
    </row>
    <row r="5" spans="1:46" s="1" customFormat="1" ht="6.95" customHeight="1">
      <c r="B5" s="17"/>
      <c r="I5" s="100"/>
      <c r="L5" s="17"/>
    </row>
    <row r="6" spans="1:46" s="2" customFormat="1" ht="12" customHeight="1">
      <c r="A6" s="31"/>
      <c r="B6" s="36"/>
      <c r="C6" s="31"/>
      <c r="D6" s="106" t="s">
        <v>16</v>
      </c>
      <c r="E6" s="31"/>
      <c r="F6" s="31"/>
      <c r="G6" s="31"/>
      <c r="H6" s="31"/>
      <c r="I6" s="107"/>
      <c r="J6" s="31"/>
      <c r="K6" s="31"/>
      <c r="L6" s="48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46" s="2" customFormat="1" ht="16.5" customHeight="1">
      <c r="A7" s="31"/>
      <c r="B7" s="36"/>
      <c r="C7" s="31"/>
      <c r="D7" s="31"/>
      <c r="E7" s="269" t="s">
        <v>17</v>
      </c>
      <c r="F7" s="270"/>
      <c r="G7" s="270"/>
      <c r="H7" s="270"/>
      <c r="I7" s="107"/>
      <c r="J7" s="31"/>
      <c r="K7" s="31"/>
      <c r="L7" s="48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46" s="2" customFormat="1" ht="11.25">
      <c r="A8" s="31"/>
      <c r="B8" s="36"/>
      <c r="C8" s="31"/>
      <c r="D8" s="31"/>
      <c r="E8" s="31"/>
      <c r="F8" s="31"/>
      <c r="G8" s="31"/>
      <c r="H8" s="31"/>
      <c r="I8" s="107"/>
      <c r="J8" s="31"/>
      <c r="K8" s="31"/>
      <c r="L8" s="48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2" customHeight="1">
      <c r="A9" s="31"/>
      <c r="B9" s="36"/>
      <c r="C9" s="31"/>
      <c r="D9" s="106" t="s">
        <v>18</v>
      </c>
      <c r="E9" s="31"/>
      <c r="F9" s="108" t="s">
        <v>1</v>
      </c>
      <c r="G9" s="31"/>
      <c r="H9" s="31"/>
      <c r="I9" s="109" t="s">
        <v>19</v>
      </c>
      <c r="J9" s="108" t="s">
        <v>1</v>
      </c>
      <c r="K9" s="31"/>
      <c r="L9" s="48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2" customHeight="1">
      <c r="A10" s="31"/>
      <c r="B10" s="36"/>
      <c r="C10" s="31"/>
      <c r="D10" s="106" t="s">
        <v>20</v>
      </c>
      <c r="E10" s="31"/>
      <c r="F10" s="108" t="s">
        <v>21</v>
      </c>
      <c r="G10" s="31"/>
      <c r="H10" s="31"/>
      <c r="I10" s="109" t="s">
        <v>22</v>
      </c>
      <c r="J10" s="110" t="str">
        <f>'Rekapitulace stavby'!AN8</f>
        <v>28. 10. 2019</v>
      </c>
      <c r="K10" s="31"/>
      <c r="L10" s="4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0.9" customHeight="1">
      <c r="A11" s="31"/>
      <c r="B11" s="36"/>
      <c r="C11" s="31"/>
      <c r="D11" s="31"/>
      <c r="E11" s="31"/>
      <c r="F11" s="31"/>
      <c r="G11" s="31"/>
      <c r="H11" s="31"/>
      <c r="I11" s="107"/>
      <c r="J11" s="31"/>
      <c r="K11" s="31"/>
      <c r="L11" s="48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6"/>
      <c r="C12" s="31"/>
      <c r="D12" s="106" t="s">
        <v>24</v>
      </c>
      <c r="E12" s="31"/>
      <c r="F12" s="31"/>
      <c r="G12" s="31"/>
      <c r="H12" s="31"/>
      <c r="I12" s="109" t="s">
        <v>25</v>
      </c>
      <c r="J12" s="108" t="s">
        <v>26</v>
      </c>
      <c r="K12" s="31"/>
      <c r="L12" s="4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8" customHeight="1">
      <c r="A13" s="31"/>
      <c r="B13" s="36"/>
      <c r="C13" s="31"/>
      <c r="D13" s="31"/>
      <c r="E13" s="108" t="s">
        <v>27</v>
      </c>
      <c r="F13" s="31"/>
      <c r="G13" s="31"/>
      <c r="H13" s="31"/>
      <c r="I13" s="109" t="s">
        <v>28</v>
      </c>
      <c r="J13" s="108" t="s">
        <v>1</v>
      </c>
      <c r="K13" s="31"/>
      <c r="L13" s="48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6.95" customHeight="1">
      <c r="A14" s="31"/>
      <c r="B14" s="36"/>
      <c r="C14" s="31"/>
      <c r="D14" s="31"/>
      <c r="E14" s="31"/>
      <c r="F14" s="31"/>
      <c r="G14" s="31"/>
      <c r="H14" s="31"/>
      <c r="I14" s="107"/>
      <c r="J14" s="31"/>
      <c r="K14" s="31"/>
      <c r="L14" s="48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2" customHeight="1">
      <c r="A15" s="31"/>
      <c r="B15" s="36"/>
      <c r="C15" s="31"/>
      <c r="D15" s="106" t="s">
        <v>29</v>
      </c>
      <c r="E15" s="31"/>
      <c r="F15" s="31"/>
      <c r="G15" s="31"/>
      <c r="H15" s="31"/>
      <c r="I15" s="109" t="s">
        <v>25</v>
      </c>
      <c r="J15" s="27" t="str">
        <f>'Rekapitulace stavby'!AN13</f>
        <v>Vyplň údaj</v>
      </c>
      <c r="K15" s="31"/>
      <c r="L15" s="48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18" customHeight="1">
      <c r="A16" s="31"/>
      <c r="B16" s="36"/>
      <c r="C16" s="31"/>
      <c r="D16" s="31"/>
      <c r="E16" s="271" t="str">
        <f>'Rekapitulace stavby'!E14</f>
        <v>Vyplň údaj</v>
      </c>
      <c r="F16" s="272"/>
      <c r="G16" s="272"/>
      <c r="H16" s="272"/>
      <c r="I16" s="109" t="s">
        <v>28</v>
      </c>
      <c r="J16" s="27" t="str">
        <f>'Rekapitulace stavby'!AN14</f>
        <v>Vyplň údaj</v>
      </c>
      <c r="K16" s="31"/>
      <c r="L16" s="48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6.95" customHeight="1">
      <c r="A17" s="31"/>
      <c r="B17" s="36"/>
      <c r="C17" s="31"/>
      <c r="D17" s="31"/>
      <c r="E17" s="31"/>
      <c r="F17" s="31"/>
      <c r="G17" s="31"/>
      <c r="H17" s="31"/>
      <c r="I17" s="107"/>
      <c r="J17" s="31"/>
      <c r="K17" s="31"/>
      <c r="L17" s="4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2" customHeight="1">
      <c r="A18" s="31"/>
      <c r="B18" s="36"/>
      <c r="C18" s="31"/>
      <c r="D18" s="106" t="s">
        <v>31</v>
      </c>
      <c r="E18" s="31"/>
      <c r="F18" s="31"/>
      <c r="G18" s="31"/>
      <c r="H18" s="31"/>
      <c r="I18" s="109" t="s">
        <v>25</v>
      </c>
      <c r="J18" s="108" t="str">
        <f>IF('Rekapitulace stavby'!AN16="","",'Rekapitulace stavby'!AN16)</f>
        <v/>
      </c>
      <c r="K18" s="31"/>
      <c r="L18" s="48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18" customHeight="1">
      <c r="A19" s="31"/>
      <c r="B19" s="36"/>
      <c r="C19" s="31"/>
      <c r="D19" s="31"/>
      <c r="E19" s="108" t="str">
        <f>IF('Rekapitulace stavby'!E17="","",'Rekapitulace stavby'!E17)</f>
        <v xml:space="preserve"> </v>
      </c>
      <c r="F19" s="31"/>
      <c r="G19" s="31"/>
      <c r="H19" s="31"/>
      <c r="I19" s="109" t="s">
        <v>28</v>
      </c>
      <c r="J19" s="108" t="str">
        <f>IF('Rekapitulace stavby'!AN17="","",'Rekapitulace stavby'!AN17)</f>
        <v/>
      </c>
      <c r="K19" s="31"/>
      <c r="L19" s="48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6.95" customHeight="1">
      <c r="A20" s="31"/>
      <c r="B20" s="36"/>
      <c r="C20" s="31"/>
      <c r="D20" s="31"/>
      <c r="E20" s="31"/>
      <c r="F20" s="31"/>
      <c r="G20" s="31"/>
      <c r="H20" s="31"/>
      <c r="I20" s="107"/>
      <c r="J20" s="31"/>
      <c r="K20" s="31"/>
      <c r="L20" s="48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2" customHeight="1">
      <c r="A21" s="31"/>
      <c r="B21" s="36"/>
      <c r="C21" s="31"/>
      <c r="D21" s="106" t="s">
        <v>33</v>
      </c>
      <c r="E21" s="31"/>
      <c r="F21" s="31"/>
      <c r="G21" s="31"/>
      <c r="H21" s="31"/>
      <c r="I21" s="109" t="s">
        <v>25</v>
      </c>
      <c r="J21" s="108" t="s">
        <v>34</v>
      </c>
      <c r="K21" s="31"/>
      <c r="L21" s="48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18" customHeight="1">
      <c r="A22" s="31"/>
      <c r="B22" s="36"/>
      <c r="C22" s="31"/>
      <c r="D22" s="31"/>
      <c r="E22" s="108" t="s">
        <v>35</v>
      </c>
      <c r="F22" s="31"/>
      <c r="G22" s="31"/>
      <c r="H22" s="31"/>
      <c r="I22" s="109" t="s">
        <v>28</v>
      </c>
      <c r="J22" s="108" t="s">
        <v>36</v>
      </c>
      <c r="K22" s="31"/>
      <c r="L22" s="48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6.95" customHeight="1">
      <c r="A23" s="31"/>
      <c r="B23" s="36"/>
      <c r="C23" s="31"/>
      <c r="D23" s="31"/>
      <c r="E23" s="31"/>
      <c r="F23" s="31"/>
      <c r="G23" s="31"/>
      <c r="H23" s="31"/>
      <c r="I23" s="107"/>
      <c r="J23" s="31"/>
      <c r="K23" s="31"/>
      <c r="L23" s="48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2" customHeight="1">
      <c r="A24" s="31"/>
      <c r="B24" s="36"/>
      <c r="C24" s="31"/>
      <c r="D24" s="106" t="s">
        <v>37</v>
      </c>
      <c r="E24" s="31"/>
      <c r="F24" s="31"/>
      <c r="G24" s="31"/>
      <c r="H24" s="31"/>
      <c r="I24" s="107"/>
      <c r="J24" s="31"/>
      <c r="K24" s="31"/>
      <c r="L24" s="48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8" customFormat="1" ht="16.5" customHeight="1">
      <c r="A25" s="111"/>
      <c r="B25" s="112"/>
      <c r="C25" s="111"/>
      <c r="D25" s="111"/>
      <c r="E25" s="273" t="s">
        <v>1</v>
      </c>
      <c r="F25" s="273"/>
      <c r="G25" s="273"/>
      <c r="H25" s="273"/>
      <c r="I25" s="113"/>
      <c r="J25" s="111"/>
      <c r="K25" s="111"/>
      <c r="L25" s="114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</row>
    <row r="26" spans="1:31" s="2" customFormat="1" ht="6.95" customHeight="1">
      <c r="A26" s="31"/>
      <c r="B26" s="36"/>
      <c r="C26" s="31"/>
      <c r="D26" s="31"/>
      <c r="E26" s="31"/>
      <c r="F26" s="31"/>
      <c r="G26" s="31"/>
      <c r="H26" s="31"/>
      <c r="I26" s="107"/>
      <c r="J26" s="31"/>
      <c r="K26" s="31"/>
      <c r="L26" s="48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2" customFormat="1" ht="6.95" customHeight="1">
      <c r="A27" s="31"/>
      <c r="B27" s="36"/>
      <c r="C27" s="31"/>
      <c r="D27" s="115"/>
      <c r="E27" s="115"/>
      <c r="F27" s="115"/>
      <c r="G27" s="115"/>
      <c r="H27" s="115"/>
      <c r="I27" s="116"/>
      <c r="J27" s="115"/>
      <c r="K27" s="115"/>
      <c r="L27" s="48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s="2" customFormat="1" ht="25.35" customHeight="1">
      <c r="A28" s="31"/>
      <c r="B28" s="36"/>
      <c r="C28" s="31"/>
      <c r="D28" s="117" t="s">
        <v>38</v>
      </c>
      <c r="E28" s="31"/>
      <c r="F28" s="31"/>
      <c r="G28" s="31"/>
      <c r="H28" s="31"/>
      <c r="I28" s="107"/>
      <c r="J28" s="118">
        <f>ROUND(J114, 2)</f>
        <v>0</v>
      </c>
      <c r="K28" s="31"/>
      <c r="L28" s="48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6"/>
      <c r="C29" s="31"/>
      <c r="D29" s="115"/>
      <c r="E29" s="115"/>
      <c r="F29" s="115"/>
      <c r="G29" s="115"/>
      <c r="H29" s="115"/>
      <c r="I29" s="116"/>
      <c r="J29" s="115"/>
      <c r="K29" s="115"/>
      <c r="L29" s="48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6"/>
      <c r="C30" s="31"/>
      <c r="D30" s="31"/>
      <c r="E30" s="31"/>
      <c r="F30" s="119" t="s">
        <v>40</v>
      </c>
      <c r="G30" s="31"/>
      <c r="H30" s="31"/>
      <c r="I30" s="120" t="s">
        <v>39</v>
      </c>
      <c r="J30" s="119" t="s">
        <v>41</v>
      </c>
      <c r="K30" s="31"/>
      <c r="L30" s="48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6"/>
      <c r="C31" s="31"/>
      <c r="D31" s="121" t="s">
        <v>42</v>
      </c>
      <c r="E31" s="106" t="s">
        <v>43</v>
      </c>
      <c r="F31" s="122">
        <f>ROUND((SUM(BE114:BE145)),  2)</f>
        <v>0</v>
      </c>
      <c r="G31" s="31"/>
      <c r="H31" s="31"/>
      <c r="I31" s="123">
        <v>0.21</v>
      </c>
      <c r="J31" s="122">
        <f>ROUND(((SUM(BE114:BE145))*I31),  2)</f>
        <v>0</v>
      </c>
      <c r="K31" s="31"/>
      <c r="L31" s="48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5" customHeight="1">
      <c r="A32" s="31"/>
      <c r="B32" s="36"/>
      <c r="C32" s="31"/>
      <c r="D32" s="31"/>
      <c r="E32" s="106" t="s">
        <v>44</v>
      </c>
      <c r="F32" s="122">
        <f>ROUND((SUM(BF114:BF145)),  2)</f>
        <v>0</v>
      </c>
      <c r="G32" s="31"/>
      <c r="H32" s="31"/>
      <c r="I32" s="123">
        <v>0.15</v>
      </c>
      <c r="J32" s="122">
        <f>ROUND(((SUM(BF114:BF145))*I32),  2)</f>
        <v>0</v>
      </c>
      <c r="K32" s="31"/>
      <c r="L32" s="48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5" hidden="1" customHeight="1">
      <c r="A33" s="31"/>
      <c r="B33" s="36"/>
      <c r="C33" s="31"/>
      <c r="D33" s="31"/>
      <c r="E33" s="106" t="s">
        <v>45</v>
      </c>
      <c r="F33" s="122">
        <f>ROUND((SUM(BG114:BG145)),  2)</f>
        <v>0</v>
      </c>
      <c r="G33" s="31"/>
      <c r="H33" s="31"/>
      <c r="I33" s="123">
        <v>0.21</v>
      </c>
      <c r="J33" s="122">
        <f>0</f>
        <v>0</v>
      </c>
      <c r="K33" s="31"/>
      <c r="L33" s="48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hidden="1" customHeight="1">
      <c r="A34" s="31"/>
      <c r="B34" s="36"/>
      <c r="C34" s="31"/>
      <c r="D34" s="31"/>
      <c r="E34" s="106" t="s">
        <v>46</v>
      </c>
      <c r="F34" s="122">
        <f>ROUND((SUM(BH114:BH145)),  2)</f>
        <v>0</v>
      </c>
      <c r="G34" s="31"/>
      <c r="H34" s="31"/>
      <c r="I34" s="123">
        <v>0.15</v>
      </c>
      <c r="J34" s="122">
        <f>0</f>
        <v>0</v>
      </c>
      <c r="K34" s="31"/>
      <c r="L34" s="48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hidden="1" customHeight="1">
      <c r="A35" s="31"/>
      <c r="B35" s="36"/>
      <c r="C35" s="31"/>
      <c r="D35" s="31"/>
      <c r="E35" s="106" t="s">
        <v>47</v>
      </c>
      <c r="F35" s="122">
        <f>ROUND((SUM(BI114:BI145)),  2)</f>
        <v>0</v>
      </c>
      <c r="G35" s="31"/>
      <c r="H35" s="31"/>
      <c r="I35" s="123">
        <v>0</v>
      </c>
      <c r="J35" s="122">
        <f>0</f>
        <v>0</v>
      </c>
      <c r="K35" s="31"/>
      <c r="L35" s="48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6.95" customHeight="1">
      <c r="A36" s="31"/>
      <c r="B36" s="36"/>
      <c r="C36" s="31"/>
      <c r="D36" s="31"/>
      <c r="E36" s="31"/>
      <c r="F36" s="31"/>
      <c r="G36" s="31"/>
      <c r="H36" s="31"/>
      <c r="I36" s="107"/>
      <c r="J36" s="31"/>
      <c r="K36" s="31"/>
      <c r="L36" s="48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25.35" customHeight="1">
      <c r="A37" s="31"/>
      <c r="B37" s="36"/>
      <c r="C37" s="124"/>
      <c r="D37" s="125" t="s">
        <v>48</v>
      </c>
      <c r="E37" s="126"/>
      <c r="F37" s="126"/>
      <c r="G37" s="127" t="s">
        <v>49</v>
      </c>
      <c r="H37" s="128" t="s">
        <v>50</v>
      </c>
      <c r="I37" s="129"/>
      <c r="J37" s="130">
        <f>SUM(J28:J35)</f>
        <v>0</v>
      </c>
      <c r="K37" s="131"/>
      <c r="L37" s="48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customHeight="1">
      <c r="A38" s="31"/>
      <c r="B38" s="36"/>
      <c r="C38" s="31"/>
      <c r="D38" s="31"/>
      <c r="E38" s="31"/>
      <c r="F38" s="31"/>
      <c r="G38" s="31"/>
      <c r="H38" s="31"/>
      <c r="I38" s="107"/>
      <c r="J38" s="31"/>
      <c r="K38" s="31"/>
      <c r="L38" s="48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1" customFormat="1" ht="14.45" customHeight="1">
      <c r="B39" s="17"/>
      <c r="I39" s="100"/>
      <c r="L39" s="17"/>
    </row>
    <row r="40" spans="1:31" s="1" customFormat="1" ht="14.45" customHeight="1">
      <c r="B40" s="17"/>
      <c r="I40" s="100"/>
      <c r="L40" s="17"/>
    </row>
    <row r="41" spans="1:31" s="1" customFormat="1" ht="14.45" customHeight="1">
      <c r="B41" s="17"/>
      <c r="I41" s="100"/>
      <c r="L41" s="17"/>
    </row>
    <row r="42" spans="1:31" s="1" customFormat="1" ht="14.45" customHeight="1">
      <c r="B42" s="17"/>
      <c r="I42" s="100"/>
      <c r="L42" s="17"/>
    </row>
    <row r="43" spans="1:31" s="1" customFormat="1" ht="14.45" customHeight="1">
      <c r="B43" s="17"/>
      <c r="I43" s="100"/>
      <c r="L43" s="17"/>
    </row>
    <row r="44" spans="1:31" s="1" customFormat="1" ht="14.45" customHeight="1">
      <c r="B44" s="17"/>
      <c r="I44" s="100"/>
      <c r="L44" s="17"/>
    </row>
    <row r="45" spans="1:31" s="1" customFormat="1" ht="14.45" customHeight="1">
      <c r="B45" s="17"/>
      <c r="I45" s="100"/>
      <c r="L45" s="17"/>
    </row>
    <row r="46" spans="1:31" s="1" customFormat="1" ht="14.45" customHeight="1">
      <c r="B46" s="17"/>
      <c r="I46" s="100"/>
      <c r="L46" s="17"/>
    </row>
    <row r="47" spans="1:31" s="1" customFormat="1" ht="14.45" customHeight="1">
      <c r="B47" s="17"/>
      <c r="I47" s="100"/>
      <c r="L47" s="17"/>
    </row>
    <row r="48" spans="1:31" s="1" customFormat="1" ht="14.45" customHeight="1">
      <c r="B48" s="17"/>
      <c r="I48" s="100"/>
      <c r="L48" s="17"/>
    </row>
    <row r="49" spans="1:31" s="1" customFormat="1" ht="14.45" customHeight="1">
      <c r="B49" s="17"/>
      <c r="I49" s="100"/>
      <c r="L49" s="17"/>
    </row>
    <row r="50" spans="1:31" s="2" customFormat="1" ht="14.45" customHeight="1">
      <c r="B50" s="48"/>
      <c r="D50" s="132" t="s">
        <v>51</v>
      </c>
      <c r="E50" s="133"/>
      <c r="F50" s="133"/>
      <c r="G50" s="132" t="s">
        <v>52</v>
      </c>
      <c r="H50" s="133"/>
      <c r="I50" s="134"/>
      <c r="J50" s="133"/>
      <c r="K50" s="133"/>
      <c r="L50" s="48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31"/>
      <c r="B61" s="36"/>
      <c r="C61" s="31"/>
      <c r="D61" s="135" t="s">
        <v>53</v>
      </c>
      <c r="E61" s="136"/>
      <c r="F61" s="137" t="s">
        <v>54</v>
      </c>
      <c r="G61" s="135" t="s">
        <v>53</v>
      </c>
      <c r="H61" s="136"/>
      <c r="I61" s="138"/>
      <c r="J61" s="139" t="s">
        <v>54</v>
      </c>
      <c r="K61" s="136"/>
      <c r="L61" s="48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31"/>
      <c r="B65" s="36"/>
      <c r="C65" s="31"/>
      <c r="D65" s="132" t="s">
        <v>55</v>
      </c>
      <c r="E65" s="140"/>
      <c r="F65" s="140"/>
      <c r="G65" s="132" t="s">
        <v>56</v>
      </c>
      <c r="H65" s="140"/>
      <c r="I65" s="141"/>
      <c r="J65" s="140"/>
      <c r="K65" s="140"/>
      <c r="L65" s="48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31"/>
      <c r="B76" s="36"/>
      <c r="C76" s="31"/>
      <c r="D76" s="135" t="s">
        <v>53</v>
      </c>
      <c r="E76" s="136"/>
      <c r="F76" s="137" t="s">
        <v>54</v>
      </c>
      <c r="G76" s="135" t="s">
        <v>53</v>
      </c>
      <c r="H76" s="136"/>
      <c r="I76" s="138"/>
      <c r="J76" s="139" t="s">
        <v>54</v>
      </c>
      <c r="K76" s="136"/>
      <c r="L76" s="48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142"/>
      <c r="C77" s="143"/>
      <c r="D77" s="143"/>
      <c r="E77" s="143"/>
      <c r="F77" s="143"/>
      <c r="G77" s="143"/>
      <c r="H77" s="143"/>
      <c r="I77" s="144"/>
      <c r="J77" s="143"/>
      <c r="K77" s="143"/>
      <c r="L77" s="48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145"/>
      <c r="C81" s="146"/>
      <c r="D81" s="146"/>
      <c r="E81" s="146"/>
      <c r="F81" s="146"/>
      <c r="G81" s="146"/>
      <c r="H81" s="146"/>
      <c r="I81" s="147"/>
      <c r="J81" s="146"/>
      <c r="K81" s="146"/>
      <c r="L81" s="48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87</v>
      </c>
      <c r="D82" s="33"/>
      <c r="E82" s="33"/>
      <c r="F82" s="33"/>
      <c r="G82" s="33"/>
      <c r="H82" s="33"/>
      <c r="I82" s="107"/>
      <c r="J82" s="33"/>
      <c r="K82" s="33"/>
      <c r="L82" s="48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3"/>
      <c r="D83" s="33"/>
      <c r="E83" s="33"/>
      <c r="F83" s="33"/>
      <c r="G83" s="33"/>
      <c r="H83" s="33"/>
      <c r="I83" s="107"/>
      <c r="J83" s="33"/>
      <c r="K83" s="33"/>
      <c r="L83" s="48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3"/>
      <c r="E84" s="33"/>
      <c r="F84" s="33"/>
      <c r="G84" s="33"/>
      <c r="H84" s="33"/>
      <c r="I84" s="107"/>
      <c r="J84" s="33"/>
      <c r="K84" s="33"/>
      <c r="L84" s="48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3"/>
      <c r="D85" s="33"/>
      <c r="E85" s="247" t="str">
        <f>E7</f>
        <v>Malby bílé</v>
      </c>
      <c r="F85" s="274"/>
      <c r="G85" s="274"/>
      <c r="H85" s="274"/>
      <c r="I85" s="107"/>
      <c r="J85" s="33"/>
      <c r="K85" s="33"/>
      <c r="L85" s="48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6.95" customHeight="1">
      <c r="A86" s="31"/>
      <c r="B86" s="32"/>
      <c r="C86" s="33"/>
      <c r="D86" s="33"/>
      <c r="E86" s="33"/>
      <c r="F86" s="33"/>
      <c r="G86" s="33"/>
      <c r="H86" s="33"/>
      <c r="I86" s="107"/>
      <c r="J86" s="33"/>
      <c r="K86" s="33"/>
      <c r="L86" s="48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2" customHeight="1">
      <c r="A87" s="31"/>
      <c r="B87" s="32"/>
      <c r="C87" s="26" t="s">
        <v>20</v>
      </c>
      <c r="D87" s="33"/>
      <c r="E87" s="33"/>
      <c r="F87" s="24" t="str">
        <f>F10</f>
        <v xml:space="preserve"> </v>
      </c>
      <c r="G87" s="33"/>
      <c r="H87" s="33"/>
      <c r="I87" s="109" t="s">
        <v>22</v>
      </c>
      <c r="J87" s="63" t="str">
        <f>IF(J10="","",J10)</f>
        <v>28. 10. 2019</v>
      </c>
      <c r="K87" s="33"/>
      <c r="L87" s="48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3"/>
      <c r="D88" s="33"/>
      <c r="E88" s="33"/>
      <c r="F88" s="33"/>
      <c r="G88" s="33"/>
      <c r="H88" s="33"/>
      <c r="I88" s="107"/>
      <c r="J88" s="33"/>
      <c r="K88" s="33"/>
      <c r="L88" s="48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5.2" customHeight="1">
      <c r="A89" s="31"/>
      <c r="B89" s="32"/>
      <c r="C89" s="26" t="s">
        <v>24</v>
      </c>
      <c r="D89" s="33"/>
      <c r="E89" s="33"/>
      <c r="F89" s="24" t="str">
        <f>E13</f>
        <v>Statutární město Děčín</v>
      </c>
      <c r="G89" s="33"/>
      <c r="H89" s="33"/>
      <c r="I89" s="109" t="s">
        <v>31</v>
      </c>
      <c r="J89" s="29" t="str">
        <f>E19</f>
        <v xml:space="preserve"> </v>
      </c>
      <c r="K89" s="33"/>
      <c r="L89" s="48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15.2" customHeight="1">
      <c r="A90" s="31"/>
      <c r="B90" s="32"/>
      <c r="C90" s="26" t="s">
        <v>29</v>
      </c>
      <c r="D90" s="33"/>
      <c r="E90" s="33"/>
      <c r="F90" s="24" t="str">
        <f>IF(E16="","",E16)</f>
        <v>Vyplň údaj</v>
      </c>
      <c r="G90" s="33"/>
      <c r="H90" s="33"/>
      <c r="I90" s="109" t="s">
        <v>33</v>
      </c>
      <c r="J90" s="29" t="str">
        <f>E22</f>
        <v>Vladimír Vidai</v>
      </c>
      <c r="K90" s="33"/>
      <c r="L90" s="48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0.35" customHeight="1">
      <c r="A91" s="31"/>
      <c r="B91" s="32"/>
      <c r="C91" s="33"/>
      <c r="D91" s="33"/>
      <c r="E91" s="33"/>
      <c r="F91" s="33"/>
      <c r="G91" s="33"/>
      <c r="H91" s="33"/>
      <c r="I91" s="107"/>
      <c r="J91" s="33"/>
      <c r="K91" s="33"/>
      <c r="L91" s="48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29.25" customHeight="1">
      <c r="A92" s="31"/>
      <c r="B92" s="32"/>
      <c r="C92" s="148" t="s">
        <v>88</v>
      </c>
      <c r="D92" s="149"/>
      <c r="E92" s="149"/>
      <c r="F92" s="149"/>
      <c r="G92" s="149"/>
      <c r="H92" s="149"/>
      <c r="I92" s="150"/>
      <c r="J92" s="151" t="s">
        <v>89</v>
      </c>
      <c r="K92" s="149"/>
      <c r="L92" s="48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3"/>
      <c r="D93" s="33"/>
      <c r="E93" s="33"/>
      <c r="F93" s="33"/>
      <c r="G93" s="33"/>
      <c r="H93" s="33"/>
      <c r="I93" s="107"/>
      <c r="J93" s="33"/>
      <c r="K93" s="33"/>
      <c r="L93" s="48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2.9" customHeight="1">
      <c r="A94" s="31"/>
      <c r="B94" s="32"/>
      <c r="C94" s="152" t="s">
        <v>90</v>
      </c>
      <c r="D94" s="33"/>
      <c r="E94" s="33"/>
      <c r="F94" s="33"/>
      <c r="G94" s="33"/>
      <c r="H94" s="33"/>
      <c r="I94" s="107"/>
      <c r="J94" s="81">
        <f>J114</f>
        <v>0</v>
      </c>
      <c r="K94" s="33"/>
      <c r="L94" s="48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U94" s="14" t="s">
        <v>91</v>
      </c>
    </row>
    <row r="95" spans="1:47" s="9" customFormat="1" ht="24.95" customHeight="1">
      <c r="B95" s="153"/>
      <c r="C95" s="154"/>
      <c r="D95" s="155" t="s">
        <v>92</v>
      </c>
      <c r="E95" s="156"/>
      <c r="F95" s="156"/>
      <c r="G95" s="156"/>
      <c r="H95" s="156"/>
      <c r="I95" s="157"/>
      <c r="J95" s="158">
        <f>J115</f>
        <v>0</v>
      </c>
      <c r="K95" s="154"/>
      <c r="L95" s="159"/>
    </row>
    <row r="96" spans="1:47" s="9" customFormat="1" ht="24.95" customHeight="1">
      <c r="B96" s="153"/>
      <c r="C96" s="154"/>
      <c r="D96" s="155" t="s">
        <v>93</v>
      </c>
      <c r="E96" s="156"/>
      <c r="F96" s="156"/>
      <c r="G96" s="156"/>
      <c r="H96" s="156"/>
      <c r="I96" s="157"/>
      <c r="J96" s="158">
        <f>J142</f>
        <v>0</v>
      </c>
      <c r="K96" s="154"/>
      <c r="L96" s="159"/>
    </row>
    <row r="97" spans="1:31" s="2" customFormat="1" ht="21.75" customHeight="1">
      <c r="A97" s="31"/>
      <c r="B97" s="32"/>
      <c r="C97" s="33"/>
      <c r="D97" s="33"/>
      <c r="E97" s="33"/>
      <c r="F97" s="33"/>
      <c r="G97" s="33"/>
      <c r="H97" s="33"/>
      <c r="I97" s="107"/>
      <c r="J97" s="33"/>
      <c r="K97" s="33"/>
      <c r="L97" s="48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s="2" customFormat="1" ht="6.95" customHeight="1">
      <c r="A98" s="31"/>
      <c r="B98" s="51"/>
      <c r="C98" s="52"/>
      <c r="D98" s="52"/>
      <c r="E98" s="52"/>
      <c r="F98" s="52"/>
      <c r="G98" s="52"/>
      <c r="H98" s="52"/>
      <c r="I98" s="144"/>
      <c r="J98" s="52"/>
      <c r="K98" s="52"/>
      <c r="L98" s="48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102" spans="1:31" s="2" customFormat="1" ht="6.95" customHeight="1">
      <c r="A102" s="31"/>
      <c r="B102" s="53"/>
      <c r="C102" s="54"/>
      <c r="D102" s="54"/>
      <c r="E102" s="54"/>
      <c r="F102" s="54"/>
      <c r="G102" s="54"/>
      <c r="H102" s="54"/>
      <c r="I102" s="147"/>
      <c r="J102" s="54"/>
      <c r="K102" s="54"/>
      <c r="L102" s="48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s="2" customFormat="1" ht="24.95" customHeight="1">
      <c r="A103" s="31"/>
      <c r="B103" s="32"/>
      <c r="C103" s="20" t="s">
        <v>94</v>
      </c>
      <c r="D103" s="33"/>
      <c r="E103" s="33"/>
      <c r="F103" s="33"/>
      <c r="G103" s="33"/>
      <c r="H103" s="33"/>
      <c r="I103" s="107"/>
      <c r="J103" s="33"/>
      <c r="K103" s="33"/>
      <c r="L103" s="48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5" customHeight="1">
      <c r="A104" s="31"/>
      <c r="B104" s="32"/>
      <c r="C104" s="33"/>
      <c r="D104" s="33"/>
      <c r="E104" s="33"/>
      <c r="F104" s="33"/>
      <c r="G104" s="33"/>
      <c r="H104" s="33"/>
      <c r="I104" s="107"/>
      <c r="J104" s="33"/>
      <c r="K104" s="33"/>
      <c r="L104" s="48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12" customHeight="1">
      <c r="A105" s="31"/>
      <c r="B105" s="32"/>
      <c r="C105" s="26" t="s">
        <v>16</v>
      </c>
      <c r="D105" s="33"/>
      <c r="E105" s="33"/>
      <c r="F105" s="33"/>
      <c r="G105" s="33"/>
      <c r="H105" s="33"/>
      <c r="I105" s="107"/>
      <c r="J105" s="33"/>
      <c r="K105" s="33"/>
      <c r="L105" s="48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6.5" customHeight="1">
      <c r="A106" s="31"/>
      <c r="B106" s="32"/>
      <c r="C106" s="33"/>
      <c r="D106" s="33"/>
      <c r="E106" s="247" t="str">
        <f>E7</f>
        <v>Malby bílé</v>
      </c>
      <c r="F106" s="274"/>
      <c r="G106" s="274"/>
      <c r="H106" s="274"/>
      <c r="I106" s="107"/>
      <c r="J106" s="33"/>
      <c r="K106" s="33"/>
      <c r="L106" s="48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6.95" customHeight="1">
      <c r="A107" s="31"/>
      <c r="B107" s="32"/>
      <c r="C107" s="33"/>
      <c r="D107" s="33"/>
      <c r="E107" s="33"/>
      <c r="F107" s="33"/>
      <c r="G107" s="33"/>
      <c r="H107" s="33"/>
      <c r="I107" s="107"/>
      <c r="J107" s="33"/>
      <c r="K107" s="33"/>
      <c r="L107" s="48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20</v>
      </c>
      <c r="D108" s="33"/>
      <c r="E108" s="33"/>
      <c r="F108" s="24" t="str">
        <f>F10</f>
        <v xml:space="preserve"> </v>
      </c>
      <c r="G108" s="33"/>
      <c r="H108" s="33"/>
      <c r="I108" s="109" t="s">
        <v>22</v>
      </c>
      <c r="J108" s="63" t="str">
        <f>IF(J10="","",J10)</f>
        <v>28. 10. 2019</v>
      </c>
      <c r="K108" s="33"/>
      <c r="L108" s="48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6.95" customHeight="1">
      <c r="A109" s="31"/>
      <c r="B109" s="32"/>
      <c r="C109" s="33"/>
      <c r="D109" s="33"/>
      <c r="E109" s="33"/>
      <c r="F109" s="33"/>
      <c r="G109" s="33"/>
      <c r="H109" s="33"/>
      <c r="I109" s="107"/>
      <c r="J109" s="33"/>
      <c r="K109" s="33"/>
      <c r="L109" s="48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15.2" customHeight="1">
      <c r="A110" s="31"/>
      <c r="B110" s="32"/>
      <c r="C110" s="26" t="s">
        <v>24</v>
      </c>
      <c r="D110" s="33"/>
      <c r="E110" s="33"/>
      <c r="F110" s="24" t="str">
        <f>E13</f>
        <v>Statutární město Děčín</v>
      </c>
      <c r="G110" s="33"/>
      <c r="H110" s="33"/>
      <c r="I110" s="109" t="s">
        <v>31</v>
      </c>
      <c r="J110" s="29" t="str">
        <f>E19</f>
        <v xml:space="preserve"> </v>
      </c>
      <c r="K110" s="33"/>
      <c r="L110" s="48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5.2" customHeight="1">
      <c r="A111" s="31"/>
      <c r="B111" s="32"/>
      <c r="C111" s="26" t="s">
        <v>29</v>
      </c>
      <c r="D111" s="33"/>
      <c r="E111" s="33"/>
      <c r="F111" s="24" t="str">
        <f>IF(E16="","",E16)</f>
        <v>Vyplň údaj</v>
      </c>
      <c r="G111" s="33"/>
      <c r="H111" s="33"/>
      <c r="I111" s="109" t="s">
        <v>33</v>
      </c>
      <c r="J111" s="29" t="str">
        <f>E22</f>
        <v>Vladimír Vidai</v>
      </c>
      <c r="K111" s="33"/>
      <c r="L111" s="48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0.35" customHeight="1">
      <c r="A112" s="31"/>
      <c r="B112" s="32"/>
      <c r="C112" s="33"/>
      <c r="D112" s="33"/>
      <c r="E112" s="33"/>
      <c r="F112" s="33"/>
      <c r="G112" s="33"/>
      <c r="H112" s="33"/>
      <c r="I112" s="107"/>
      <c r="J112" s="33"/>
      <c r="K112" s="33"/>
      <c r="L112" s="48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10" customFormat="1" ht="29.25" customHeight="1">
      <c r="A113" s="160"/>
      <c r="B113" s="161"/>
      <c r="C113" s="162" t="s">
        <v>95</v>
      </c>
      <c r="D113" s="163" t="s">
        <v>63</v>
      </c>
      <c r="E113" s="163" t="s">
        <v>59</v>
      </c>
      <c r="F113" s="163" t="s">
        <v>60</v>
      </c>
      <c r="G113" s="163" t="s">
        <v>96</v>
      </c>
      <c r="H113" s="163" t="s">
        <v>97</v>
      </c>
      <c r="I113" s="164" t="s">
        <v>98</v>
      </c>
      <c r="J113" s="165" t="s">
        <v>89</v>
      </c>
      <c r="K113" s="166" t="s">
        <v>99</v>
      </c>
      <c r="L113" s="167"/>
      <c r="M113" s="72" t="s">
        <v>1</v>
      </c>
      <c r="N113" s="73" t="s">
        <v>42</v>
      </c>
      <c r="O113" s="73" t="s">
        <v>100</v>
      </c>
      <c r="P113" s="73" t="s">
        <v>101</v>
      </c>
      <c r="Q113" s="73" t="s">
        <v>102</v>
      </c>
      <c r="R113" s="73" t="s">
        <v>103</v>
      </c>
      <c r="S113" s="73" t="s">
        <v>104</v>
      </c>
      <c r="T113" s="74" t="s">
        <v>105</v>
      </c>
      <c r="U113" s="160"/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/>
    </row>
    <row r="114" spans="1:65" s="2" customFormat="1" ht="22.9" customHeight="1">
      <c r="A114" s="31"/>
      <c r="B114" s="32"/>
      <c r="C114" s="79" t="s">
        <v>106</v>
      </c>
      <c r="D114" s="33"/>
      <c r="E114" s="33"/>
      <c r="F114" s="33"/>
      <c r="G114" s="33"/>
      <c r="H114" s="33"/>
      <c r="I114" s="107"/>
      <c r="J114" s="168">
        <f>BK114</f>
        <v>0</v>
      </c>
      <c r="K114" s="33"/>
      <c r="L114" s="36"/>
      <c r="M114" s="75"/>
      <c r="N114" s="169"/>
      <c r="O114" s="76"/>
      <c r="P114" s="170">
        <f>P115+P142</f>
        <v>0</v>
      </c>
      <c r="Q114" s="76"/>
      <c r="R114" s="170">
        <f>R115+R142</f>
        <v>2.0289999999999999E-2</v>
      </c>
      <c r="S114" s="76"/>
      <c r="T114" s="171">
        <f>T115+T142</f>
        <v>1.4399999999999999E-3</v>
      </c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T114" s="14" t="s">
        <v>77</v>
      </c>
      <c r="AU114" s="14" t="s">
        <v>91</v>
      </c>
      <c r="BK114" s="172">
        <f>BK115+BK142</f>
        <v>0</v>
      </c>
    </row>
    <row r="115" spans="1:65" s="11" customFormat="1" ht="25.9" customHeight="1">
      <c r="B115" s="173"/>
      <c r="C115" s="174"/>
      <c r="D115" s="175" t="s">
        <v>77</v>
      </c>
      <c r="E115" s="176" t="s">
        <v>107</v>
      </c>
      <c r="F115" s="176" t="s">
        <v>108</v>
      </c>
      <c r="G115" s="174"/>
      <c r="H115" s="174"/>
      <c r="I115" s="177"/>
      <c r="J115" s="178">
        <f>BK115</f>
        <v>0</v>
      </c>
      <c r="K115" s="174"/>
      <c r="L115" s="179"/>
      <c r="M115" s="180"/>
      <c r="N115" s="181"/>
      <c r="O115" s="181"/>
      <c r="P115" s="182">
        <f>SUM(P116:P141)</f>
        <v>0</v>
      </c>
      <c r="Q115" s="181"/>
      <c r="R115" s="182">
        <f>SUM(R116:R141)</f>
        <v>1.9799999999999998E-2</v>
      </c>
      <c r="S115" s="181"/>
      <c r="T115" s="183">
        <f>SUM(T116:T141)</f>
        <v>1.4399999999999999E-3</v>
      </c>
      <c r="AR115" s="184" t="s">
        <v>83</v>
      </c>
      <c r="AT115" s="185" t="s">
        <v>77</v>
      </c>
      <c r="AU115" s="185" t="s">
        <v>78</v>
      </c>
      <c r="AY115" s="184" t="s">
        <v>109</v>
      </c>
      <c r="BK115" s="186">
        <f>SUM(BK116:BK141)</f>
        <v>0</v>
      </c>
    </row>
    <row r="116" spans="1:65" s="2" customFormat="1" ht="21.75" customHeight="1">
      <c r="A116" s="31"/>
      <c r="B116" s="32"/>
      <c r="C116" s="187" t="s">
        <v>83</v>
      </c>
      <c r="D116" s="187" t="s">
        <v>110</v>
      </c>
      <c r="E116" s="188" t="s">
        <v>111</v>
      </c>
      <c r="F116" s="189" t="s">
        <v>112</v>
      </c>
      <c r="G116" s="190" t="s">
        <v>113</v>
      </c>
      <c r="H116" s="191">
        <v>1</v>
      </c>
      <c r="I116" s="192"/>
      <c r="J116" s="193">
        <f>ROUND(I116*H116,2)</f>
        <v>0</v>
      </c>
      <c r="K116" s="194"/>
      <c r="L116" s="36"/>
      <c r="M116" s="195" t="s">
        <v>1</v>
      </c>
      <c r="N116" s="196" t="s">
        <v>43</v>
      </c>
      <c r="O116" s="68"/>
      <c r="P116" s="197">
        <f>O116*H116</f>
        <v>0</v>
      </c>
      <c r="Q116" s="197">
        <v>0</v>
      </c>
      <c r="R116" s="197">
        <f>Q116*H116</f>
        <v>0</v>
      </c>
      <c r="S116" s="197">
        <v>0</v>
      </c>
      <c r="T116" s="198">
        <f>S116*H116</f>
        <v>0</v>
      </c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R116" s="199" t="s">
        <v>114</v>
      </c>
      <c r="AT116" s="199" t="s">
        <v>110</v>
      </c>
      <c r="AU116" s="199" t="s">
        <v>83</v>
      </c>
      <c r="AY116" s="14" t="s">
        <v>109</v>
      </c>
      <c r="BE116" s="200">
        <f>IF(N116="základní",J116,0)</f>
        <v>0</v>
      </c>
      <c r="BF116" s="200">
        <f>IF(N116="snížená",J116,0)</f>
        <v>0</v>
      </c>
      <c r="BG116" s="200">
        <f>IF(N116="zákl. přenesená",J116,0)</f>
        <v>0</v>
      </c>
      <c r="BH116" s="200">
        <f>IF(N116="sníž. přenesená",J116,0)</f>
        <v>0</v>
      </c>
      <c r="BI116" s="200">
        <f>IF(N116="nulová",J116,0)</f>
        <v>0</v>
      </c>
      <c r="BJ116" s="14" t="s">
        <v>83</v>
      </c>
      <c r="BK116" s="200">
        <f>ROUND(I116*H116,2)</f>
        <v>0</v>
      </c>
      <c r="BL116" s="14" t="s">
        <v>114</v>
      </c>
      <c r="BM116" s="199" t="s">
        <v>115</v>
      </c>
    </row>
    <row r="117" spans="1:65" s="2" customFormat="1" ht="21.75" customHeight="1">
      <c r="A117" s="31"/>
      <c r="B117" s="32"/>
      <c r="C117" s="201" t="s">
        <v>85</v>
      </c>
      <c r="D117" s="201" t="s">
        <v>116</v>
      </c>
      <c r="E117" s="202" t="s">
        <v>117</v>
      </c>
      <c r="F117" s="203" t="s">
        <v>118</v>
      </c>
      <c r="G117" s="204" t="s">
        <v>113</v>
      </c>
      <c r="H117" s="205">
        <v>1.05</v>
      </c>
      <c r="I117" s="206"/>
      <c r="J117" s="207">
        <f>ROUND(I117*H117,2)</f>
        <v>0</v>
      </c>
      <c r="K117" s="208"/>
      <c r="L117" s="209"/>
      <c r="M117" s="210" t="s">
        <v>1</v>
      </c>
      <c r="N117" s="211" t="s">
        <v>43</v>
      </c>
      <c r="O117" s="68"/>
      <c r="P117" s="197">
        <f>O117*H117</f>
        <v>0</v>
      </c>
      <c r="Q117" s="197">
        <v>0</v>
      </c>
      <c r="R117" s="197">
        <f>Q117*H117</f>
        <v>0</v>
      </c>
      <c r="S117" s="197">
        <v>0</v>
      </c>
      <c r="T117" s="198">
        <f>S117*H117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R117" s="199" t="s">
        <v>119</v>
      </c>
      <c r="AT117" s="199" t="s">
        <v>116</v>
      </c>
      <c r="AU117" s="199" t="s">
        <v>83</v>
      </c>
      <c r="AY117" s="14" t="s">
        <v>109</v>
      </c>
      <c r="BE117" s="200">
        <f>IF(N117="základní",J117,0)</f>
        <v>0</v>
      </c>
      <c r="BF117" s="200">
        <f>IF(N117="snížená",J117,0)</f>
        <v>0</v>
      </c>
      <c r="BG117" s="200">
        <f>IF(N117="zákl. přenesená",J117,0)</f>
        <v>0</v>
      </c>
      <c r="BH117" s="200">
        <f>IF(N117="sníž. přenesená",J117,0)</f>
        <v>0</v>
      </c>
      <c r="BI117" s="200">
        <f>IF(N117="nulová",J117,0)</f>
        <v>0</v>
      </c>
      <c r="BJ117" s="14" t="s">
        <v>83</v>
      </c>
      <c r="BK117" s="200">
        <f>ROUND(I117*H117,2)</f>
        <v>0</v>
      </c>
      <c r="BL117" s="14" t="s">
        <v>114</v>
      </c>
      <c r="BM117" s="199" t="s">
        <v>120</v>
      </c>
    </row>
    <row r="118" spans="1:65" s="12" customFormat="1" ht="11.25">
      <c r="B118" s="212"/>
      <c r="C118" s="213"/>
      <c r="D118" s="214" t="s">
        <v>121</v>
      </c>
      <c r="E118" s="213"/>
      <c r="F118" s="215" t="s">
        <v>122</v>
      </c>
      <c r="G118" s="213"/>
      <c r="H118" s="216">
        <v>1.05</v>
      </c>
      <c r="I118" s="217"/>
      <c r="J118" s="213"/>
      <c r="K118" s="213"/>
      <c r="L118" s="218"/>
      <c r="M118" s="219"/>
      <c r="N118" s="220"/>
      <c r="O118" s="220"/>
      <c r="P118" s="220"/>
      <c r="Q118" s="220"/>
      <c r="R118" s="220"/>
      <c r="S118" s="220"/>
      <c r="T118" s="221"/>
      <c r="AT118" s="222" t="s">
        <v>121</v>
      </c>
      <c r="AU118" s="222" t="s">
        <v>83</v>
      </c>
      <c r="AV118" s="12" t="s">
        <v>85</v>
      </c>
      <c r="AW118" s="12" t="s">
        <v>4</v>
      </c>
      <c r="AX118" s="12" t="s">
        <v>83</v>
      </c>
      <c r="AY118" s="222" t="s">
        <v>109</v>
      </c>
    </row>
    <row r="119" spans="1:65" s="2" customFormat="1" ht="21.75" customHeight="1">
      <c r="A119" s="31"/>
      <c r="B119" s="32"/>
      <c r="C119" s="201" t="s">
        <v>123</v>
      </c>
      <c r="D119" s="201" t="s">
        <v>116</v>
      </c>
      <c r="E119" s="202" t="s">
        <v>124</v>
      </c>
      <c r="F119" s="203" t="s">
        <v>125</v>
      </c>
      <c r="G119" s="204" t="s">
        <v>113</v>
      </c>
      <c r="H119" s="205">
        <v>1.05</v>
      </c>
      <c r="I119" s="206"/>
      <c r="J119" s="207">
        <f>ROUND(I119*H119,2)</f>
        <v>0</v>
      </c>
      <c r="K119" s="208"/>
      <c r="L119" s="209"/>
      <c r="M119" s="210" t="s">
        <v>1</v>
      </c>
      <c r="N119" s="211" t="s">
        <v>43</v>
      </c>
      <c r="O119" s="68"/>
      <c r="P119" s="197">
        <f>O119*H119</f>
        <v>0</v>
      </c>
      <c r="Q119" s="197">
        <v>0</v>
      </c>
      <c r="R119" s="197">
        <f>Q119*H119</f>
        <v>0</v>
      </c>
      <c r="S119" s="197">
        <v>0</v>
      </c>
      <c r="T119" s="198">
        <f>S119*H119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99" t="s">
        <v>126</v>
      </c>
      <c r="AT119" s="199" t="s">
        <v>116</v>
      </c>
      <c r="AU119" s="199" t="s">
        <v>83</v>
      </c>
      <c r="AY119" s="14" t="s">
        <v>109</v>
      </c>
      <c r="BE119" s="200">
        <f>IF(N119="základní",J119,0)</f>
        <v>0</v>
      </c>
      <c r="BF119" s="200">
        <f>IF(N119="snížená",J119,0)</f>
        <v>0</v>
      </c>
      <c r="BG119" s="200">
        <f>IF(N119="zákl. přenesená",J119,0)</f>
        <v>0</v>
      </c>
      <c r="BH119" s="200">
        <f>IF(N119="sníž. přenesená",J119,0)</f>
        <v>0</v>
      </c>
      <c r="BI119" s="200">
        <f>IF(N119="nulová",J119,0)</f>
        <v>0</v>
      </c>
      <c r="BJ119" s="14" t="s">
        <v>83</v>
      </c>
      <c r="BK119" s="200">
        <f>ROUND(I119*H119,2)</f>
        <v>0</v>
      </c>
      <c r="BL119" s="14" t="s">
        <v>127</v>
      </c>
      <c r="BM119" s="199" t="s">
        <v>128</v>
      </c>
    </row>
    <row r="120" spans="1:65" s="12" customFormat="1" ht="11.25">
      <c r="B120" s="212"/>
      <c r="C120" s="213"/>
      <c r="D120" s="214" t="s">
        <v>121</v>
      </c>
      <c r="E120" s="213"/>
      <c r="F120" s="215" t="s">
        <v>122</v>
      </c>
      <c r="G120" s="213"/>
      <c r="H120" s="216">
        <v>1.05</v>
      </c>
      <c r="I120" s="217"/>
      <c r="J120" s="213"/>
      <c r="K120" s="213"/>
      <c r="L120" s="218"/>
      <c r="M120" s="219"/>
      <c r="N120" s="220"/>
      <c r="O120" s="220"/>
      <c r="P120" s="220"/>
      <c r="Q120" s="220"/>
      <c r="R120" s="220"/>
      <c r="S120" s="220"/>
      <c r="T120" s="221"/>
      <c r="AT120" s="222" t="s">
        <v>121</v>
      </c>
      <c r="AU120" s="222" t="s">
        <v>83</v>
      </c>
      <c r="AV120" s="12" t="s">
        <v>85</v>
      </c>
      <c r="AW120" s="12" t="s">
        <v>4</v>
      </c>
      <c r="AX120" s="12" t="s">
        <v>83</v>
      </c>
      <c r="AY120" s="222" t="s">
        <v>109</v>
      </c>
    </row>
    <row r="121" spans="1:65" s="2" customFormat="1" ht="16.5" customHeight="1">
      <c r="A121" s="31"/>
      <c r="B121" s="32"/>
      <c r="C121" s="187" t="s">
        <v>114</v>
      </c>
      <c r="D121" s="187" t="s">
        <v>110</v>
      </c>
      <c r="E121" s="188" t="s">
        <v>129</v>
      </c>
      <c r="F121" s="189" t="s">
        <v>130</v>
      </c>
      <c r="G121" s="190" t="s">
        <v>131</v>
      </c>
      <c r="H121" s="191">
        <v>1</v>
      </c>
      <c r="I121" s="192"/>
      <c r="J121" s="193">
        <f>ROUND(I121*H121,2)</f>
        <v>0</v>
      </c>
      <c r="K121" s="194"/>
      <c r="L121" s="36"/>
      <c r="M121" s="195" t="s">
        <v>1</v>
      </c>
      <c r="N121" s="196" t="s">
        <v>43</v>
      </c>
      <c r="O121" s="68"/>
      <c r="P121" s="197">
        <f>O121*H121</f>
        <v>0</v>
      </c>
      <c r="Q121" s="197">
        <v>0</v>
      </c>
      <c r="R121" s="197">
        <f>Q121*H121</f>
        <v>0</v>
      </c>
      <c r="S121" s="197">
        <v>0</v>
      </c>
      <c r="T121" s="198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99" t="s">
        <v>127</v>
      </c>
      <c r="AT121" s="199" t="s">
        <v>110</v>
      </c>
      <c r="AU121" s="199" t="s">
        <v>83</v>
      </c>
      <c r="AY121" s="14" t="s">
        <v>109</v>
      </c>
      <c r="BE121" s="200">
        <f>IF(N121="základní",J121,0)</f>
        <v>0</v>
      </c>
      <c r="BF121" s="200">
        <f>IF(N121="snížená",J121,0)</f>
        <v>0</v>
      </c>
      <c r="BG121" s="200">
        <f>IF(N121="zákl. přenesená",J121,0)</f>
        <v>0</v>
      </c>
      <c r="BH121" s="200">
        <f>IF(N121="sníž. přenesená",J121,0)</f>
        <v>0</v>
      </c>
      <c r="BI121" s="200">
        <f>IF(N121="nulová",J121,0)</f>
        <v>0</v>
      </c>
      <c r="BJ121" s="14" t="s">
        <v>83</v>
      </c>
      <c r="BK121" s="200">
        <f>ROUND(I121*H121,2)</f>
        <v>0</v>
      </c>
      <c r="BL121" s="14" t="s">
        <v>127</v>
      </c>
      <c r="BM121" s="199" t="s">
        <v>132</v>
      </c>
    </row>
    <row r="122" spans="1:65" s="2" customFormat="1" ht="16.5" customHeight="1">
      <c r="A122" s="31"/>
      <c r="B122" s="32"/>
      <c r="C122" s="201" t="s">
        <v>133</v>
      </c>
      <c r="D122" s="201" t="s">
        <v>116</v>
      </c>
      <c r="E122" s="202" t="s">
        <v>134</v>
      </c>
      <c r="F122" s="203" t="s">
        <v>135</v>
      </c>
      <c r="G122" s="204" t="s">
        <v>131</v>
      </c>
      <c r="H122" s="205">
        <v>1.05</v>
      </c>
      <c r="I122" s="206"/>
      <c r="J122" s="207">
        <f>ROUND(I122*H122,2)</f>
        <v>0</v>
      </c>
      <c r="K122" s="208"/>
      <c r="L122" s="209"/>
      <c r="M122" s="210" t="s">
        <v>1</v>
      </c>
      <c r="N122" s="211" t="s">
        <v>43</v>
      </c>
      <c r="O122" s="68"/>
      <c r="P122" s="197">
        <f>O122*H122</f>
        <v>0</v>
      </c>
      <c r="Q122" s="197">
        <v>0</v>
      </c>
      <c r="R122" s="197">
        <f>Q122*H122</f>
        <v>0</v>
      </c>
      <c r="S122" s="197">
        <v>0</v>
      </c>
      <c r="T122" s="198">
        <f>S122*H122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R122" s="199" t="s">
        <v>126</v>
      </c>
      <c r="AT122" s="199" t="s">
        <v>116</v>
      </c>
      <c r="AU122" s="199" t="s">
        <v>83</v>
      </c>
      <c r="AY122" s="14" t="s">
        <v>109</v>
      </c>
      <c r="BE122" s="200">
        <f>IF(N122="základní",J122,0)</f>
        <v>0</v>
      </c>
      <c r="BF122" s="200">
        <f>IF(N122="snížená",J122,0)</f>
        <v>0</v>
      </c>
      <c r="BG122" s="200">
        <f>IF(N122="zákl. přenesená",J122,0)</f>
        <v>0</v>
      </c>
      <c r="BH122" s="200">
        <f>IF(N122="sníž. přenesená",J122,0)</f>
        <v>0</v>
      </c>
      <c r="BI122" s="200">
        <f>IF(N122="nulová",J122,0)</f>
        <v>0</v>
      </c>
      <c r="BJ122" s="14" t="s">
        <v>83</v>
      </c>
      <c r="BK122" s="200">
        <f>ROUND(I122*H122,2)</f>
        <v>0</v>
      </c>
      <c r="BL122" s="14" t="s">
        <v>127</v>
      </c>
      <c r="BM122" s="199" t="s">
        <v>136</v>
      </c>
    </row>
    <row r="123" spans="1:65" s="12" customFormat="1" ht="11.25">
      <c r="B123" s="212"/>
      <c r="C123" s="213"/>
      <c r="D123" s="214" t="s">
        <v>121</v>
      </c>
      <c r="E123" s="213"/>
      <c r="F123" s="215" t="s">
        <v>122</v>
      </c>
      <c r="G123" s="213"/>
      <c r="H123" s="216">
        <v>1.05</v>
      </c>
      <c r="I123" s="217"/>
      <c r="J123" s="213"/>
      <c r="K123" s="213"/>
      <c r="L123" s="218"/>
      <c r="M123" s="219"/>
      <c r="N123" s="220"/>
      <c r="O123" s="220"/>
      <c r="P123" s="220"/>
      <c r="Q123" s="220"/>
      <c r="R123" s="220"/>
      <c r="S123" s="220"/>
      <c r="T123" s="221"/>
      <c r="AT123" s="222" t="s">
        <v>121</v>
      </c>
      <c r="AU123" s="222" t="s">
        <v>83</v>
      </c>
      <c r="AV123" s="12" t="s">
        <v>85</v>
      </c>
      <c r="AW123" s="12" t="s">
        <v>4</v>
      </c>
      <c r="AX123" s="12" t="s">
        <v>83</v>
      </c>
      <c r="AY123" s="222" t="s">
        <v>109</v>
      </c>
    </row>
    <row r="124" spans="1:65" s="2" customFormat="1" ht="21.75" customHeight="1">
      <c r="A124" s="31"/>
      <c r="B124" s="32"/>
      <c r="C124" s="187" t="s">
        <v>107</v>
      </c>
      <c r="D124" s="187" t="s">
        <v>110</v>
      </c>
      <c r="E124" s="188" t="s">
        <v>137</v>
      </c>
      <c r="F124" s="189" t="s">
        <v>138</v>
      </c>
      <c r="G124" s="190" t="s">
        <v>131</v>
      </c>
      <c r="H124" s="191">
        <v>1</v>
      </c>
      <c r="I124" s="192"/>
      <c r="J124" s="193">
        <f>ROUND(I124*H124,2)</f>
        <v>0</v>
      </c>
      <c r="K124" s="194"/>
      <c r="L124" s="36"/>
      <c r="M124" s="195" t="s">
        <v>1</v>
      </c>
      <c r="N124" s="196" t="s">
        <v>43</v>
      </c>
      <c r="O124" s="68"/>
      <c r="P124" s="197">
        <f>O124*H124</f>
        <v>0</v>
      </c>
      <c r="Q124" s="197">
        <v>0</v>
      </c>
      <c r="R124" s="197">
        <f>Q124*H124</f>
        <v>0</v>
      </c>
      <c r="S124" s="197">
        <v>0</v>
      </c>
      <c r="T124" s="198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99" t="s">
        <v>127</v>
      </c>
      <c r="AT124" s="199" t="s">
        <v>110</v>
      </c>
      <c r="AU124" s="199" t="s">
        <v>83</v>
      </c>
      <c r="AY124" s="14" t="s">
        <v>109</v>
      </c>
      <c r="BE124" s="200">
        <f>IF(N124="základní",J124,0)</f>
        <v>0</v>
      </c>
      <c r="BF124" s="200">
        <f>IF(N124="snížená",J124,0)</f>
        <v>0</v>
      </c>
      <c r="BG124" s="200">
        <f>IF(N124="zákl. přenesená",J124,0)</f>
        <v>0</v>
      </c>
      <c r="BH124" s="200">
        <f>IF(N124="sníž. přenesená",J124,0)</f>
        <v>0</v>
      </c>
      <c r="BI124" s="200">
        <f>IF(N124="nulová",J124,0)</f>
        <v>0</v>
      </c>
      <c r="BJ124" s="14" t="s">
        <v>83</v>
      </c>
      <c r="BK124" s="200">
        <f>ROUND(I124*H124,2)</f>
        <v>0</v>
      </c>
      <c r="BL124" s="14" t="s">
        <v>127</v>
      </c>
      <c r="BM124" s="199" t="s">
        <v>139</v>
      </c>
    </row>
    <row r="125" spans="1:65" s="2" customFormat="1" ht="16.5" customHeight="1">
      <c r="A125" s="31"/>
      <c r="B125" s="32"/>
      <c r="C125" s="201" t="s">
        <v>140</v>
      </c>
      <c r="D125" s="201" t="s">
        <v>116</v>
      </c>
      <c r="E125" s="202" t="s">
        <v>141</v>
      </c>
      <c r="F125" s="203" t="s">
        <v>142</v>
      </c>
      <c r="G125" s="204" t="s">
        <v>131</v>
      </c>
      <c r="H125" s="205">
        <v>1.05</v>
      </c>
      <c r="I125" s="206"/>
      <c r="J125" s="207">
        <f>ROUND(I125*H125,2)</f>
        <v>0</v>
      </c>
      <c r="K125" s="208"/>
      <c r="L125" s="209"/>
      <c r="M125" s="210" t="s">
        <v>1</v>
      </c>
      <c r="N125" s="211" t="s">
        <v>43</v>
      </c>
      <c r="O125" s="68"/>
      <c r="P125" s="197">
        <f>O125*H125</f>
        <v>0</v>
      </c>
      <c r="Q125" s="197">
        <v>0</v>
      </c>
      <c r="R125" s="197">
        <f>Q125*H125</f>
        <v>0</v>
      </c>
      <c r="S125" s="197">
        <v>0</v>
      </c>
      <c r="T125" s="198">
        <f>S125*H125</f>
        <v>0</v>
      </c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R125" s="199" t="s">
        <v>126</v>
      </c>
      <c r="AT125" s="199" t="s">
        <v>116</v>
      </c>
      <c r="AU125" s="199" t="s">
        <v>83</v>
      </c>
      <c r="AY125" s="14" t="s">
        <v>109</v>
      </c>
      <c r="BE125" s="200">
        <f>IF(N125="základní",J125,0)</f>
        <v>0</v>
      </c>
      <c r="BF125" s="200">
        <f>IF(N125="snížená",J125,0)</f>
        <v>0</v>
      </c>
      <c r="BG125" s="200">
        <f>IF(N125="zákl. přenesená",J125,0)</f>
        <v>0</v>
      </c>
      <c r="BH125" s="200">
        <f>IF(N125="sníž. přenesená",J125,0)</f>
        <v>0</v>
      </c>
      <c r="BI125" s="200">
        <f>IF(N125="nulová",J125,0)</f>
        <v>0</v>
      </c>
      <c r="BJ125" s="14" t="s">
        <v>83</v>
      </c>
      <c r="BK125" s="200">
        <f>ROUND(I125*H125,2)</f>
        <v>0</v>
      </c>
      <c r="BL125" s="14" t="s">
        <v>127</v>
      </c>
      <c r="BM125" s="199" t="s">
        <v>143</v>
      </c>
    </row>
    <row r="126" spans="1:65" s="12" customFormat="1" ht="11.25">
      <c r="B126" s="212"/>
      <c r="C126" s="213"/>
      <c r="D126" s="214" t="s">
        <v>121</v>
      </c>
      <c r="E126" s="213"/>
      <c r="F126" s="215" t="s">
        <v>122</v>
      </c>
      <c r="G126" s="213"/>
      <c r="H126" s="216">
        <v>1.05</v>
      </c>
      <c r="I126" s="217"/>
      <c r="J126" s="213"/>
      <c r="K126" s="213"/>
      <c r="L126" s="218"/>
      <c r="M126" s="219"/>
      <c r="N126" s="220"/>
      <c r="O126" s="220"/>
      <c r="P126" s="220"/>
      <c r="Q126" s="220"/>
      <c r="R126" s="220"/>
      <c r="S126" s="220"/>
      <c r="T126" s="221"/>
      <c r="AT126" s="222" t="s">
        <v>121</v>
      </c>
      <c r="AU126" s="222" t="s">
        <v>83</v>
      </c>
      <c r="AV126" s="12" t="s">
        <v>85</v>
      </c>
      <c r="AW126" s="12" t="s">
        <v>4</v>
      </c>
      <c r="AX126" s="12" t="s">
        <v>83</v>
      </c>
      <c r="AY126" s="222" t="s">
        <v>109</v>
      </c>
    </row>
    <row r="127" spans="1:65" s="2" customFormat="1" ht="21.75" customHeight="1">
      <c r="A127" s="31"/>
      <c r="B127" s="32"/>
      <c r="C127" s="187" t="s">
        <v>119</v>
      </c>
      <c r="D127" s="187" t="s">
        <v>110</v>
      </c>
      <c r="E127" s="188" t="s">
        <v>144</v>
      </c>
      <c r="F127" s="189" t="s">
        <v>145</v>
      </c>
      <c r="G127" s="190" t="s">
        <v>131</v>
      </c>
      <c r="H127" s="191">
        <v>1</v>
      </c>
      <c r="I127" s="192"/>
      <c r="J127" s="193">
        <f t="shared" ref="J127:J141" si="0">ROUND(I127*H127,2)</f>
        <v>0</v>
      </c>
      <c r="K127" s="194"/>
      <c r="L127" s="36"/>
      <c r="M127" s="195" t="s">
        <v>1</v>
      </c>
      <c r="N127" s="196" t="s">
        <v>43</v>
      </c>
      <c r="O127" s="68"/>
      <c r="P127" s="197">
        <f t="shared" ref="P127:P141" si="1">O127*H127</f>
        <v>0</v>
      </c>
      <c r="Q127" s="197">
        <v>1.2999999999999999E-4</v>
      </c>
      <c r="R127" s="197">
        <f t="shared" ref="R127:R141" si="2">Q127*H127</f>
        <v>1.2999999999999999E-4</v>
      </c>
      <c r="S127" s="197">
        <v>0</v>
      </c>
      <c r="T127" s="198">
        <f t="shared" ref="T127:T141" si="3"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99" t="s">
        <v>114</v>
      </c>
      <c r="AT127" s="199" t="s">
        <v>110</v>
      </c>
      <c r="AU127" s="199" t="s">
        <v>83</v>
      </c>
      <c r="AY127" s="14" t="s">
        <v>109</v>
      </c>
      <c r="BE127" s="200">
        <f t="shared" ref="BE127:BE141" si="4">IF(N127="základní",J127,0)</f>
        <v>0</v>
      </c>
      <c r="BF127" s="200">
        <f t="shared" ref="BF127:BF141" si="5">IF(N127="snížená",J127,0)</f>
        <v>0</v>
      </c>
      <c r="BG127" s="200">
        <f t="shared" ref="BG127:BG141" si="6">IF(N127="zákl. přenesená",J127,0)</f>
        <v>0</v>
      </c>
      <c r="BH127" s="200">
        <f t="shared" ref="BH127:BH141" si="7">IF(N127="sníž. přenesená",J127,0)</f>
        <v>0</v>
      </c>
      <c r="BI127" s="200">
        <f t="shared" ref="BI127:BI141" si="8">IF(N127="nulová",J127,0)</f>
        <v>0</v>
      </c>
      <c r="BJ127" s="14" t="s">
        <v>83</v>
      </c>
      <c r="BK127" s="200">
        <f t="shared" ref="BK127:BK141" si="9">ROUND(I127*H127,2)</f>
        <v>0</v>
      </c>
      <c r="BL127" s="14" t="s">
        <v>114</v>
      </c>
      <c r="BM127" s="199" t="s">
        <v>146</v>
      </c>
    </row>
    <row r="128" spans="1:65" s="2" customFormat="1" ht="16.5" customHeight="1">
      <c r="A128" s="31"/>
      <c r="B128" s="32"/>
      <c r="C128" s="187" t="s">
        <v>147</v>
      </c>
      <c r="D128" s="187" t="s">
        <v>110</v>
      </c>
      <c r="E128" s="188" t="s">
        <v>148</v>
      </c>
      <c r="F128" s="189" t="s">
        <v>149</v>
      </c>
      <c r="G128" s="190" t="s">
        <v>131</v>
      </c>
      <c r="H128" s="191">
        <v>1</v>
      </c>
      <c r="I128" s="192"/>
      <c r="J128" s="193">
        <f t="shared" si="0"/>
        <v>0</v>
      </c>
      <c r="K128" s="194"/>
      <c r="L128" s="36"/>
      <c r="M128" s="195" t="s">
        <v>1</v>
      </c>
      <c r="N128" s="196" t="s">
        <v>43</v>
      </c>
      <c r="O128" s="68"/>
      <c r="P128" s="197">
        <f t="shared" si="1"/>
        <v>0</v>
      </c>
      <c r="Q128" s="197">
        <v>1E-3</v>
      </c>
      <c r="R128" s="197">
        <f t="shared" si="2"/>
        <v>1E-3</v>
      </c>
      <c r="S128" s="197">
        <v>3.1E-4</v>
      </c>
      <c r="T128" s="198">
        <f t="shared" si="3"/>
        <v>3.1E-4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99" t="s">
        <v>127</v>
      </c>
      <c r="AT128" s="199" t="s">
        <v>110</v>
      </c>
      <c r="AU128" s="199" t="s">
        <v>83</v>
      </c>
      <c r="AY128" s="14" t="s">
        <v>109</v>
      </c>
      <c r="BE128" s="200">
        <f t="shared" si="4"/>
        <v>0</v>
      </c>
      <c r="BF128" s="200">
        <f t="shared" si="5"/>
        <v>0</v>
      </c>
      <c r="BG128" s="200">
        <f t="shared" si="6"/>
        <v>0</v>
      </c>
      <c r="BH128" s="200">
        <f t="shared" si="7"/>
        <v>0</v>
      </c>
      <c r="BI128" s="200">
        <f t="shared" si="8"/>
        <v>0</v>
      </c>
      <c r="BJ128" s="14" t="s">
        <v>83</v>
      </c>
      <c r="BK128" s="200">
        <f t="shared" si="9"/>
        <v>0</v>
      </c>
      <c r="BL128" s="14" t="s">
        <v>127</v>
      </c>
      <c r="BM128" s="199" t="s">
        <v>150</v>
      </c>
    </row>
    <row r="129" spans="1:65" s="2" customFormat="1" ht="21.75" customHeight="1">
      <c r="A129" s="31"/>
      <c r="B129" s="32"/>
      <c r="C129" s="187" t="s">
        <v>151</v>
      </c>
      <c r="D129" s="187" t="s">
        <v>110</v>
      </c>
      <c r="E129" s="188" t="s">
        <v>152</v>
      </c>
      <c r="F129" s="189" t="s">
        <v>153</v>
      </c>
      <c r="G129" s="190" t="s">
        <v>131</v>
      </c>
      <c r="H129" s="191">
        <v>1</v>
      </c>
      <c r="I129" s="192"/>
      <c r="J129" s="193">
        <f t="shared" si="0"/>
        <v>0</v>
      </c>
      <c r="K129" s="194"/>
      <c r="L129" s="36"/>
      <c r="M129" s="195" t="s">
        <v>1</v>
      </c>
      <c r="N129" s="196" t="s">
        <v>43</v>
      </c>
      <c r="O129" s="68"/>
      <c r="P129" s="197">
        <f t="shared" si="1"/>
        <v>0</v>
      </c>
      <c r="Q129" s="197">
        <v>0</v>
      </c>
      <c r="R129" s="197">
        <f t="shared" si="2"/>
        <v>0</v>
      </c>
      <c r="S129" s="197">
        <v>2.5000000000000001E-4</v>
      </c>
      <c r="T129" s="198">
        <f t="shared" si="3"/>
        <v>2.5000000000000001E-4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R129" s="199" t="s">
        <v>127</v>
      </c>
      <c r="AT129" s="199" t="s">
        <v>110</v>
      </c>
      <c r="AU129" s="199" t="s">
        <v>83</v>
      </c>
      <c r="AY129" s="14" t="s">
        <v>109</v>
      </c>
      <c r="BE129" s="200">
        <f t="shared" si="4"/>
        <v>0</v>
      </c>
      <c r="BF129" s="200">
        <f t="shared" si="5"/>
        <v>0</v>
      </c>
      <c r="BG129" s="200">
        <f t="shared" si="6"/>
        <v>0</v>
      </c>
      <c r="BH129" s="200">
        <f t="shared" si="7"/>
        <v>0</v>
      </c>
      <c r="BI129" s="200">
        <f t="shared" si="8"/>
        <v>0</v>
      </c>
      <c r="BJ129" s="14" t="s">
        <v>83</v>
      </c>
      <c r="BK129" s="200">
        <f t="shared" si="9"/>
        <v>0</v>
      </c>
      <c r="BL129" s="14" t="s">
        <v>127</v>
      </c>
      <c r="BM129" s="199" t="s">
        <v>154</v>
      </c>
    </row>
    <row r="130" spans="1:65" s="2" customFormat="1" ht="21.75" customHeight="1">
      <c r="A130" s="31"/>
      <c r="B130" s="32"/>
      <c r="C130" s="187" t="s">
        <v>155</v>
      </c>
      <c r="D130" s="187" t="s">
        <v>110</v>
      </c>
      <c r="E130" s="188" t="s">
        <v>156</v>
      </c>
      <c r="F130" s="189" t="s">
        <v>157</v>
      </c>
      <c r="G130" s="190" t="s">
        <v>131</v>
      </c>
      <c r="H130" s="191">
        <v>1</v>
      </c>
      <c r="I130" s="192"/>
      <c r="J130" s="193">
        <f t="shared" si="0"/>
        <v>0</v>
      </c>
      <c r="K130" s="194"/>
      <c r="L130" s="36"/>
      <c r="M130" s="195" t="s">
        <v>1</v>
      </c>
      <c r="N130" s="196" t="s">
        <v>43</v>
      </c>
      <c r="O130" s="68"/>
      <c r="P130" s="197">
        <f t="shared" si="1"/>
        <v>0</v>
      </c>
      <c r="Q130" s="197">
        <v>0</v>
      </c>
      <c r="R130" s="197">
        <f t="shared" si="2"/>
        <v>0</v>
      </c>
      <c r="S130" s="197">
        <v>2.5000000000000001E-4</v>
      </c>
      <c r="T130" s="198">
        <f t="shared" si="3"/>
        <v>2.5000000000000001E-4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99" t="s">
        <v>127</v>
      </c>
      <c r="AT130" s="199" t="s">
        <v>110</v>
      </c>
      <c r="AU130" s="199" t="s">
        <v>83</v>
      </c>
      <c r="AY130" s="14" t="s">
        <v>109</v>
      </c>
      <c r="BE130" s="200">
        <f t="shared" si="4"/>
        <v>0</v>
      </c>
      <c r="BF130" s="200">
        <f t="shared" si="5"/>
        <v>0</v>
      </c>
      <c r="BG130" s="200">
        <f t="shared" si="6"/>
        <v>0</v>
      </c>
      <c r="BH130" s="200">
        <f t="shared" si="7"/>
        <v>0</v>
      </c>
      <c r="BI130" s="200">
        <f t="shared" si="8"/>
        <v>0</v>
      </c>
      <c r="BJ130" s="14" t="s">
        <v>83</v>
      </c>
      <c r="BK130" s="200">
        <f t="shared" si="9"/>
        <v>0</v>
      </c>
      <c r="BL130" s="14" t="s">
        <v>127</v>
      </c>
      <c r="BM130" s="199" t="s">
        <v>158</v>
      </c>
    </row>
    <row r="131" spans="1:65" s="2" customFormat="1" ht="21.75" customHeight="1">
      <c r="A131" s="31"/>
      <c r="B131" s="32"/>
      <c r="C131" s="187" t="s">
        <v>159</v>
      </c>
      <c r="D131" s="187" t="s">
        <v>110</v>
      </c>
      <c r="E131" s="188" t="s">
        <v>160</v>
      </c>
      <c r="F131" s="189" t="s">
        <v>161</v>
      </c>
      <c r="G131" s="190" t="s">
        <v>131</v>
      </c>
      <c r="H131" s="191">
        <v>1</v>
      </c>
      <c r="I131" s="192"/>
      <c r="J131" s="193">
        <f t="shared" si="0"/>
        <v>0</v>
      </c>
      <c r="K131" s="194"/>
      <c r="L131" s="36"/>
      <c r="M131" s="195" t="s">
        <v>1</v>
      </c>
      <c r="N131" s="196" t="s">
        <v>43</v>
      </c>
      <c r="O131" s="68"/>
      <c r="P131" s="197">
        <f t="shared" si="1"/>
        <v>0</v>
      </c>
      <c r="Q131" s="197">
        <v>0</v>
      </c>
      <c r="R131" s="197">
        <f t="shared" si="2"/>
        <v>0</v>
      </c>
      <c r="S131" s="197">
        <v>1.4999999999999999E-4</v>
      </c>
      <c r="T131" s="198">
        <f t="shared" si="3"/>
        <v>1.4999999999999999E-4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99" t="s">
        <v>127</v>
      </c>
      <c r="AT131" s="199" t="s">
        <v>110</v>
      </c>
      <c r="AU131" s="199" t="s">
        <v>83</v>
      </c>
      <c r="AY131" s="14" t="s">
        <v>109</v>
      </c>
      <c r="BE131" s="200">
        <f t="shared" si="4"/>
        <v>0</v>
      </c>
      <c r="BF131" s="200">
        <f t="shared" si="5"/>
        <v>0</v>
      </c>
      <c r="BG131" s="200">
        <f t="shared" si="6"/>
        <v>0</v>
      </c>
      <c r="BH131" s="200">
        <f t="shared" si="7"/>
        <v>0</v>
      </c>
      <c r="BI131" s="200">
        <f t="shared" si="8"/>
        <v>0</v>
      </c>
      <c r="BJ131" s="14" t="s">
        <v>83</v>
      </c>
      <c r="BK131" s="200">
        <f t="shared" si="9"/>
        <v>0</v>
      </c>
      <c r="BL131" s="14" t="s">
        <v>127</v>
      </c>
      <c r="BM131" s="199" t="s">
        <v>162</v>
      </c>
    </row>
    <row r="132" spans="1:65" s="2" customFormat="1" ht="21.75" customHeight="1">
      <c r="A132" s="31"/>
      <c r="B132" s="32"/>
      <c r="C132" s="187" t="s">
        <v>163</v>
      </c>
      <c r="D132" s="187" t="s">
        <v>110</v>
      </c>
      <c r="E132" s="188" t="s">
        <v>164</v>
      </c>
      <c r="F132" s="189" t="s">
        <v>165</v>
      </c>
      <c r="G132" s="190" t="s">
        <v>131</v>
      </c>
      <c r="H132" s="191">
        <v>1</v>
      </c>
      <c r="I132" s="192"/>
      <c r="J132" s="193">
        <f t="shared" si="0"/>
        <v>0</v>
      </c>
      <c r="K132" s="194"/>
      <c r="L132" s="36"/>
      <c r="M132" s="195" t="s">
        <v>1</v>
      </c>
      <c r="N132" s="196" t="s">
        <v>43</v>
      </c>
      <c r="O132" s="68"/>
      <c r="P132" s="197">
        <f t="shared" si="1"/>
        <v>0</v>
      </c>
      <c r="Q132" s="197">
        <v>0</v>
      </c>
      <c r="R132" s="197">
        <f t="shared" si="2"/>
        <v>0</v>
      </c>
      <c r="S132" s="197">
        <v>1.4999999999999999E-4</v>
      </c>
      <c r="T132" s="198">
        <f t="shared" si="3"/>
        <v>1.4999999999999999E-4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99" t="s">
        <v>127</v>
      </c>
      <c r="AT132" s="199" t="s">
        <v>110</v>
      </c>
      <c r="AU132" s="199" t="s">
        <v>83</v>
      </c>
      <c r="AY132" s="14" t="s">
        <v>109</v>
      </c>
      <c r="BE132" s="200">
        <f t="shared" si="4"/>
        <v>0</v>
      </c>
      <c r="BF132" s="200">
        <f t="shared" si="5"/>
        <v>0</v>
      </c>
      <c r="BG132" s="200">
        <f t="shared" si="6"/>
        <v>0</v>
      </c>
      <c r="BH132" s="200">
        <f t="shared" si="7"/>
        <v>0</v>
      </c>
      <c r="BI132" s="200">
        <f t="shared" si="8"/>
        <v>0</v>
      </c>
      <c r="BJ132" s="14" t="s">
        <v>83</v>
      </c>
      <c r="BK132" s="200">
        <f t="shared" si="9"/>
        <v>0</v>
      </c>
      <c r="BL132" s="14" t="s">
        <v>127</v>
      </c>
      <c r="BM132" s="199" t="s">
        <v>166</v>
      </c>
    </row>
    <row r="133" spans="1:65" s="2" customFormat="1" ht="21.75" customHeight="1">
      <c r="A133" s="31"/>
      <c r="B133" s="32"/>
      <c r="C133" s="187" t="s">
        <v>167</v>
      </c>
      <c r="D133" s="187" t="s">
        <v>110</v>
      </c>
      <c r="E133" s="188" t="s">
        <v>168</v>
      </c>
      <c r="F133" s="189" t="s">
        <v>169</v>
      </c>
      <c r="G133" s="190" t="s">
        <v>131</v>
      </c>
      <c r="H133" s="191">
        <v>1</v>
      </c>
      <c r="I133" s="192"/>
      <c r="J133" s="193">
        <f t="shared" si="0"/>
        <v>0</v>
      </c>
      <c r="K133" s="194"/>
      <c r="L133" s="36"/>
      <c r="M133" s="195" t="s">
        <v>1</v>
      </c>
      <c r="N133" s="196" t="s">
        <v>43</v>
      </c>
      <c r="O133" s="68"/>
      <c r="P133" s="197">
        <f t="shared" si="1"/>
        <v>0</v>
      </c>
      <c r="Q133" s="197">
        <v>2.1000000000000001E-4</v>
      </c>
      <c r="R133" s="197">
        <f t="shared" si="2"/>
        <v>2.1000000000000001E-4</v>
      </c>
      <c r="S133" s="197">
        <v>3.3E-4</v>
      </c>
      <c r="T133" s="198">
        <f t="shared" si="3"/>
        <v>3.3E-4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99" t="s">
        <v>127</v>
      </c>
      <c r="AT133" s="199" t="s">
        <v>110</v>
      </c>
      <c r="AU133" s="199" t="s">
        <v>83</v>
      </c>
      <c r="AY133" s="14" t="s">
        <v>109</v>
      </c>
      <c r="BE133" s="200">
        <f t="shared" si="4"/>
        <v>0</v>
      </c>
      <c r="BF133" s="200">
        <f t="shared" si="5"/>
        <v>0</v>
      </c>
      <c r="BG133" s="200">
        <f t="shared" si="6"/>
        <v>0</v>
      </c>
      <c r="BH133" s="200">
        <f t="shared" si="7"/>
        <v>0</v>
      </c>
      <c r="BI133" s="200">
        <f t="shared" si="8"/>
        <v>0</v>
      </c>
      <c r="BJ133" s="14" t="s">
        <v>83</v>
      </c>
      <c r="BK133" s="200">
        <f t="shared" si="9"/>
        <v>0</v>
      </c>
      <c r="BL133" s="14" t="s">
        <v>127</v>
      </c>
      <c r="BM133" s="199" t="s">
        <v>170</v>
      </c>
    </row>
    <row r="134" spans="1:65" s="2" customFormat="1" ht="21.75" customHeight="1">
      <c r="A134" s="31"/>
      <c r="B134" s="32"/>
      <c r="C134" s="187" t="s">
        <v>8</v>
      </c>
      <c r="D134" s="187" t="s">
        <v>110</v>
      </c>
      <c r="E134" s="188" t="s">
        <v>171</v>
      </c>
      <c r="F134" s="189" t="s">
        <v>172</v>
      </c>
      <c r="G134" s="190" t="s">
        <v>131</v>
      </c>
      <c r="H134" s="191">
        <v>1</v>
      </c>
      <c r="I134" s="192"/>
      <c r="J134" s="193">
        <f t="shared" si="0"/>
        <v>0</v>
      </c>
      <c r="K134" s="194"/>
      <c r="L134" s="36"/>
      <c r="M134" s="195" t="s">
        <v>1</v>
      </c>
      <c r="N134" s="196" t="s">
        <v>43</v>
      </c>
      <c r="O134" s="68"/>
      <c r="P134" s="197">
        <f t="shared" si="1"/>
        <v>0</v>
      </c>
      <c r="Q134" s="197">
        <v>2.5999999999999998E-4</v>
      </c>
      <c r="R134" s="197">
        <f t="shared" si="2"/>
        <v>2.5999999999999998E-4</v>
      </c>
      <c r="S134" s="197">
        <v>0</v>
      </c>
      <c r="T134" s="198">
        <f t="shared" si="3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99" t="s">
        <v>114</v>
      </c>
      <c r="AT134" s="199" t="s">
        <v>110</v>
      </c>
      <c r="AU134" s="199" t="s">
        <v>83</v>
      </c>
      <c r="AY134" s="14" t="s">
        <v>109</v>
      </c>
      <c r="BE134" s="200">
        <f t="shared" si="4"/>
        <v>0</v>
      </c>
      <c r="BF134" s="200">
        <f t="shared" si="5"/>
        <v>0</v>
      </c>
      <c r="BG134" s="200">
        <f t="shared" si="6"/>
        <v>0</v>
      </c>
      <c r="BH134" s="200">
        <f t="shared" si="7"/>
        <v>0</v>
      </c>
      <c r="BI134" s="200">
        <f t="shared" si="8"/>
        <v>0</v>
      </c>
      <c r="BJ134" s="14" t="s">
        <v>83</v>
      </c>
      <c r="BK134" s="200">
        <f t="shared" si="9"/>
        <v>0</v>
      </c>
      <c r="BL134" s="14" t="s">
        <v>114</v>
      </c>
      <c r="BM134" s="199" t="s">
        <v>173</v>
      </c>
    </row>
    <row r="135" spans="1:65" s="2" customFormat="1" ht="21.75" customHeight="1">
      <c r="A135" s="31"/>
      <c r="B135" s="32"/>
      <c r="C135" s="187" t="s">
        <v>127</v>
      </c>
      <c r="D135" s="187" t="s">
        <v>110</v>
      </c>
      <c r="E135" s="188" t="s">
        <v>174</v>
      </c>
      <c r="F135" s="189" t="s">
        <v>175</v>
      </c>
      <c r="G135" s="190" t="s">
        <v>131</v>
      </c>
      <c r="H135" s="191">
        <v>1</v>
      </c>
      <c r="I135" s="192"/>
      <c r="J135" s="193">
        <f t="shared" si="0"/>
        <v>0</v>
      </c>
      <c r="K135" s="194"/>
      <c r="L135" s="36"/>
      <c r="M135" s="195" t="s">
        <v>1</v>
      </c>
      <c r="N135" s="196" t="s">
        <v>43</v>
      </c>
      <c r="O135" s="68"/>
      <c r="P135" s="197">
        <f t="shared" si="1"/>
        <v>0</v>
      </c>
      <c r="Q135" s="197">
        <v>2.5999999999999998E-4</v>
      </c>
      <c r="R135" s="197">
        <f t="shared" si="2"/>
        <v>2.5999999999999998E-4</v>
      </c>
      <c r="S135" s="197">
        <v>0</v>
      </c>
      <c r="T135" s="198">
        <f t="shared" si="3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99" t="s">
        <v>114</v>
      </c>
      <c r="AT135" s="199" t="s">
        <v>110</v>
      </c>
      <c r="AU135" s="199" t="s">
        <v>83</v>
      </c>
      <c r="AY135" s="14" t="s">
        <v>109</v>
      </c>
      <c r="BE135" s="200">
        <f t="shared" si="4"/>
        <v>0</v>
      </c>
      <c r="BF135" s="200">
        <f t="shared" si="5"/>
        <v>0</v>
      </c>
      <c r="BG135" s="200">
        <f t="shared" si="6"/>
        <v>0</v>
      </c>
      <c r="BH135" s="200">
        <f t="shared" si="7"/>
        <v>0</v>
      </c>
      <c r="BI135" s="200">
        <f t="shared" si="8"/>
        <v>0</v>
      </c>
      <c r="BJ135" s="14" t="s">
        <v>83</v>
      </c>
      <c r="BK135" s="200">
        <f t="shared" si="9"/>
        <v>0</v>
      </c>
      <c r="BL135" s="14" t="s">
        <v>114</v>
      </c>
      <c r="BM135" s="199" t="s">
        <v>176</v>
      </c>
    </row>
    <row r="136" spans="1:65" s="2" customFormat="1" ht="21.75" customHeight="1">
      <c r="A136" s="31"/>
      <c r="B136" s="32"/>
      <c r="C136" s="187" t="s">
        <v>177</v>
      </c>
      <c r="D136" s="187" t="s">
        <v>110</v>
      </c>
      <c r="E136" s="188" t="s">
        <v>178</v>
      </c>
      <c r="F136" s="189" t="s">
        <v>179</v>
      </c>
      <c r="G136" s="190" t="s">
        <v>131</v>
      </c>
      <c r="H136" s="191">
        <v>1</v>
      </c>
      <c r="I136" s="192"/>
      <c r="J136" s="193">
        <f t="shared" si="0"/>
        <v>0</v>
      </c>
      <c r="K136" s="194"/>
      <c r="L136" s="36"/>
      <c r="M136" s="195" t="s">
        <v>1</v>
      </c>
      <c r="N136" s="196" t="s">
        <v>43</v>
      </c>
      <c r="O136" s="68"/>
      <c r="P136" s="197">
        <f t="shared" si="1"/>
        <v>0</v>
      </c>
      <c r="Q136" s="197">
        <v>4.3800000000000002E-3</v>
      </c>
      <c r="R136" s="197">
        <f t="shared" si="2"/>
        <v>4.3800000000000002E-3</v>
      </c>
      <c r="S136" s="197">
        <v>0</v>
      </c>
      <c r="T136" s="198">
        <f t="shared" si="3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99" t="s">
        <v>114</v>
      </c>
      <c r="AT136" s="199" t="s">
        <v>110</v>
      </c>
      <c r="AU136" s="199" t="s">
        <v>83</v>
      </c>
      <c r="AY136" s="14" t="s">
        <v>109</v>
      </c>
      <c r="BE136" s="200">
        <f t="shared" si="4"/>
        <v>0</v>
      </c>
      <c r="BF136" s="200">
        <f t="shared" si="5"/>
        <v>0</v>
      </c>
      <c r="BG136" s="200">
        <f t="shared" si="6"/>
        <v>0</v>
      </c>
      <c r="BH136" s="200">
        <f t="shared" si="7"/>
        <v>0</v>
      </c>
      <c r="BI136" s="200">
        <f t="shared" si="8"/>
        <v>0</v>
      </c>
      <c r="BJ136" s="14" t="s">
        <v>83</v>
      </c>
      <c r="BK136" s="200">
        <f t="shared" si="9"/>
        <v>0</v>
      </c>
      <c r="BL136" s="14" t="s">
        <v>114</v>
      </c>
      <c r="BM136" s="199" t="s">
        <v>180</v>
      </c>
    </row>
    <row r="137" spans="1:65" s="2" customFormat="1" ht="21.75" customHeight="1">
      <c r="A137" s="31"/>
      <c r="B137" s="32"/>
      <c r="C137" s="187" t="s">
        <v>181</v>
      </c>
      <c r="D137" s="187" t="s">
        <v>110</v>
      </c>
      <c r="E137" s="188" t="s">
        <v>182</v>
      </c>
      <c r="F137" s="189" t="s">
        <v>183</v>
      </c>
      <c r="G137" s="190" t="s">
        <v>131</v>
      </c>
      <c r="H137" s="191">
        <v>1</v>
      </c>
      <c r="I137" s="192"/>
      <c r="J137" s="193">
        <f t="shared" si="0"/>
        <v>0</v>
      </c>
      <c r="K137" s="194"/>
      <c r="L137" s="36"/>
      <c r="M137" s="195" t="s">
        <v>1</v>
      </c>
      <c r="N137" s="196" t="s">
        <v>43</v>
      </c>
      <c r="O137" s="68"/>
      <c r="P137" s="197">
        <f t="shared" si="1"/>
        <v>0</v>
      </c>
      <c r="Q137" s="197">
        <v>4.3800000000000002E-3</v>
      </c>
      <c r="R137" s="197">
        <f t="shared" si="2"/>
        <v>4.3800000000000002E-3</v>
      </c>
      <c r="S137" s="197">
        <v>0</v>
      </c>
      <c r="T137" s="198">
        <f t="shared" si="3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99" t="s">
        <v>114</v>
      </c>
      <c r="AT137" s="199" t="s">
        <v>110</v>
      </c>
      <c r="AU137" s="199" t="s">
        <v>83</v>
      </c>
      <c r="AY137" s="14" t="s">
        <v>109</v>
      </c>
      <c r="BE137" s="200">
        <f t="shared" si="4"/>
        <v>0</v>
      </c>
      <c r="BF137" s="200">
        <f t="shared" si="5"/>
        <v>0</v>
      </c>
      <c r="BG137" s="200">
        <f t="shared" si="6"/>
        <v>0</v>
      </c>
      <c r="BH137" s="200">
        <f t="shared" si="7"/>
        <v>0</v>
      </c>
      <c r="BI137" s="200">
        <f t="shared" si="8"/>
        <v>0</v>
      </c>
      <c r="BJ137" s="14" t="s">
        <v>83</v>
      </c>
      <c r="BK137" s="200">
        <f t="shared" si="9"/>
        <v>0</v>
      </c>
      <c r="BL137" s="14" t="s">
        <v>114</v>
      </c>
      <c r="BM137" s="199" t="s">
        <v>184</v>
      </c>
    </row>
    <row r="138" spans="1:65" s="2" customFormat="1" ht="21.75" customHeight="1">
      <c r="A138" s="31"/>
      <c r="B138" s="32"/>
      <c r="C138" s="187" t="s">
        <v>185</v>
      </c>
      <c r="D138" s="187" t="s">
        <v>110</v>
      </c>
      <c r="E138" s="188" t="s">
        <v>186</v>
      </c>
      <c r="F138" s="189" t="s">
        <v>187</v>
      </c>
      <c r="G138" s="190" t="s">
        <v>131</v>
      </c>
      <c r="H138" s="191">
        <v>1</v>
      </c>
      <c r="I138" s="192"/>
      <c r="J138" s="193">
        <f t="shared" si="0"/>
        <v>0</v>
      </c>
      <c r="K138" s="194"/>
      <c r="L138" s="36"/>
      <c r="M138" s="195" t="s">
        <v>1</v>
      </c>
      <c r="N138" s="196" t="s">
        <v>43</v>
      </c>
      <c r="O138" s="68"/>
      <c r="P138" s="197">
        <f t="shared" si="1"/>
        <v>0</v>
      </c>
      <c r="Q138" s="197">
        <v>3.0000000000000001E-3</v>
      </c>
      <c r="R138" s="197">
        <f t="shared" si="2"/>
        <v>3.0000000000000001E-3</v>
      </c>
      <c r="S138" s="197">
        <v>0</v>
      </c>
      <c r="T138" s="198">
        <f t="shared" si="3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99" t="s">
        <v>114</v>
      </c>
      <c r="AT138" s="199" t="s">
        <v>110</v>
      </c>
      <c r="AU138" s="199" t="s">
        <v>83</v>
      </c>
      <c r="AY138" s="14" t="s">
        <v>109</v>
      </c>
      <c r="BE138" s="200">
        <f t="shared" si="4"/>
        <v>0</v>
      </c>
      <c r="BF138" s="200">
        <f t="shared" si="5"/>
        <v>0</v>
      </c>
      <c r="BG138" s="200">
        <f t="shared" si="6"/>
        <v>0</v>
      </c>
      <c r="BH138" s="200">
        <f t="shared" si="7"/>
        <v>0</v>
      </c>
      <c r="BI138" s="200">
        <f t="shared" si="8"/>
        <v>0</v>
      </c>
      <c r="BJ138" s="14" t="s">
        <v>83</v>
      </c>
      <c r="BK138" s="200">
        <f t="shared" si="9"/>
        <v>0</v>
      </c>
      <c r="BL138" s="14" t="s">
        <v>114</v>
      </c>
      <c r="BM138" s="199" t="s">
        <v>188</v>
      </c>
    </row>
    <row r="139" spans="1:65" s="2" customFormat="1" ht="21.75" customHeight="1">
      <c r="A139" s="31"/>
      <c r="B139" s="32"/>
      <c r="C139" s="187" t="s">
        <v>189</v>
      </c>
      <c r="D139" s="187" t="s">
        <v>110</v>
      </c>
      <c r="E139" s="188" t="s">
        <v>190</v>
      </c>
      <c r="F139" s="189" t="s">
        <v>191</v>
      </c>
      <c r="G139" s="190" t="s">
        <v>131</v>
      </c>
      <c r="H139" s="191">
        <v>1</v>
      </c>
      <c r="I139" s="192"/>
      <c r="J139" s="193">
        <f t="shared" si="0"/>
        <v>0</v>
      </c>
      <c r="K139" s="194"/>
      <c r="L139" s="36"/>
      <c r="M139" s="195" t="s">
        <v>1</v>
      </c>
      <c r="N139" s="196" t="s">
        <v>43</v>
      </c>
      <c r="O139" s="68"/>
      <c r="P139" s="197">
        <f t="shared" si="1"/>
        <v>0</v>
      </c>
      <c r="Q139" s="197">
        <v>3.0000000000000001E-3</v>
      </c>
      <c r="R139" s="197">
        <f t="shared" si="2"/>
        <v>3.0000000000000001E-3</v>
      </c>
      <c r="S139" s="197">
        <v>0</v>
      </c>
      <c r="T139" s="198">
        <f t="shared" si="3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99" t="s">
        <v>114</v>
      </c>
      <c r="AT139" s="199" t="s">
        <v>110</v>
      </c>
      <c r="AU139" s="199" t="s">
        <v>83</v>
      </c>
      <c r="AY139" s="14" t="s">
        <v>109</v>
      </c>
      <c r="BE139" s="200">
        <f t="shared" si="4"/>
        <v>0</v>
      </c>
      <c r="BF139" s="200">
        <f t="shared" si="5"/>
        <v>0</v>
      </c>
      <c r="BG139" s="200">
        <f t="shared" si="6"/>
        <v>0</v>
      </c>
      <c r="BH139" s="200">
        <f t="shared" si="7"/>
        <v>0</v>
      </c>
      <c r="BI139" s="200">
        <f t="shared" si="8"/>
        <v>0</v>
      </c>
      <c r="BJ139" s="14" t="s">
        <v>83</v>
      </c>
      <c r="BK139" s="200">
        <f t="shared" si="9"/>
        <v>0</v>
      </c>
      <c r="BL139" s="14" t="s">
        <v>114</v>
      </c>
      <c r="BM139" s="199" t="s">
        <v>192</v>
      </c>
    </row>
    <row r="140" spans="1:65" s="2" customFormat="1" ht="21.75" customHeight="1">
      <c r="A140" s="31"/>
      <c r="B140" s="32"/>
      <c r="C140" s="187" t="s">
        <v>7</v>
      </c>
      <c r="D140" s="187" t="s">
        <v>110</v>
      </c>
      <c r="E140" s="188" t="s">
        <v>193</v>
      </c>
      <c r="F140" s="189" t="s">
        <v>194</v>
      </c>
      <c r="G140" s="190" t="s">
        <v>131</v>
      </c>
      <c r="H140" s="191">
        <v>1</v>
      </c>
      <c r="I140" s="192"/>
      <c r="J140" s="193">
        <f t="shared" si="0"/>
        <v>0</v>
      </c>
      <c r="K140" s="194"/>
      <c r="L140" s="36"/>
      <c r="M140" s="195" t="s">
        <v>1</v>
      </c>
      <c r="N140" s="196" t="s">
        <v>43</v>
      </c>
      <c r="O140" s="68"/>
      <c r="P140" s="197">
        <f t="shared" si="1"/>
        <v>0</v>
      </c>
      <c r="Q140" s="197">
        <v>3.1800000000000001E-3</v>
      </c>
      <c r="R140" s="197">
        <f t="shared" si="2"/>
        <v>3.1800000000000001E-3</v>
      </c>
      <c r="S140" s="197">
        <v>0</v>
      </c>
      <c r="T140" s="198">
        <f t="shared" si="3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99" t="s">
        <v>127</v>
      </c>
      <c r="AT140" s="199" t="s">
        <v>110</v>
      </c>
      <c r="AU140" s="199" t="s">
        <v>83</v>
      </c>
      <c r="AY140" s="14" t="s">
        <v>109</v>
      </c>
      <c r="BE140" s="200">
        <f t="shared" si="4"/>
        <v>0</v>
      </c>
      <c r="BF140" s="200">
        <f t="shared" si="5"/>
        <v>0</v>
      </c>
      <c r="BG140" s="200">
        <f t="shared" si="6"/>
        <v>0</v>
      </c>
      <c r="BH140" s="200">
        <f t="shared" si="7"/>
        <v>0</v>
      </c>
      <c r="BI140" s="200">
        <f t="shared" si="8"/>
        <v>0</v>
      </c>
      <c r="BJ140" s="14" t="s">
        <v>83</v>
      </c>
      <c r="BK140" s="200">
        <f t="shared" si="9"/>
        <v>0</v>
      </c>
      <c r="BL140" s="14" t="s">
        <v>127</v>
      </c>
      <c r="BM140" s="199" t="s">
        <v>195</v>
      </c>
    </row>
    <row r="141" spans="1:65" s="2" customFormat="1" ht="33" customHeight="1">
      <c r="A141" s="31"/>
      <c r="B141" s="32"/>
      <c r="C141" s="187" t="s">
        <v>196</v>
      </c>
      <c r="D141" s="187" t="s">
        <v>110</v>
      </c>
      <c r="E141" s="188" t="s">
        <v>197</v>
      </c>
      <c r="F141" s="189" t="s">
        <v>198</v>
      </c>
      <c r="G141" s="190" t="s">
        <v>131</v>
      </c>
      <c r="H141" s="191">
        <v>1</v>
      </c>
      <c r="I141" s="192"/>
      <c r="J141" s="193">
        <f t="shared" si="0"/>
        <v>0</v>
      </c>
      <c r="K141" s="194"/>
      <c r="L141" s="36"/>
      <c r="M141" s="195" t="s">
        <v>1</v>
      </c>
      <c r="N141" s="196" t="s">
        <v>43</v>
      </c>
      <c r="O141" s="68"/>
      <c r="P141" s="197">
        <f t="shared" si="1"/>
        <v>0</v>
      </c>
      <c r="Q141" s="197">
        <v>0</v>
      </c>
      <c r="R141" s="197">
        <f t="shared" si="2"/>
        <v>0</v>
      </c>
      <c r="S141" s="197">
        <v>0</v>
      </c>
      <c r="T141" s="198">
        <f t="shared" si="3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99" t="s">
        <v>114</v>
      </c>
      <c r="AT141" s="199" t="s">
        <v>110</v>
      </c>
      <c r="AU141" s="199" t="s">
        <v>83</v>
      </c>
      <c r="AY141" s="14" t="s">
        <v>109</v>
      </c>
      <c r="BE141" s="200">
        <f t="shared" si="4"/>
        <v>0</v>
      </c>
      <c r="BF141" s="200">
        <f t="shared" si="5"/>
        <v>0</v>
      </c>
      <c r="BG141" s="200">
        <f t="shared" si="6"/>
        <v>0</v>
      </c>
      <c r="BH141" s="200">
        <f t="shared" si="7"/>
        <v>0</v>
      </c>
      <c r="BI141" s="200">
        <f t="shared" si="8"/>
        <v>0</v>
      </c>
      <c r="BJ141" s="14" t="s">
        <v>83</v>
      </c>
      <c r="BK141" s="200">
        <f t="shared" si="9"/>
        <v>0</v>
      </c>
      <c r="BL141" s="14" t="s">
        <v>114</v>
      </c>
      <c r="BM141" s="199" t="s">
        <v>199</v>
      </c>
    </row>
    <row r="142" spans="1:65" s="11" customFormat="1" ht="25.9" customHeight="1">
      <c r="B142" s="173"/>
      <c r="C142" s="174"/>
      <c r="D142" s="175" t="s">
        <v>77</v>
      </c>
      <c r="E142" s="176" t="s">
        <v>200</v>
      </c>
      <c r="F142" s="176" t="s">
        <v>201</v>
      </c>
      <c r="G142" s="174"/>
      <c r="H142" s="174"/>
      <c r="I142" s="177"/>
      <c r="J142" s="178">
        <f>BK142</f>
        <v>0</v>
      </c>
      <c r="K142" s="174"/>
      <c r="L142" s="179"/>
      <c r="M142" s="180"/>
      <c r="N142" s="181"/>
      <c r="O142" s="181"/>
      <c r="P142" s="182">
        <f>SUM(P143:P145)</f>
        <v>0</v>
      </c>
      <c r="Q142" s="181"/>
      <c r="R142" s="182">
        <f>SUM(R143:R145)</f>
        <v>4.8999999999999998E-4</v>
      </c>
      <c r="S142" s="181"/>
      <c r="T142" s="183">
        <f>SUM(T143:T145)</f>
        <v>0</v>
      </c>
      <c r="AR142" s="184" t="s">
        <v>85</v>
      </c>
      <c r="AT142" s="185" t="s">
        <v>77</v>
      </c>
      <c r="AU142" s="185" t="s">
        <v>78</v>
      </c>
      <c r="AY142" s="184" t="s">
        <v>109</v>
      </c>
      <c r="BK142" s="186">
        <f>SUM(BK143:BK145)</f>
        <v>0</v>
      </c>
    </row>
    <row r="143" spans="1:65" s="2" customFormat="1" ht="21.75" customHeight="1">
      <c r="A143" s="31"/>
      <c r="B143" s="32"/>
      <c r="C143" s="187" t="s">
        <v>202</v>
      </c>
      <c r="D143" s="187" t="s">
        <v>110</v>
      </c>
      <c r="E143" s="188" t="s">
        <v>203</v>
      </c>
      <c r="F143" s="189" t="s">
        <v>204</v>
      </c>
      <c r="G143" s="190" t="s">
        <v>131</v>
      </c>
      <c r="H143" s="191">
        <v>1</v>
      </c>
      <c r="I143" s="192"/>
      <c r="J143" s="193">
        <f>ROUND(I143*H143,2)</f>
        <v>0</v>
      </c>
      <c r="K143" s="194"/>
      <c r="L143" s="36"/>
      <c r="M143" s="195" t="s">
        <v>1</v>
      </c>
      <c r="N143" s="196" t="s">
        <v>43</v>
      </c>
      <c r="O143" s="68"/>
      <c r="P143" s="197">
        <f>O143*H143</f>
        <v>0</v>
      </c>
      <c r="Q143" s="197">
        <v>2.0000000000000001E-4</v>
      </c>
      <c r="R143" s="197">
        <f>Q143*H143</f>
        <v>2.0000000000000001E-4</v>
      </c>
      <c r="S143" s="197">
        <v>0</v>
      </c>
      <c r="T143" s="198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99" t="s">
        <v>127</v>
      </c>
      <c r="AT143" s="199" t="s">
        <v>110</v>
      </c>
      <c r="AU143" s="199" t="s">
        <v>83</v>
      </c>
      <c r="AY143" s="14" t="s">
        <v>109</v>
      </c>
      <c r="BE143" s="200">
        <f>IF(N143="základní",J143,0)</f>
        <v>0</v>
      </c>
      <c r="BF143" s="200">
        <f>IF(N143="snížená",J143,0)</f>
        <v>0</v>
      </c>
      <c r="BG143" s="200">
        <f>IF(N143="zákl. přenesená",J143,0)</f>
        <v>0</v>
      </c>
      <c r="BH143" s="200">
        <f>IF(N143="sníž. přenesená",J143,0)</f>
        <v>0</v>
      </c>
      <c r="BI143" s="200">
        <f>IF(N143="nulová",J143,0)</f>
        <v>0</v>
      </c>
      <c r="BJ143" s="14" t="s">
        <v>83</v>
      </c>
      <c r="BK143" s="200">
        <f>ROUND(I143*H143,2)</f>
        <v>0</v>
      </c>
      <c r="BL143" s="14" t="s">
        <v>127</v>
      </c>
      <c r="BM143" s="199" t="s">
        <v>205</v>
      </c>
    </row>
    <row r="144" spans="1:65" s="2" customFormat="1" ht="21.75" customHeight="1">
      <c r="A144" s="31"/>
      <c r="B144" s="32"/>
      <c r="C144" s="187" t="s">
        <v>206</v>
      </c>
      <c r="D144" s="187" t="s">
        <v>110</v>
      </c>
      <c r="E144" s="188" t="s">
        <v>207</v>
      </c>
      <c r="F144" s="189" t="s">
        <v>208</v>
      </c>
      <c r="G144" s="190" t="s">
        <v>131</v>
      </c>
      <c r="H144" s="191">
        <v>1</v>
      </c>
      <c r="I144" s="192"/>
      <c r="J144" s="193">
        <f>ROUND(I144*H144,2)</f>
        <v>0</v>
      </c>
      <c r="K144" s="194"/>
      <c r="L144" s="36"/>
      <c r="M144" s="195" t="s">
        <v>1</v>
      </c>
      <c r="N144" s="196" t="s">
        <v>43</v>
      </c>
      <c r="O144" s="68"/>
      <c r="P144" s="197">
        <f>O144*H144</f>
        <v>0</v>
      </c>
      <c r="Q144" s="197">
        <v>2.9E-4</v>
      </c>
      <c r="R144" s="197">
        <f>Q144*H144</f>
        <v>2.9E-4</v>
      </c>
      <c r="S144" s="197">
        <v>0</v>
      </c>
      <c r="T144" s="198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99" t="s">
        <v>127</v>
      </c>
      <c r="AT144" s="199" t="s">
        <v>110</v>
      </c>
      <c r="AU144" s="199" t="s">
        <v>83</v>
      </c>
      <c r="AY144" s="14" t="s">
        <v>109</v>
      </c>
      <c r="BE144" s="200">
        <f>IF(N144="základní",J144,0)</f>
        <v>0</v>
      </c>
      <c r="BF144" s="200">
        <f>IF(N144="snížená",J144,0)</f>
        <v>0</v>
      </c>
      <c r="BG144" s="200">
        <f>IF(N144="zákl. přenesená",J144,0)</f>
        <v>0</v>
      </c>
      <c r="BH144" s="200">
        <f>IF(N144="sníž. přenesená",J144,0)</f>
        <v>0</v>
      </c>
      <c r="BI144" s="200">
        <f>IF(N144="nulová",J144,0)</f>
        <v>0</v>
      </c>
      <c r="BJ144" s="14" t="s">
        <v>83</v>
      </c>
      <c r="BK144" s="200">
        <f>ROUND(I144*H144,2)</f>
        <v>0</v>
      </c>
      <c r="BL144" s="14" t="s">
        <v>127</v>
      </c>
      <c r="BM144" s="199" t="s">
        <v>209</v>
      </c>
    </row>
    <row r="145" spans="1:65" s="2" customFormat="1" ht="16.5" customHeight="1">
      <c r="A145" s="31"/>
      <c r="B145" s="32"/>
      <c r="C145" s="187" t="s">
        <v>210</v>
      </c>
      <c r="D145" s="187" t="s">
        <v>110</v>
      </c>
      <c r="E145" s="188" t="s">
        <v>211</v>
      </c>
      <c r="F145" s="189" t="s">
        <v>212</v>
      </c>
      <c r="G145" s="190" t="s">
        <v>131</v>
      </c>
      <c r="H145" s="191">
        <v>1</v>
      </c>
      <c r="I145" s="192"/>
      <c r="J145" s="193">
        <f>ROUND(I145*H145,2)</f>
        <v>0</v>
      </c>
      <c r="K145" s="194"/>
      <c r="L145" s="36"/>
      <c r="M145" s="223" t="s">
        <v>1</v>
      </c>
      <c r="N145" s="224" t="s">
        <v>43</v>
      </c>
      <c r="O145" s="225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99" t="s">
        <v>127</v>
      </c>
      <c r="AT145" s="199" t="s">
        <v>110</v>
      </c>
      <c r="AU145" s="199" t="s">
        <v>83</v>
      </c>
      <c r="AY145" s="14" t="s">
        <v>109</v>
      </c>
      <c r="BE145" s="200">
        <f>IF(N145="základní",J145,0)</f>
        <v>0</v>
      </c>
      <c r="BF145" s="200">
        <f>IF(N145="snížená",J145,0)</f>
        <v>0</v>
      </c>
      <c r="BG145" s="200">
        <f>IF(N145="zákl. přenesená",J145,0)</f>
        <v>0</v>
      </c>
      <c r="BH145" s="200">
        <f>IF(N145="sníž. přenesená",J145,0)</f>
        <v>0</v>
      </c>
      <c r="BI145" s="200">
        <f>IF(N145="nulová",J145,0)</f>
        <v>0</v>
      </c>
      <c r="BJ145" s="14" t="s">
        <v>83</v>
      </c>
      <c r="BK145" s="200">
        <f>ROUND(I145*H145,2)</f>
        <v>0</v>
      </c>
      <c r="BL145" s="14" t="s">
        <v>127</v>
      </c>
      <c r="BM145" s="199" t="s">
        <v>213</v>
      </c>
    </row>
    <row r="146" spans="1:65" s="2" customFormat="1" ht="6.95" customHeight="1">
      <c r="A146" s="31"/>
      <c r="B146" s="51"/>
      <c r="C146" s="52"/>
      <c r="D146" s="52"/>
      <c r="E146" s="52"/>
      <c r="F146" s="52"/>
      <c r="G146" s="52"/>
      <c r="H146" s="52"/>
      <c r="I146" s="144"/>
      <c r="J146" s="52"/>
      <c r="K146" s="52"/>
      <c r="L146" s="36"/>
      <c r="M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</sheetData>
  <sheetProtection algorithmName="SHA-512" hashValue="T+5aBwodNpi2o23NVG8FFit+03vmb5hsYZ//bkDlPnf68qB4vatxon4CzO5VtQfzOAABIQmifxyzTsNqnKJT4g==" saltValue="QSKbh6x0HYkaYLCwOcyPlobxc+qBZnVWxwLZLYchItzSjgl1ij4RJpvnh5okYWRg81IJS3HQ25b2j0CniLFPkg==" spinCount="100000" sheet="1" objects="1" scenarios="1" formatColumns="0" formatRows="0" autoFilter="0"/>
  <autoFilter ref="C113:K145"/>
  <mergeCells count="6">
    <mergeCell ref="L2:V2"/>
    <mergeCell ref="E7:H7"/>
    <mergeCell ref="E16:H16"/>
    <mergeCell ref="E25:H25"/>
    <mergeCell ref="E85:H85"/>
    <mergeCell ref="E106:H10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094 - Malby bílé</vt:lpstr>
      <vt:lpstr>'094 - Malby bílé'!Názvy_tisku</vt:lpstr>
      <vt:lpstr>'Rekapitulace stavby'!Názvy_tisku</vt:lpstr>
      <vt:lpstr>'094 - Malby bílé'!Oblast_tisku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TATA\pc</dc:creator>
  <cp:lastModifiedBy>Kolářová Lada</cp:lastModifiedBy>
  <dcterms:created xsi:type="dcterms:W3CDTF">2020-03-23T09:26:42Z</dcterms:created>
  <dcterms:modified xsi:type="dcterms:W3CDTF">2020-03-23T09:34:57Z</dcterms:modified>
</cp:coreProperties>
</file>