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Oprava opěrné zdi mez..." sheetId="2" r:id="rId2"/>
    <sheet name="2 - Oprava schodiště do h..." sheetId="3" r:id="rId3"/>
    <sheet name="3 - Oprava stupňů, odstra..." sheetId="4" r:id="rId4"/>
    <sheet name="Pokyny pro vyplnění" sheetId="5" r:id="rId5"/>
  </sheets>
  <definedNames>
    <definedName name="_xlnm.Print_Area" localSheetId="0">'Rekapitulace stavby'!$D$4:$AO$36,'Rekapitulace stavby'!$C$42:$AQ$58</definedName>
    <definedName name="_xlnm._FilterDatabase" localSheetId="1" hidden="1">'1 - Oprava opěrné zdi mez...'!$C$87:$K$150</definedName>
    <definedName name="_xlnm.Print_Area" localSheetId="1">'1 - Oprava opěrné zdi mez...'!$C$4:$J$39,'1 - Oprava opěrné zdi mez...'!$C$45:$J$69,'1 - Oprava opěrné zdi mez...'!$C$75:$K$150</definedName>
    <definedName name="_xlnm._FilterDatabase" localSheetId="2" hidden="1">'2 - Oprava schodiště do h...'!$C$87:$K$155</definedName>
    <definedName name="_xlnm.Print_Area" localSheetId="2">'2 - Oprava schodiště do h...'!$C$4:$J$39,'2 - Oprava schodiště do h...'!$C$45:$J$69,'2 - Oprava schodiště do h...'!$C$75:$K$155</definedName>
    <definedName name="_xlnm._FilterDatabase" localSheetId="3" hidden="1">'3 - Oprava stupňů, odstra...'!$C$84:$K$131</definedName>
    <definedName name="_xlnm.Print_Area" localSheetId="3">'3 - Oprava stupňů, odstra...'!$C$4:$J$39,'3 - Oprava stupňů, odstra...'!$C$45:$J$66,'3 - Oprava stupňů, odstra...'!$C$72:$K$131</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'1 - Oprava opěrné zdi mez...'!$87:$87</definedName>
    <definedName name="_xlnm.Print_Titles" localSheetId="2">'2 - Oprava schodiště do h...'!$87:$87</definedName>
  </definedNames>
  <calcPr fullCalcOnLoad="1"/>
</workbook>
</file>

<file path=xl/sharedStrings.xml><?xml version="1.0" encoding="utf-8"?>
<sst xmlns="http://schemas.openxmlformats.org/spreadsheetml/2006/main" count="2632" uniqueCount="587">
  <si>
    <t>Export Komplet</t>
  </si>
  <si>
    <t>VZ</t>
  </si>
  <si>
    <t>2.0</t>
  </si>
  <si>
    <t>ZAMOK</t>
  </si>
  <si>
    <t>False</t>
  </si>
  <si>
    <t>{24887dff-9f58-4d92-b504-b12989299f11}</t>
  </si>
  <si>
    <t>0,01</t>
  </si>
  <si>
    <t>21</t>
  </si>
  <si>
    <t>15</t>
  </si>
  <si>
    <t>REKAPITULACE STAVBY</t>
  </si>
  <si>
    <t>v ---  níže se nacházejí doplnkové a pomocné údaje k sestavám  --- v</t>
  </si>
  <si>
    <t>Návod na vyplnění</t>
  </si>
  <si>
    <t>0,001</t>
  </si>
  <si>
    <t>Kód:</t>
  </si>
  <si>
    <t>052</t>
  </si>
  <si>
    <t>Měnit lze pouze buňky se žlutým podbarvením!
1) v Rekapitulaci stavby vyplňte údaje o Uchazeči (přenesou se do ostatních sestav i v jiných listech)
2) na vybraných listech vyplňte v sestavě Soupis prací ceny u položek</t>
  </si>
  <si>
    <t>Stavba:</t>
  </si>
  <si>
    <t>Opravy v areálu ZŠ a MŠ Děčín VI, Školní 1544/5</t>
  </si>
  <si>
    <t>KSO:</t>
  </si>
  <si>
    <t/>
  </si>
  <si>
    <t>CC-CZ:</t>
  </si>
  <si>
    <t>Místo:</t>
  </si>
  <si>
    <t>areál ZŠ a MŠ Děčín VI, Školní 1544/5</t>
  </si>
  <si>
    <t>Datum:</t>
  </si>
  <si>
    <t>12. 8. 2020</t>
  </si>
  <si>
    <t>Zadavatel:</t>
  </si>
  <si>
    <t>IČ:</t>
  </si>
  <si>
    <t>ZŠ a MŠ Děčín VI, Školní 1544/5</t>
  </si>
  <si>
    <t>DIČ:</t>
  </si>
  <si>
    <t>Uchazeč:</t>
  </si>
  <si>
    <t>Vyplň údaj</t>
  </si>
  <si>
    <t>Projektant:</t>
  </si>
  <si>
    <t xml:space="preserve"> </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</si>
  <si>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</si>
  <si>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</si>
  <si>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</si>
  <si>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</si>
  <si>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</si>
  <si>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</si>
  <si>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</si>
  <si>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</si>
  <si>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</si>
  <si>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</si>
  <si>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</si>
  <si>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</si>
  <si>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</si>
  <si>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</si>
  <si>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</si>
  <si>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</si>
  <si>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</si>
  <si>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</si>
  <si>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</si>
  <si>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</si>
  <si>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</si>
  <si>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</si>
  <si>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</si>
  <si>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</si>
  <si>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</si>
  <si>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</si>
  <si>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</si>
  <si>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</si>
  <si>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</si>
  <si>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</si>
  <si>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</si>
  <si>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</si>
  <si>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</si>
  <si>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</si>
  <si>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</si>
  <si>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</si>
  <si>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</si>
  <si>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</si>
  <si>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</si>
  <si>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</si>
  <si>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</si>
  <si>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</si>
  <si>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</si>
  <si>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</si>
  <si>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Oprava opěrné zdi mezi pavilonem A - B</t>
  </si>
  <si>
    <t>STA</t>
  </si>
  <si>
    <t>{351f28bd-7902-442b-9d22-fb929239e9c8}</t>
  </si>
  <si>
    <t>2</t>
  </si>
  <si>
    <t>Oprava schodiště do haly pavilonu B</t>
  </si>
  <si>
    <t>{42ef12c3-9565-4ac7-a224-bcbfded73467}</t>
  </si>
  <si>
    <t>3</t>
  </si>
  <si>
    <t>Oprava stupňů, odstranění kotev a propadlé asfaltové plochy původní venkovní učebny</t>
  </si>
  <si>
    <t>{7e73eaeb-86de-47b4-ab89-2cd7f24d6518}</t>
  </si>
  <si>
    <t>KRYCÍ LIST SOUPISU PRACÍ</t>
  </si>
  <si>
    <t>Objekt:</t>
  </si>
  <si>
    <t>1 - Oprava opěrné zdi mezi pavilonem A - B</t>
  </si>
  <si>
    <t>REKAPITULACE ČLENĚNÍ SOUPISU PRACÍ</t>
  </si>
  <si>
    <t>Kód dílu - Popis</t>
  </si>
  <si>
    <t>Cena celkem [CZK]</t>
  </si>
  <si>
    <t>-1</t>
  </si>
  <si>
    <t>HSV - Práce a dodávky HSV</t>
  </si>
  <si>
    <t xml:space="preserve">    62 - Úprava povrchů vnějších</t>
  </si>
  <si>
    <t xml:space="preserve">    96 - Bourání konstrukcí</t>
  </si>
  <si>
    <t xml:space="preserve">    997 - Přesun sutě</t>
  </si>
  <si>
    <t xml:space="preserve">    998 - Přesun hmot</t>
  </si>
  <si>
    <t>PSV - Práce a dodávky PSV</t>
  </si>
  <si>
    <t xml:space="preserve">    764 - Konstrukce klempířské</t>
  </si>
  <si>
    <t xml:space="preserve">    781 - Dokončovací práce - obklady</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</si>
  <si>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</si>
  <si>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</si>
  <si>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</si>
  <si>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</si>
  <si>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</si>
  <si>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</si>
  <si>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</si>
  <si>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</si>
  <si>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</si>
  <si>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</si>
  <si>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</si>
  <si>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</si>
  <si>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</si>
  <si>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</si>
  <si>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</si>
  <si>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</si>
  <si>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</si>
  <si>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62</t>
  </si>
  <si>
    <t>Úprava povrchů vnějších</t>
  </si>
  <si>
    <t>K</t>
  </si>
  <si>
    <t>622131101</t>
  </si>
  <si>
    <t>Podkladní a spojovací vrstva vnějších omítaných ploch cementový postřik nanášený ručně celoplošně stěn</t>
  </si>
  <si>
    <t>m2</t>
  </si>
  <si>
    <t>CS ÚRS 2020 01</t>
  </si>
  <si>
    <t>4</t>
  </si>
  <si>
    <t>-1791052084</t>
  </si>
  <si>
    <t>VV</t>
  </si>
  <si>
    <t>15,20*1,00</t>
  </si>
  <si>
    <t>15,20*0,40</t>
  </si>
  <si>
    <t>"odhad oprav stěny k chodníku 20%"24,65*1,80*0,2</t>
  </si>
  <si>
    <t>Součet</t>
  </si>
  <si>
    <t>622135001</t>
  </si>
  <si>
    <t>Vyrovnání nerovností podkladu vnějších omítaných ploch maltou, tloušťky do 10 mm vápenocementovou stěn</t>
  </si>
  <si>
    <t>1011542760</t>
  </si>
  <si>
    <t>PSC</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</si>
  <si>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</si>
  <si>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622142001</t>
  </si>
  <si>
    <t>Potažení vnějších ploch pletivem v ploše nebo pruzích, na plném podkladu sklovláknitým vtlačením do tmelu stěn</t>
  </si>
  <si>
    <t>1417743461</t>
  </si>
  <si>
    <t xml:space="preserve">Poznámka k souboru cen:
1. V cenách -2001 jsou započteny i náklady na tmel.
</t>
  </si>
  <si>
    <t>622252002</t>
  </si>
  <si>
    <t>Montáž profilů kontaktního zateplení ostatních stěnových, dilatačních apod. lepených do tmelu</t>
  </si>
  <si>
    <t>m</t>
  </si>
  <si>
    <t>1613769407</t>
  </si>
  <si>
    <t xml:space="preserve">Poznámka k souboru cen:
1. V cenách jsou započteny náklady na osazení lišt.
2. V cenách nejsou započteny náklady dodávku lišt; tyto se ocení ve specifikaci. Ztratné lze stanovit ve výši 5%.
</t>
  </si>
  <si>
    <t>15,20*2</t>
  </si>
  <si>
    <t>5</t>
  </si>
  <si>
    <t>M</t>
  </si>
  <si>
    <t>63127416</t>
  </si>
  <si>
    <t>profil rohový PVC 23x23mm s výztužnou tkaninou š 100mm pro ETICS</t>
  </si>
  <si>
    <t>8</t>
  </si>
  <si>
    <t>-1849418368</t>
  </si>
  <si>
    <t>30,4*1,05 'Přepočtené koeficientem množství</t>
  </si>
  <si>
    <t>6</t>
  </si>
  <si>
    <t>622321121</t>
  </si>
  <si>
    <t>Omítka vápenocementová vnějších ploch nanášená ručně jednovrstvá, tloušťky do 15 mm hladká stěn</t>
  </si>
  <si>
    <t>-112723175</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</si>
  <si>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</si>
  <si>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7</t>
  </si>
  <si>
    <t>622511111</t>
  </si>
  <si>
    <t>Omítka tenkovrstvá akrylátová vnějších ploch probarvená, včetně penetrace podkladu mozaiková střednězrnná stěn</t>
  </si>
  <si>
    <t>1219681871</t>
  </si>
  <si>
    <t>96</t>
  </si>
  <si>
    <t>Bourání konstrukcí</t>
  </si>
  <si>
    <t>978059641</t>
  </si>
  <si>
    <t>Odsekání obkladů stěn včetně otlučení podkladní omítky až na zdivo z obkládaček vnějších, z jakýchkoliv materiálů, plochy přes 1 m2</t>
  </si>
  <si>
    <t>-1606310866</t>
  </si>
  <si>
    <t xml:space="preserve">Poznámka k souboru cen:
1. Odsekání soklíků se oceňuje cenami souboru cen 965 08.
</t>
  </si>
  <si>
    <t>997</t>
  </si>
  <si>
    <t>Přesun sutě</t>
  </si>
  <si>
    <t>9</t>
  </si>
  <si>
    <t>997221151</t>
  </si>
  <si>
    <t>Vodorovná doprava suti stavebním kolečkem s naložením a se složením z kusových materiálů, na vzdálenost do 50 m</t>
  </si>
  <si>
    <t>t</t>
  </si>
  <si>
    <t>1765877979</t>
  </si>
  <si>
    <t xml:space="preserve">Poznámka k souboru cen:
1. Ceny jsou určeny vodorovnou dopravu suti pro nepřístupné plochy, kam není možný příjezd dopravních prostředků – především pro vnitřní plochy objektů, např. dvorky, atria, terasy.
2. Ceny 997 22-114 jsou určeny pro sypký materiál, např. kamenivo a hmoty kamenitého charakteru stmelené vápnem, cementem nebo živicí.
3. Ceny 997 22-115 jsou určeny pro drobný kusový materiál (dlažební kostky, lomový kámen).
</t>
  </si>
  <si>
    <t>10</t>
  </si>
  <si>
    <t>997221159</t>
  </si>
  <si>
    <t>Vodorovná doprava suti stavebním kolečkem s naložením a se složením z kusových materiálů, na vzdálenost Příplatek k ceně za každých dalších i započatých 10 m přes 50 m</t>
  </si>
  <si>
    <t>-541414435</t>
  </si>
  <si>
    <t>2,75*3 'Přepočtené koeficientem množství</t>
  </si>
  <si>
    <t>11</t>
  </si>
  <si>
    <t>997221561</t>
  </si>
  <si>
    <t>Vodorovná doprava suti bez naložení, ale se složením a s hrubým urovnáním z kusových materiálů, na vzdálenost do 1 km</t>
  </si>
  <si>
    <t>-871327477</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</si>
  <si>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</si>
  <si>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12</t>
  </si>
  <si>
    <t>997221569</t>
  </si>
  <si>
    <t>Vodorovná doprava suti bez naložení, ale se složením a s hrubým urovnáním Příplatek k ceně za každý další i započatý 1 km přes 1 km</t>
  </si>
  <si>
    <t>1115547864</t>
  </si>
  <si>
    <t>2,75*9 'Přepočtené koeficientem množství</t>
  </si>
  <si>
    <t>13</t>
  </si>
  <si>
    <t>997221611</t>
  </si>
  <si>
    <t>Nakládání na dopravní prostředky pro vodorovnou dopravu suti</t>
  </si>
  <si>
    <t>1036018167</t>
  </si>
  <si>
    <t xml:space="preserve">Poznámka k souboru cen:
1. Ceny lze použít i pro překládání při lomené dopravě.
2. Ceny nelze použít při dopravě po železnici, po vodě nebo neobvyklými dopravními prostředky.
</t>
  </si>
  <si>
    <t>14</t>
  </si>
  <si>
    <t>94621003</t>
  </si>
  <si>
    <t>poplatek za uložení stavebního odpadu keramického zatříděného kódem 17 01 03 na recyklační skládku</t>
  </si>
  <si>
    <t>1041690801</t>
  </si>
  <si>
    <t>998</t>
  </si>
  <si>
    <t>Přesun hmot</t>
  </si>
  <si>
    <t>998018001</t>
  </si>
  <si>
    <t>Přesun hmot pro budovy občanské výstavby, bydlení, výrobu a služby ruční - bez užití mechanizace vodorovná dopravní vzdálenost do 100 m pro budovy s jakoukoliv nosnou konstrukcí výšky do 6 m</t>
  </si>
  <si>
    <t>-233414718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</si>
  <si>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</si>
  <si>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</si>
  <si>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</si>
  <si>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764</t>
  </si>
  <si>
    <t>Konstrukce klempířské</t>
  </si>
  <si>
    <t>16</t>
  </si>
  <si>
    <t>764214609</t>
  </si>
  <si>
    <t>Oplechování horních ploch zdí a nadezdívek (atik) z pozinkovaného plechu s povrchovou úpravou mechanicky kotvené rš 800 mm</t>
  </si>
  <si>
    <t>-435957486</t>
  </si>
  <si>
    <t>17</t>
  </si>
  <si>
    <t>998764101</t>
  </si>
  <si>
    <t>Přesun hmot pro konstrukce klempířské stanovený z hmotnosti přesunovaného materiálu vodorovná dopravní vzdálenost do 50 m v objektech výšky do 6 m</t>
  </si>
  <si>
    <t>186754227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</si>
  <si>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</si>
  <si>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781</t>
  </si>
  <si>
    <t>Dokončovací práce - obklady</t>
  </si>
  <si>
    <t>18</t>
  </si>
  <si>
    <t>781473924</t>
  </si>
  <si>
    <t>Opravy obkladů z obkladaček keramických lepených, při velikosti obkladaček přes 25 do 35 ks/m2</t>
  </si>
  <si>
    <t>kus</t>
  </si>
  <si>
    <t>246644882</t>
  </si>
  <si>
    <t>"odhad oprav stěny k chodníku 5%"(24,65*1,80*35)*0,05</t>
  </si>
  <si>
    <t>19</t>
  </si>
  <si>
    <t>59623113</t>
  </si>
  <si>
    <t>pásek obkladový cihlový hladký 240x71x14mm červený</t>
  </si>
  <si>
    <t>32</t>
  </si>
  <si>
    <t>-1342601938</t>
  </si>
  <si>
    <t>77,648*1,1 'Přepočtené koeficientem množství</t>
  </si>
  <si>
    <t>20</t>
  </si>
  <si>
    <t>998781101</t>
  </si>
  <si>
    <t>Přesun hmot pro obklady keramické stanovený z hmotnosti přesunovaného materiálu vodorovná dopravní vzdálenost do 50 m v objektech výšky do 6 m</t>
  </si>
  <si>
    <t>355163217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</si>
  <si>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</si>
  <si>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783</t>
  </si>
  <si>
    <t>Dokončovací práce - nátěry</t>
  </si>
  <si>
    <t>783301303</t>
  </si>
  <si>
    <t>Příprava podkladu zámečnických konstrukcí před provedením nátěru odrezivění odrezovačem bezoplachovým</t>
  </si>
  <si>
    <t>1813433856</t>
  </si>
  <si>
    <t>"zábradlí"25,00*0,55</t>
  </si>
  <si>
    <t>22</t>
  </si>
  <si>
    <t>783314101</t>
  </si>
  <si>
    <t>Základní nátěr zámečnických konstrukcí jednonásobný syntetický</t>
  </si>
  <si>
    <t>859777471</t>
  </si>
  <si>
    <t>23</t>
  </si>
  <si>
    <t>783315101</t>
  </si>
  <si>
    <t>Mezinátěr zámečnických konstrukcí jednonásobný syntetický standardní</t>
  </si>
  <si>
    <t>-84820755</t>
  </si>
  <si>
    <t>24</t>
  </si>
  <si>
    <t>783317101</t>
  </si>
  <si>
    <t>Krycí nátěr (email) zámečnických konstrukcí jednonásobný syntetický standardní</t>
  </si>
  <si>
    <t>-242312081</t>
  </si>
  <si>
    <t>2 - Oprava schodiště do haly pavilonu B</t>
  </si>
  <si>
    <t xml:space="preserve">    63 - Podlahy a podlahové konstrukce</t>
  </si>
  <si>
    <t xml:space="preserve">    767 - Konstrukce zámečnické</t>
  </si>
  <si>
    <t xml:space="preserve">    772 - Podlahy z kamene</t>
  </si>
  <si>
    <t>2122767733</t>
  </si>
  <si>
    <t>"schodišťová zeď"2*(2,20+0,70+0,85)*0,90</t>
  </si>
  <si>
    <t>-461665791</t>
  </si>
  <si>
    <t>-229806742</t>
  </si>
  <si>
    <t>-1654882893</t>
  </si>
  <si>
    <t>4*1,00</t>
  </si>
  <si>
    <t>-858930083</t>
  </si>
  <si>
    <t>4*1,05 'Přepočtené koeficientem množství</t>
  </si>
  <si>
    <t>-994054793</t>
  </si>
  <si>
    <t>-899729700</t>
  </si>
  <si>
    <t>63</t>
  </si>
  <si>
    <t>Podlahy a podlahové konstrukce</t>
  </si>
  <si>
    <t>632451022</t>
  </si>
  <si>
    <t>Potěr cementový vyrovnávací z malty (MC-15) v pásu o průměrné (střední) tl. přes 20 do 30 mm</t>
  </si>
  <si>
    <t>708160556</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</si>
  <si>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</si>
  <si>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"vyrovnání ploch pod kamenný obklad"7,08+3,54+9,725</t>
  </si>
  <si>
    <t>967023693</t>
  </si>
  <si>
    <t>Přisekání (špicování) ploch kamenných nebo jiných s tvrdým povrchem pro nové povrchové vrstvy, plochy přes 2 m2</t>
  </si>
  <si>
    <t>-1313822063</t>
  </si>
  <si>
    <t xml:space="preserve">Poznámka k souboru cen:
1. Množství jednotek se určuje v m2 upravované plochy nové povrchové úpravy.
</t>
  </si>
  <si>
    <t>P</t>
  </si>
  <si>
    <t>Poznámka k položce:
odsekání degradovaného betonu</t>
  </si>
  <si>
    <t>978059611</t>
  </si>
  <si>
    <t>Odsekání obkladů stěn včetně otlučení podkladní omítky až na zdivo z obkládaček vnějších, z jakýchkoliv materiálů, plochy do 1 m2</t>
  </si>
  <si>
    <t>-55341406</t>
  </si>
  <si>
    <t>2*(2,20+0,70+0,85)*0,90</t>
  </si>
  <si>
    <t>-313551847</t>
  </si>
  <si>
    <t>-501616321</t>
  </si>
  <si>
    <t>1,374*3 'Přepočtené koeficientem množství</t>
  </si>
  <si>
    <t>1031309705</t>
  </si>
  <si>
    <t>-2087943998</t>
  </si>
  <si>
    <t>1,374*9 'Přepočtené koeficientem množství</t>
  </si>
  <si>
    <t>1596201338</t>
  </si>
  <si>
    <t>53283905</t>
  </si>
  <si>
    <t>-745512194</t>
  </si>
  <si>
    <t>767</t>
  </si>
  <si>
    <t>Konstrukce zámečnické</t>
  </si>
  <si>
    <t>767163221</t>
  </si>
  <si>
    <t>Montáž kompletního kovového zábradlí přímého z dílců na schodišti kotveného do betonu</t>
  </si>
  <si>
    <t>1782935860</t>
  </si>
  <si>
    <t xml:space="preserve">Poznámka k souboru cen:
1. Ceny nelze použít pro montáž zábradlí svařovaného na místě. Tyto práce se oceňují cenami souboru cen 767 22 - Montáž zábradlí.
</t>
  </si>
  <si>
    <t>553422-R</t>
  </si>
  <si>
    <t>zábradlí vodorovně členěné dvoutrubkové výšky 1.1 m dl. 2m z čtvercových profilů 40x40x3mm včetně nátěru</t>
  </si>
  <si>
    <t>R-položka</t>
  </si>
  <si>
    <t>-18883611</t>
  </si>
  <si>
    <t>772</t>
  </si>
  <si>
    <t>Podlahy z kamene</t>
  </si>
  <si>
    <t>772231312</t>
  </si>
  <si>
    <t>Montáž obkladu schodišťových stupňů deskami z tvrdých kamenů kladených do lepidla s přímou nebo zakřivenou výstupní čárou deskami stupnicovými pravoúhlými nebo kosoúhlými, tl. 30 mm</t>
  </si>
  <si>
    <t>1179291686</t>
  </si>
  <si>
    <t>4*5,90</t>
  </si>
  <si>
    <t>772231423</t>
  </si>
  <si>
    <t>Montáž obkladu schodišťových stupňů deskami z tvrdých kamenů kladených do lepidla s přímou nebo zakřivenou výstupní čárou deskami podstupnicovými v. do 200 mm, tl. do 30 mm</t>
  </si>
  <si>
    <t>595659377</t>
  </si>
  <si>
    <t>772231811</t>
  </si>
  <si>
    <t>Demontáž obkladů schodišťových stupňů deskami z kamene stupnic z tvrdých kamenů kladených do malty</t>
  </si>
  <si>
    <t>-139969978</t>
  </si>
  <si>
    <t>4*0,30*5,90</t>
  </si>
  <si>
    <t>772231821</t>
  </si>
  <si>
    <t>Demontáž obkladů schodišťových stupňů deskami z kamene podstupnic z tvrdých kamenů kladených do malty</t>
  </si>
  <si>
    <t>531428510</t>
  </si>
  <si>
    <t>4*0,15*5,90</t>
  </si>
  <si>
    <t>772521240</t>
  </si>
  <si>
    <t>Kladení dlažby z kamene do lepidla z nejvýše dvou rozdílných druhů pravoúhlých desek nebo dlaždic ve skladbě se pravidelně opakujících, tl. do 30 mm</t>
  </si>
  <si>
    <t>-1720036338</t>
  </si>
  <si>
    <t xml:space="preserve">Poznámka k souboru cen:
1. Vyrovnání podkladu se oceňuje cenami souboru cen 771 99-01 Vyrovnání podkladu samonivelační stěrkou části A01 katalogu 771 Podlahy z dlaždic.
2. V cenách kladení dlažby na terče 772 52-81 jsou započteny i náklady na dodávku terčů.
</t>
  </si>
  <si>
    <t>25</t>
  </si>
  <si>
    <t>772522811</t>
  </si>
  <si>
    <t>Demontáž dlažby z kamene z tvrdých kamenů kladených do malty</t>
  </si>
  <si>
    <t>421978207</t>
  </si>
  <si>
    <t>2,20*6,70</t>
  </si>
  <si>
    <t>-0,85*5,90</t>
  </si>
  <si>
    <t>26</t>
  </si>
  <si>
    <t>772991111</t>
  </si>
  <si>
    <t>Dlažby z kamene - ostatní práce penetrace podkladu</t>
  </si>
  <si>
    <t>1724948818</t>
  </si>
  <si>
    <t xml:space="preserve">Poznámka k souboru cen:
1. V ceně -1411 jsou započteny náklady na vysátí podlahy a setření vlhkým mopem.
2. V ceně -1431 jsou započteny i náklady na dodání vosku.
</t>
  </si>
  <si>
    <t>27</t>
  </si>
  <si>
    <t>998772201</t>
  </si>
  <si>
    <t>Přesun hmot pro kamenné dlažby, obklady schodišťových stupňů a soklů stanovený procentní sazbou (%) z ceny vodorovná dopravní vzdálenost do 50 m v objektech výšky do 6 m</t>
  </si>
  <si>
    <t>%</t>
  </si>
  <si>
    <t>-1091944557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</si>
  <si>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</si>
  <si>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3 - Oprava stupňů, odstranění kotev a propadlé asfaltové plochy původní venkovní učebny</t>
  </si>
  <si>
    <t xml:space="preserve">    6 - Úpravy povrchů, podlahy a osazování výplní</t>
  </si>
  <si>
    <t>Úpravy povrchů, podlahy a osazování výplní</t>
  </si>
  <si>
    <t>6326821-R</t>
  </si>
  <si>
    <t xml:space="preserve">Vyspravení hran a prasklin betonových schodišť a podest betonovou směsí </t>
  </si>
  <si>
    <t>1513646960</t>
  </si>
  <si>
    <t xml:space="preserve">Poznámka k souboru cen:
1. V cenách jsou započteny i náklady na vyčistění povrchu před vyspravením.
</t>
  </si>
  <si>
    <t>689381001</t>
  </si>
  <si>
    <t>Dobetonování prefabrikovaných konstrukcí</t>
  </si>
  <si>
    <t>m3</t>
  </si>
  <si>
    <t>705900132</t>
  </si>
  <si>
    <t xml:space="preserve">Poznámka k souboru cen:
1. V ceně jsou započteny i náklady na bednění.
2. V ceně nejsou započteny náklady na výztuž, která se oceňuje cenou 389 36-1001 Doplňující výztuž prefabrikovaných konstrukcí.
</t>
  </si>
  <si>
    <t>"propadlá plocha"0,5*4,00*4,00*0,15</t>
  </si>
  <si>
    <t>"dobetonávky stupňů"0,25</t>
  </si>
  <si>
    <t>631362021</t>
  </si>
  <si>
    <t>Výztuž dobetonávky ze svařovaných sítí z drátů typu KARI</t>
  </si>
  <si>
    <t>977288590</t>
  </si>
  <si>
    <t xml:space="preserve">Poznámka k souboru cen:
1. Betonová podezdívek příček se oceňuje položkou 278 36-1111 souboru cen 278 36-11.1 - Výztuž základu (podezdívky) betonového
</t>
  </si>
  <si>
    <t>"propadlá plocha"0,5*4,00*4,00*((0,01332/3*2)*1,1)</t>
  </si>
  <si>
    <t>985131111</t>
  </si>
  <si>
    <t>Očištění ploch schodiště tlakovou vodou s odstraněním mechu a jiné vegetace</t>
  </si>
  <si>
    <t>-1770008581</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</si>
  <si>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</si>
  <si>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2*4,00*4,00</t>
  </si>
  <si>
    <t>2*12,00*7*0,15*0,5</t>
  </si>
  <si>
    <t>9191211-R</t>
  </si>
  <si>
    <t>Vyplnění prasklin v asfaltu asfaltovou směsí</t>
  </si>
  <si>
    <t>kg</t>
  </si>
  <si>
    <t>R-ppoložka</t>
  </si>
  <si>
    <t>-317238760</t>
  </si>
  <si>
    <t>15*12</t>
  </si>
  <si>
    <t>11162552</t>
  </si>
  <si>
    <t>směs asfaltová pro použití za studena</t>
  </si>
  <si>
    <t>-876609966</t>
  </si>
  <si>
    <t>919735111</t>
  </si>
  <si>
    <t>Řezání stávajícího živičného krytu nebo podkladu hloubky do 50 mm</t>
  </si>
  <si>
    <t>-1528971094</t>
  </si>
  <si>
    <t xml:space="preserve">Poznámka k souboru cen:
1. V cenách jsou započteny i náklady na spotřebu vody.
</t>
  </si>
  <si>
    <t>Sqrt(16+16)</t>
  </si>
  <si>
    <t>965042131</t>
  </si>
  <si>
    <t>Bourání mazanin betonových nebo z litého asfaltu tl. do 100 mm, plochy do 4 m2</t>
  </si>
  <si>
    <t>2029557547</t>
  </si>
  <si>
    <t>0,5*4,00*4,00*0,15</t>
  </si>
  <si>
    <t>976074141</t>
  </si>
  <si>
    <t>Vybourání kovových madel, zábradlí, dvířek, zděří, kotevních želez kotevních želez zapuštěných do 300 mm, ve zdivu nebo dlažbě z betonu nebo kamene</t>
  </si>
  <si>
    <t>-262377681</t>
  </si>
  <si>
    <t>"držáky původních laviček"6*4</t>
  </si>
  <si>
    <t>-703403440</t>
  </si>
  <si>
    <t>-722255510</t>
  </si>
  <si>
    <t>2,856*3 'Přepočtené koeficientem množství</t>
  </si>
  <si>
    <t>-364890532</t>
  </si>
  <si>
    <t>-49787067</t>
  </si>
  <si>
    <t>2,856*9 'Přepočtené koeficientem množství</t>
  </si>
  <si>
    <t>-373529165</t>
  </si>
  <si>
    <t>761704577</t>
  </si>
  <si>
    <t>-1193237615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</si>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</sst>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167" fontId="22"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9" fillId="0" borderId="28" xfId="0" applyFont="1" applyBorder="1" applyAlignment="1">
      <alignment horizontal="left" wrapText="1"/>
    </xf>
    <xf numFmtId="0" fontId="12"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2" fillId="0" borderId="29" xfId="0" applyFont="1" applyBorder="1" applyAlignment="1">
      <alignment vertical="center" wrapText="1"/>
    </xf>
    <xf numFmtId="0" fontId="41"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8" fillId="0" borderId="0" xfId="0" applyFont="1" applyBorder="1" applyAlignment="1">
      <alignment horizontal="center" vertical="center"/>
    </xf>
    <xf numFmtId="0" fontId="12"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2" fillId="0" borderId="29" xfId="0" applyFont="1" applyBorder="1" applyAlignment="1">
      <alignment horizontal="left" vertical="center"/>
    </xf>
    <xf numFmtId="0" fontId="41"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2" fillId="0" borderId="0" xfId="0" applyFont="1" applyBorder="1" applyAlignment="1">
      <alignment horizontal="left" vertical="center" wrapText="1"/>
    </xf>
    <xf numFmtId="0" fontId="40"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32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36</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37</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38</v>
      </c>
      <c r="M28" s="45"/>
      <c r="N28" s="45"/>
      <c r="O28" s="45"/>
      <c r="P28" s="45"/>
      <c r="Q28" s="40"/>
      <c r="R28" s="40"/>
      <c r="S28" s="40"/>
      <c r="T28" s="40"/>
      <c r="U28" s="40"/>
      <c r="V28" s="40"/>
      <c r="W28" s="45" t="s">
        <v>39</v>
      </c>
      <c r="X28" s="45"/>
      <c r="Y28" s="45"/>
      <c r="Z28" s="45"/>
      <c r="AA28" s="45"/>
      <c r="AB28" s="45"/>
      <c r="AC28" s="45"/>
      <c r="AD28" s="45"/>
      <c r="AE28" s="45"/>
      <c r="AF28" s="40"/>
      <c r="AG28" s="40"/>
      <c r="AH28" s="40"/>
      <c r="AI28" s="40"/>
      <c r="AJ28" s="40"/>
      <c r="AK28" s="45" t="s">
        <v>40</v>
      </c>
      <c r="AL28" s="45"/>
      <c r="AM28" s="45"/>
      <c r="AN28" s="45"/>
      <c r="AO28" s="45"/>
      <c r="AP28" s="40"/>
      <c r="AQ28" s="40"/>
      <c r="AR28" s="44"/>
      <c r="BE28" s="31"/>
    </row>
    <row r="29" spans="1:57" s="3" customFormat="1" ht="14.4" customHeight="1">
      <c r="A29" s="3"/>
      <c r="B29" s="46"/>
      <c r="C29" s="47"/>
      <c r="D29" s="32" t="s">
        <v>41</v>
      </c>
      <c r="E29" s="47"/>
      <c r="F29" s="32" t="s">
        <v>42</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43</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44</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45</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46</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47</v>
      </c>
      <c r="E35" s="54"/>
      <c r="F35" s="54"/>
      <c r="G35" s="54"/>
      <c r="H35" s="54"/>
      <c r="I35" s="54"/>
      <c r="J35" s="54"/>
      <c r="K35" s="54"/>
      <c r="L35" s="54"/>
      <c r="M35" s="54"/>
      <c r="N35" s="54"/>
      <c r="O35" s="54"/>
      <c r="P35" s="54"/>
      <c r="Q35" s="54"/>
      <c r="R35" s="54"/>
      <c r="S35" s="54"/>
      <c r="T35" s="55" t="s">
        <v>48</v>
      </c>
      <c r="U35" s="54"/>
      <c r="V35" s="54"/>
      <c r="W35" s="54"/>
      <c r="X35" s="56" t="s">
        <v>49</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50</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052</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Opravy v areálu ZŠ a MŠ Děčín VI, Školní 1544/5</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areál ZŠ a MŠ Děčín VI, Školní 1544/5</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12. 8. 2020</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25</v>
      </c>
      <c r="D49" s="40"/>
      <c r="E49" s="40"/>
      <c r="F49" s="40"/>
      <c r="G49" s="40"/>
      <c r="H49" s="40"/>
      <c r="I49" s="40"/>
      <c r="J49" s="40"/>
      <c r="K49" s="40"/>
      <c r="L49" s="64" t="str">
        <f>IF(E11="","",E11)</f>
        <v>ZŠ a MŠ Děčín VI, Školní 1544/5</v>
      </c>
      <c r="M49" s="40"/>
      <c r="N49" s="40"/>
      <c r="O49" s="40"/>
      <c r="P49" s="40"/>
      <c r="Q49" s="40"/>
      <c r="R49" s="40"/>
      <c r="S49" s="40"/>
      <c r="T49" s="40"/>
      <c r="U49" s="40"/>
      <c r="V49" s="40"/>
      <c r="W49" s="40"/>
      <c r="X49" s="40"/>
      <c r="Y49" s="40"/>
      <c r="Z49" s="40"/>
      <c r="AA49" s="40"/>
      <c r="AB49" s="40"/>
      <c r="AC49" s="40"/>
      <c r="AD49" s="40"/>
      <c r="AE49" s="40"/>
      <c r="AF49" s="40"/>
      <c r="AG49" s="40"/>
      <c r="AH49" s="40"/>
      <c r="AI49" s="32" t="s">
        <v>31</v>
      </c>
      <c r="AJ49" s="40"/>
      <c r="AK49" s="40"/>
      <c r="AL49" s="40"/>
      <c r="AM49" s="73" t="str">
        <f>IF(E17="","",E17)</f>
        <v xml:space="preserve"> </v>
      </c>
      <c r="AN49" s="64"/>
      <c r="AO49" s="64"/>
      <c r="AP49" s="64"/>
      <c r="AQ49" s="40"/>
      <c r="AR49" s="44"/>
      <c r="AS49" s="74" t="s">
        <v>51</v>
      </c>
      <c r="AT49" s="75"/>
      <c r="AU49" s="76"/>
      <c r="AV49" s="76"/>
      <c r="AW49" s="76"/>
      <c r="AX49" s="76"/>
      <c r="AY49" s="76"/>
      <c r="AZ49" s="76"/>
      <c r="BA49" s="76"/>
      <c r="BB49" s="76"/>
      <c r="BC49" s="76"/>
      <c r="BD49" s="77"/>
      <c r="BE49" s="38"/>
    </row>
    <row r="50" spans="1:57" s="2" customFormat="1" ht="15.15" customHeight="1">
      <c r="A50" s="38"/>
      <c r="B50" s="39"/>
      <c r="C50" s="32"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34</v>
      </c>
      <c r="AJ50" s="40"/>
      <c r="AK50" s="40"/>
      <c r="AL50" s="40"/>
      <c r="AM50" s="73" t="str">
        <f>IF(E20="","",E20)</f>
        <v xml:space="preserve"> </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52</v>
      </c>
      <c r="D52" s="87"/>
      <c r="E52" s="87"/>
      <c r="F52" s="87"/>
      <c r="G52" s="87"/>
      <c r="H52" s="88"/>
      <c r="I52" s="89" t="s">
        <v>53</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54</v>
      </c>
      <c r="AH52" s="87"/>
      <c r="AI52" s="87"/>
      <c r="AJ52" s="87"/>
      <c r="AK52" s="87"/>
      <c r="AL52" s="87"/>
      <c r="AM52" s="87"/>
      <c r="AN52" s="89" t="s">
        <v>55</v>
      </c>
      <c r="AO52" s="87"/>
      <c r="AP52" s="87"/>
      <c r="AQ52" s="91" t="s">
        <v>56</v>
      </c>
      <c r="AR52" s="44"/>
      <c r="AS52" s="92" t="s">
        <v>57</v>
      </c>
      <c r="AT52" s="93" t="s">
        <v>58</v>
      </c>
      <c r="AU52" s="93" t="s">
        <v>59</v>
      </c>
      <c r="AV52" s="93" t="s">
        <v>60</v>
      </c>
      <c r="AW52" s="93" t="s">
        <v>61</v>
      </c>
      <c r="AX52" s="93" t="s">
        <v>62</v>
      </c>
      <c r="AY52" s="93" t="s">
        <v>63</v>
      </c>
      <c r="AZ52" s="93" t="s">
        <v>64</v>
      </c>
      <c r="BA52" s="93" t="s">
        <v>65</v>
      </c>
      <c r="BB52" s="93" t="s">
        <v>66</v>
      </c>
      <c r="BC52" s="93" t="s">
        <v>67</v>
      </c>
      <c r="BD52" s="94" t="s">
        <v>68</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69</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ROUND(SUM(AG55:AG57),2)</f>
        <v>0</v>
      </c>
      <c r="AH54" s="101"/>
      <c r="AI54" s="101"/>
      <c r="AJ54" s="101"/>
      <c r="AK54" s="101"/>
      <c r="AL54" s="101"/>
      <c r="AM54" s="101"/>
      <c r="AN54" s="102">
        <f>SUM(AG54,AT54)</f>
        <v>0</v>
      </c>
      <c r="AO54" s="102"/>
      <c r="AP54" s="102"/>
      <c r="AQ54" s="103" t="s">
        <v>19</v>
      </c>
      <c r="AR54" s="104"/>
      <c r="AS54" s="105">
        <f>ROUND(SUM(AS55:AS57),2)</f>
        <v>0</v>
      </c>
      <c r="AT54" s="106">
        <f>ROUND(SUM(AV54:AW54),2)</f>
        <v>0</v>
      </c>
      <c r="AU54" s="107">
        <f>ROUND(SUM(AU55:AU57),5)</f>
        <v>0</v>
      </c>
      <c r="AV54" s="106">
        <f>ROUND(AZ54*L29,2)</f>
        <v>0</v>
      </c>
      <c r="AW54" s="106">
        <f>ROUND(BA54*L30,2)</f>
        <v>0</v>
      </c>
      <c r="AX54" s="106">
        <f>ROUND(BB54*L29,2)</f>
        <v>0</v>
      </c>
      <c r="AY54" s="106">
        <f>ROUND(BC54*L30,2)</f>
        <v>0</v>
      </c>
      <c r="AZ54" s="106">
        <f>ROUND(SUM(AZ55:AZ57),2)</f>
        <v>0</v>
      </c>
      <c r="BA54" s="106">
        <f>ROUND(SUM(BA55:BA57),2)</f>
        <v>0</v>
      </c>
      <c r="BB54" s="106">
        <f>ROUND(SUM(BB55:BB57),2)</f>
        <v>0</v>
      </c>
      <c r="BC54" s="106">
        <f>ROUND(SUM(BC55:BC57),2)</f>
        <v>0</v>
      </c>
      <c r="BD54" s="108">
        <f>ROUND(SUM(BD55:BD57),2)</f>
        <v>0</v>
      </c>
      <c r="BE54" s="6"/>
      <c r="BS54" s="109" t="s">
        <v>70</v>
      </c>
      <c r="BT54" s="109" t="s">
        <v>71</v>
      </c>
      <c r="BU54" s="110" t="s">
        <v>72</v>
      </c>
      <c r="BV54" s="109" t="s">
        <v>73</v>
      </c>
      <c r="BW54" s="109" t="s">
        <v>5</v>
      </c>
      <c r="BX54" s="109" t="s">
        <v>74</v>
      </c>
      <c r="CL54" s="109" t="s">
        <v>19</v>
      </c>
    </row>
    <row r="55" spans="1:91" s="7" customFormat="1" ht="24.75" customHeight="1">
      <c r="A55" s="111" t="s">
        <v>75</v>
      </c>
      <c r="B55" s="112"/>
      <c r="C55" s="113"/>
      <c r="D55" s="114" t="s">
        <v>76</v>
      </c>
      <c r="E55" s="114"/>
      <c r="F55" s="114"/>
      <c r="G55" s="114"/>
      <c r="H55" s="114"/>
      <c r="I55" s="115"/>
      <c r="J55" s="114" t="s">
        <v>77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'1 - Oprava opěrné zdi mez...'!J30</f>
        <v>0</v>
      </c>
      <c r="AH55" s="115"/>
      <c r="AI55" s="115"/>
      <c r="AJ55" s="115"/>
      <c r="AK55" s="115"/>
      <c r="AL55" s="115"/>
      <c r="AM55" s="115"/>
      <c r="AN55" s="116">
        <f>SUM(AG55,AT55)</f>
        <v>0</v>
      </c>
      <c r="AO55" s="115"/>
      <c r="AP55" s="115"/>
      <c r="AQ55" s="117" t="s">
        <v>78</v>
      </c>
      <c r="AR55" s="118"/>
      <c r="AS55" s="119">
        <v>0</v>
      </c>
      <c r="AT55" s="120">
        <f>ROUND(SUM(AV55:AW55),2)</f>
        <v>0</v>
      </c>
      <c r="AU55" s="121">
        <f>'1 - Oprava opěrné zdi mez...'!P88</f>
        <v>0</v>
      </c>
      <c r="AV55" s="120">
        <f>'1 - Oprava opěrné zdi mez...'!J33</f>
        <v>0</v>
      </c>
      <c r="AW55" s="120">
        <f>'1 - Oprava opěrné zdi mez...'!J34</f>
        <v>0</v>
      </c>
      <c r="AX55" s="120">
        <f>'1 - Oprava opěrné zdi mez...'!J35</f>
        <v>0</v>
      </c>
      <c r="AY55" s="120">
        <f>'1 - Oprava opěrné zdi mez...'!J36</f>
        <v>0</v>
      </c>
      <c r="AZ55" s="120">
        <f>'1 - Oprava opěrné zdi mez...'!F33</f>
        <v>0</v>
      </c>
      <c r="BA55" s="120">
        <f>'1 - Oprava opěrné zdi mez...'!F34</f>
        <v>0</v>
      </c>
      <c r="BB55" s="120">
        <f>'1 - Oprava opěrné zdi mez...'!F35</f>
        <v>0</v>
      </c>
      <c r="BC55" s="120">
        <f>'1 - Oprava opěrné zdi mez...'!F36</f>
        <v>0</v>
      </c>
      <c r="BD55" s="122">
        <f>'1 - Oprava opěrné zdi mez...'!F37</f>
        <v>0</v>
      </c>
      <c r="BE55" s="7"/>
      <c r="BT55" s="123" t="s">
        <v>76</v>
      </c>
      <c r="BV55" s="123" t="s">
        <v>73</v>
      </c>
      <c r="BW55" s="123" t="s">
        <v>79</v>
      </c>
      <c r="BX55" s="123" t="s">
        <v>5</v>
      </c>
      <c r="CL55" s="123" t="s">
        <v>19</v>
      </c>
      <c r="CM55" s="123" t="s">
        <v>80</v>
      </c>
    </row>
    <row r="56" spans="1:91" s="7" customFormat="1" ht="16.5" customHeight="1">
      <c r="A56" s="111" t="s">
        <v>75</v>
      </c>
      <c r="B56" s="112"/>
      <c r="C56" s="113"/>
      <c r="D56" s="114" t="s">
        <v>80</v>
      </c>
      <c r="E56" s="114"/>
      <c r="F56" s="114"/>
      <c r="G56" s="114"/>
      <c r="H56" s="114"/>
      <c r="I56" s="115"/>
      <c r="J56" s="114" t="s">
        <v>81</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'2 - Oprava schodiště do h...'!J30</f>
        <v>0</v>
      </c>
      <c r="AH56" s="115"/>
      <c r="AI56" s="115"/>
      <c r="AJ56" s="115"/>
      <c r="AK56" s="115"/>
      <c r="AL56" s="115"/>
      <c r="AM56" s="115"/>
      <c r="AN56" s="116">
        <f>SUM(AG56,AT56)</f>
        <v>0</v>
      </c>
      <c r="AO56" s="115"/>
      <c r="AP56" s="115"/>
      <c r="AQ56" s="117" t="s">
        <v>78</v>
      </c>
      <c r="AR56" s="118"/>
      <c r="AS56" s="119">
        <v>0</v>
      </c>
      <c r="AT56" s="120">
        <f>ROUND(SUM(AV56:AW56),2)</f>
        <v>0</v>
      </c>
      <c r="AU56" s="121">
        <f>'2 - Oprava schodiště do h...'!P88</f>
        <v>0</v>
      </c>
      <c r="AV56" s="120">
        <f>'2 - Oprava schodiště do h...'!J33</f>
        <v>0</v>
      </c>
      <c r="AW56" s="120">
        <f>'2 - Oprava schodiště do h...'!J34</f>
        <v>0</v>
      </c>
      <c r="AX56" s="120">
        <f>'2 - Oprava schodiště do h...'!J35</f>
        <v>0</v>
      </c>
      <c r="AY56" s="120">
        <f>'2 - Oprava schodiště do h...'!J36</f>
        <v>0</v>
      </c>
      <c r="AZ56" s="120">
        <f>'2 - Oprava schodiště do h...'!F33</f>
        <v>0</v>
      </c>
      <c r="BA56" s="120">
        <f>'2 - Oprava schodiště do h...'!F34</f>
        <v>0</v>
      </c>
      <c r="BB56" s="120">
        <f>'2 - Oprava schodiště do h...'!F35</f>
        <v>0</v>
      </c>
      <c r="BC56" s="120">
        <f>'2 - Oprava schodiště do h...'!F36</f>
        <v>0</v>
      </c>
      <c r="BD56" s="122">
        <f>'2 - Oprava schodiště do h...'!F37</f>
        <v>0</v>
      </c>
      <c r="BE56" s="7"/>
      <c r="BT56" s="123" t="s">
        <v>76</v>
      </c>
      <c r="BV56" s="123" t="s">
        <v>73</v>
      </c>
      <c r="BW56" s="123" t="s">
        <v>82</v>
      </c>
      <c r="BX56" s="123" t="s">
        <v>5</v>
      </c>
      <c r="CL56" s="123" t="s">
        <v>19</v>
      </c>
      <c r="CM56" s="123" t="s">
        <v>80</v>
      </c>
    </row>
    <row r="57" spans="1:91" s="7" customFormat="1" ht="37.5" customHeight="1">
      <c r="A57" s="111" t="s">
        <v>75</v>
      </c>
      <c r="B57" s="112"/>
      <c r="C57" s="113"/>
      <c r="D57" s="114" t="s">
        <v>83</v>
      </c>
      <c r="E57" s="114"/>
      <c r="F57" s="114"/>
      <c r="G57" s="114"/>
      <c r="H57" s="114"/>
      <c r="I57" s="115"/>
      <c r="J57" s="114" t="s">
        <v>84</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'3 - Oprava stupňů, odstra...'!J30</f>
        <v>0</v>
      </c>
      <c r="AH57" s="115"/>
      <c r="AI57" s="115"/>
      <c r="AJ57" s="115"/>
      <c r="AK57" s="115"/>
      <c r="AL57" s="115"/>
      <c r="AM57" s="115"/>
      <c r="AN57" s="116">
        <f>SUM(AG57,AT57)</f>
        <v>0</v>
      </c>
      <c r="AO57" s="115"/>
      <c r="AP57" s="115"/>
      <c r="AQ57" s="117" t="s">
        <v>78</v>
      </c>
      <c r="AR57" s="118"/>
      <c r="AS57" s="124">
        <v>0</v>
      </c>
      <c r="AT57" s="125">
        <f>ROUND(SUM(AV57:AW57),2)</f>
        <v>0</v>
      </c>
      <c r="AU57" s="126">
        <f>'3 - Oprava stupňů, odstra...'!P85</f>
        <v>0</v>
      </c>
      <c r="AV57" s="125">
        <f>'3 - Oprava stupňů, odstra...'!J33</f>
        <v>0</v>
      </c>
      <c r="AW57" s="125">
        <f>'3 - Oprava stupňů, odstra...'!J34</f>
        <v>0</v>
      </c>
      <c r="AX57" s="125">
        <f>'3 - Oprava stupňů, odstra...'!J35</f>
        <v>0</v>
      </c>
      <c r="AY57" s="125">
        <f>'3 - Oprava stupňů, odstra...'!J36</f>
        <v>0</v>
      </c>
      <c r="AZ57" s="125">
        <f>'3 - Oprava stupňů, odstra...'!F33</f>
        <v>0</v>
      </c>
      <c r="BA57" s="125">
        <f>'3 - Oprava stupňů, odstra...'!F34</f>
        <v>0</v>
      </c>
      <c r="BB57" s="125">
        <f>'3 - Oprava stupňů, odstra...'!F35</f>
        <v>0</v>
      </c>
      <c r="BC57" s="125">
        <f>'3 - Oprava stupňů, odstra...'!F36</f>
        <v>0</v>
      </c>
      <c r="BD57" s="127">
        <f>'3 - Oprava stupňů, odstra...'!F37</f>
        <v>0</v>
      </c>
      <c r="BE57" s="7"/>
      <c r="BT57" s="123" t="s">
        <v>76</v>
      </c>
      <c r="BV57" s="123" t="s">
        <v>73</v>
      </c>
      <c r="BW57" s="123" t="s">
        <v>85</v>
      </c>
      <c r="BX57" s="123" t="s">
        <v>5</v>
      </c>
      <c r="CL57" s="123" t="s">
        <v>19</v>
      </c>
      <c r="CM57" s="123" t="s">
        <v>80</v>
      </c>
    </row>
    <row r="58" spans="1:57" s="2" customFormat="1" ht="30" customHeight="1">
      <c r="A58" s="38"/>
      <c r="B58" s="39"/>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4"/>
      <c r="AS58" s="38"/>
      <c r="AT58" s="38"/>
      <c r="AU58" s="38"/>
      <c r="AV58" s="38"/>
      <c r="AW58" s="38"/>
      <c r="AX58" s="38"/>
      <c r="AY58" s="38"/>
      <c r="AZ58" s="38"/>
      <c r="BA58" s="38"/>
      <c r="BB58" s="38"/>
      <c r="BC58" s="38"/>
      <c r="BD58" s="38"/>
      <c r="BE58" s="38"/>
    </row>
    <row r="59" spans="1:57" s="2" customFormat="1" ht="6.95" customHeight="1">
      <c r="A59" s="38"/>
      <c r="B59" s="59"/>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44"/>
      <c r="AS59" s="38"/>
      <c r="AT59" s="38"/>
      <c r="AU59" s="38"/>
      <c r="AV59" s="38"/>
      <c r="AW59" s="38"/>
      <c r="AX59" s="38"/>
      <c r="AY59" s="38"/>
      <c r="AZ59" s="38"/>
      <c r="BA59" s="38"/>
      <c r="BB59" s="38"/>
      <c r="BC59" s="38"/>
      <c r="BD59" s="38"/>
      <c r="BE59" s="38"/>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1 - Oprava opěrné zdi mez...'!C2" display="/"/>
    <hyperlink ref="A56" location="'2 - Oprava schodiště do h...'!C2" display="/"/>
    <hyperlink ref="A57" location="'3 - Oprava stupňů, odstra...'!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79</v>
      </c>
    </row>
    <row r="3" spans="2:46" s="1" customFormat="1" ht="6.95" customHeight="1">
      <c r="B3" s="129"/>
      <c r="C3" s="130"/>
      <c r="D3" s="130"/>
      <c r="E3" s="130"/>
      <c r="F3" s="130"/>
      <c r="G3" s="130"/>
      <c r="H3" s="130"/>
      <c r="I3" s="131"/>
      <c r="J3" s="130"/>
      <c r="K3" s="130"/>
      <c r="L3" s="20"/>
      <c r="AT3" s="17" t="s">
        <v>80</v>
      </c>
    </row>
    <row r="4" spans="2:46" s="1" customFormat="1" ht="24.95" customHeight="1">
      <c r="B4" s="20"/>
      <c r="D4" s="132" t="s">
        <v>86</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Opravy v areálu ZŠ a MŠ Děčín VI, Školní 1544/5</v>
      </c>
      <c r="F7" s="134"/>
      <c r="G7" s="134"/>
      <c r="H7" s="134"/>
      <c r="I7" s="128"/>
      <c r="L7" s="20"/>
    </row>
    <row r="8" spans="1:31" s="2" customFormat="1" ht="12" customHeight="1">
      <c r="A8" s="38"/>
      <c r="B8" s="44"/>
      <c r="C8" s="38"/>
      <c r="D8" s="134" t="s">
        <v>87</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88</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12. 8. 2020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27</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 xml:space="preserve"> </v>
      </c>
      <c r="F21" s="38"/>
      <c r="G21" s="38"/>
      <c r="H21" s="38"/>
      <c r="I21" s="140" t="s">
        <v>28</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34</v>
      </c>
      <c r="E23" s="38"/>
      <c r="F23" s="38"/>
      <c r="G23" s="38"/>
      <c r="H23" s="38"/>
      <c r="I23" s="140" t="s">
        <v>26</v>
      </c>
      <c r="J23" s="139" t="str">
        <f>IF('Rekapitulace stavby'!AN19="","",'Rekapitulace stavby'!AN19)</f>
        <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tr">
        <f>IF('Rekapitulace stavby'!E20="","",'Rekapitulace stavby'!E20)</f>
        <v xml:space="preserve"> </v>
      </c>
      <c r="F24" s="38"/>
      <c r="G24" s="38"/>
      <c r="H24" s="38"/>
      <c r="I24" s="140" t="s">
        <v>28</v>
      </c>
      <c r="J24" s="139" t="str">
        <f>IF('Rekapitulace stavby'!AN20="","",'Rekapitulace stavby'!AN20)</f>
        <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35</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37</v>
      </c>
      <c r="E30" s="38"/>
      <c r="F30" s="38"/>
      <c r="G30" s="38"/>
      <c r="H30" s="38"/>
      <c r="I30" s="136"/>
      <c r="J30" s="150">
        <f>ROUND(J88,2)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39</v>
      </c>
      <c r="G32" s="38"/>
      <c r="H32" s="38"/>
      <c r="I32" s="152" t="s">
        <v>38</v>
      </c>
      <c r="J32" s="151" t="s">
        <v>40</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41</v>
      </c>
      <c r="E33" s="134" t="s">
        <v>42</v>
      </c>
      <c r="F33" s="154">
        <f>ROUND((SUM(BE88:BE150)),2)</f>
        <v>0</v>
      </c>
      <c r="G33" s="38"/>
      <c r="H33" s="38"/>
      <c r="I33" s="155">
        <v>0.21</v>
      </c>
      <c r="J33" s="154">
        <f>ROUND(((SUM(BE88:BE150))*I33),2)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43</v>
      </c>
      <c r="F34" s="154">
        <f>ROUND((SUM(BF88:BF150)),2)</f>
        <v>0</v>
      </c>
      <c r="G34" s="38"/>
      <c r="H34" s="38"/>
      <c r="I34" s="155">
        <v>0.15</v>
      </c>
      <c r="J34" s="154">
        <f>ROUND(((SUM(BF88:BF150))*I34),2)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44</v>
      </c>
      <c r="F35" s="154">
        <f>ROUND((SUM(BG88:BG150)),2)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45</v>
      </c>
      <c r="F36" s="154">
        <f>ROUND((SUM(BH88:BH150)),2)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46</v>
      </c>
      <c r="F37" s="154">
        <f>ROUND((SUM(BI88:BI150)),2)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47</v>
      </c>
      <c r="E39" s="158"/>
      <c r="F39" s="158"/>
      <c r="G39" s="159" t="s">
        <v>48</v>
      </c>
      <c r="H39" s="160" t="s">
        <v>49</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89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Opravy v areálu ZŠ a MŠ Děčín VI, Školní 1544/5</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87</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1 - Oprava opěrné zdi mezi pavilonem A - B</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areál ZŠ a MŠ Děčín VI, Školní 1544/5</v>
      </c>
      <c r="G52" s="40"/>
      <c r="H52" s="40"/>
      <c r="I52" s="140" t="s">
        <v>23</v>
      </c>
      <c r="J52" s="72" t="str">
        <f>IF(J12="","",J12)</f>
        <v>12. 8. 2020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ZŠ a MŠ Děčín VI, Školní 1544/5</v>
      </c>
      <c r="G54" s="40"/>
      <c r="H54" s="40"/>
      <c r="I54" s="140" t="s">
        <v>31</v>
      </c>
      <c r="J54" s="36" t="str">
        <f>E21</f>
        <v xml:space="preserve"> </v>
      </c>
      <c r="K54" s="40"/>
      <c r="L54" s="137"/>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140" t="s">
        <v>34</v>
      </c>
      <c r="J55" s="36" t="str">
        <f>E24</f>
        <v xml:space="preserve"> </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90</v>
      </c>
      <c r="D57" s="172"/>
      <c r="E57" s="172"/>
      <c r="F57" s="172"/>
      <c r="G57" s="172"/>
      <c r="H57" s="172"/>
      <c r="I57" s="173"/>
      <c r="J57" s="174" t="s">
        <v>91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69</v>
      </c>
      <c r="D59" s="40"/>
      <c r="E59" s="40"/>
      <c r="F59" s="40"/>
      <c r="G59" s="40"/>
      <c r="H59" s="40"/>
      <c r="I59" s="136"/>
      <c r="J59" s="102">
        <f>J88</f>
        <v>0</v>
      </c>
      <c r="K59" s="40"/>
      <c r="L59" s="137"/>
      <c r="S59" s="38"/>
      <c r="T59" s="38"/>
      <c r="U59" s="38"/>
      <c r="V59" s="38"/>
      <c r="W59" s="38"/>
      <c r="X59" s="38"/>
      <c r="Y59" s="38"/>
      <c r="Z59" s="38"/>
      <c r="AA59" s="38"/>
      <c r="AB59" s="38"/>
      <c r="AC59" s="38"/>
      <c r="AD59" s="38"/>
      <c r="AE59" s="38"/>
      <c r="AU59" s="17" t="s">
        <v>92</v>
      </c>
    </row>
    <row r="60" spans="1:31" s="9" customFormat="1" ht="24.95" customHeight="1">
      <c r="A60" s="9"/>
      <c r="B60" s="176"/>
      <c r="C60" s="177"/>
      <c r="D60" s="178" t="s">
        <v>93</v>
      </c>
      <c r="E60" s="179"/>
      <c r="F60" s="179"/>
      <c r="G60" s="179"/>
      <c r="H60" s="179"/>
      <c r="I60" s="180"/>
      <c r="J60" s="181">
        <f>J89</f>
        <v>0</v>
      </c>
      <c r="K60" s="177"/>
      <c r="L60" s="182"/>
      <c r="S60" s="9"/>
      <c r="T60" s="9"/>
      <c r="U60" s="9"/>
      <c r="V60" s="9"/>
      <c r="W60" s="9"/>
      <c r="X60" s="9"/>
      <c r="Y60" s="9"/>
      <c r="Z60" s="9"/>
      <c r="AA60" s="9"/>
      <c r="AB60" s="9"/>
      <c r="AC60" s="9"/>
      <c r="AD60" s="9"/>
      <c r="AE60" s="9"/>
    </row>
    <row r="61" spans="1:31" s="10" customFormat="1" ht="19.9" customHeight="1">
      <c r="A61" s="10"/>
      <c r="B61" s="183"/>
      <c r="C61" s="184"/>
      <c r="D61" s="185" t="s">
        <v>94</v>
      </c>
      <c r="E61" s="186"/>
      <c r="F61" s="186"/>
      <c r="G61" s="186"/>
      <c r="H61" s="186"/>
      <c r="I61" s="187"/>
      <c r="J61" s="188">
        <f>J90</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95</v>
      </c>
      <c r="E62" s="186"/>
      <c r="F62" s="186"/>
      <c r="G62" s="186"/>
      <c r="H62" s="186"/>
      <c r="I62" s="187"/>
      <c r="J62" s="188">
        <f>J109</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96</v>
      </c>
      <c r="E63" s="186"/>
      <c r="F63" s="186"/>
      <c r="G63" s="186"/>
      <c r="H63" s="186"/>
      <c r="I63" s="187"/>
      <c r="J63" s="188">
        <f>J116</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97</v>
      </c>
      <c r="E64" s="186"/>
      <c r="F64" s="186"/>
      <c r="G64" s="186"/>
      <c r="H64" s="186"/>
      <c r="I64" s="187"/>
      <c r="J64" s="188">
        <f>J130</f>
        <v>0</v>
      </c>
      <c r="K64" s="184"/>
      <c r="L64" s="189"/>
      <c r="S64" s="10"/>
      <c r="T64" s="10"/>
      <c r="U64" s="10"/>
      <c r="V64" s="10"/>
      <c r="W64" s="10"/>
      <c r="X64" s="10"/>
      <c r="Y64" s="10"/>
      <c r="Z64" s="10"/>
      <c r="AA64" s="10"/>
      <c r="AB64" s="10"/>
      <c r="AC64" s="10"/>
      <c r="AD64" s="10"/>
      <c r="AE64" s="10"/>
    </row>
    <row r="65" spans="1:31" s="9" customFormat="1" ht="24.95" customHeight="1">
      <c r="A65" s="9"/>
      <c r="B65" s="176"/>
      <c r="C65" s="177"/>
      <c r="D65" s="178" t="s">
        <v>98</v>
      </c>
      <c r="E65" s="179"/>
      <c r="F65" s="179"/>
      <c r="G65" s="179"/>
      <c r="H65" s="179"/>
      <c r="I65" s="180"/>
      <c r="J65" s="181">
        <f>J133</f>
        <v>0</v>
      </c>
      <c r="K65" s="177"/>
      <c r="L65" s="182"/>
      <c r="S65" s="9"/>
      <c r="T65" s="9"/>
      <c r="U65" s="9"/>
      <c r="V65" s="9"/>
      <c r="W65" s="9"/>
      <c r="X65" s="9"/>
      <c r="Y65" s="9"/>
      <c r="Z65" s="9"/>
      <c r="AA65" s="9"/>
      <c r="AB65" s="9"/>
      <c r="AC65" s="9"/>
      <c r="AD65" s="9"/>
      <c r="AE65" s="9"/>
    </row>
    <row r="66" spans="1:31" s="10" customFormat="1" ht="19.9" customHeight="1">
      <c r="A66" s="10"/>
      <c r="B66" s="183"/>
      <c r="C66" s="184"/>
      <c r="D66" s="185" t="s">
        <v>99</v>
      </c>
      <c r="E66" s="186"/>
      <c r="F66" s="186"/>
      <c r="G66" s="186"/>
      <c r="H66" s="186"/>
      <c r="I66" s="187"/>
      <c r="J66" s="188">
        <f>J134</f>
        <v>0</v>
      </c>
      <c r="K66" s="184"/>
      <c r="L66" s="189"/>
      <c r="S66" s="10"/>
      <c r="T66" s="10"/>
      <c r="U66" s="10"/>
      <c r="V66" s="10"/>
      <c r="W66" s="10"/>
      <c r="X66" s="10"/>
      <c r="Y66" s="10"/>
      <c r="Z66" s="10"/>
      <c r="AA66" s="10"/>
      <c r="AB66" s="10"/>
      <c r="AC66" s="10"/>
      <c r="AD66" s="10"/>
      <c r="AE66" s="10"/>
    </row>
    <row r="67" spans="1:31" s="10" customFormat="1" ht="19.9" customHeight="1">
      <c r="A67" s="10"/>
      <c r="B67" s="183"/>
      <c r="C67" s="184"/>
      <c r="D67" s="185" t="s">
        <v>100</v>
      </c>
      <c r="E67" s="186"/>
      <c r="F67" s="186"/>
      <c r="G67" s="186"/>
      <c r="H67" s="186"/>
      <c r="I67" s="187"/>
      <c r="J67" s="188">
        <f>J138</f>
        <v>0</v>
      </c>
      <c r="K67" s="184"/>
      <c r="L67" s="189"/>
      <c r="S67" s="10"/>
      <c r="T67" s="10"/>
      <c r="U67" s="10"/>
      <c r="V67" s="10"/>
      <c r="W67" s="10"/>
      <c r="X67" s="10"/>
      <c r="Y67" s="10"/>
      <c r="Z67" s="10"/>
      <c r="AA67" s="10"/>
      <c r="AB67" s="10"/>
      <c r="AC67" s="10"/>
      <c r="AD67" s="10"/>
      <c r="AE67" s="10"/>
    </row>
    <row r="68" spans="1:31" s="10" customFormat="1" ht="19.9" customHeight="1">
      <c r="A68" s="10"/>
      <c r="B68" s="183"/>
      <c r="C68" s="184"/>
      <c r="D68" s="185" t="s">
        <v>101</v>
      </c>
      <c r="E68" s="186"/>
      <c r="F68" s="186"/>
      <c r="G68" s="186"/>
      <c r="H68" s="186"/>
      <c r="I68" s="187"/>
      <c r="J68" s="188">
        <f>J145</f>
        <v>0</v>
      </c>
      <c r="K68" s="184"/>
      <c r="L68" s="189"/>
      <c r="S68" s="10"/>
      <c r="T68" s="10"/>
      <c r="U68" s="10"/>
      <c r="V68" s="10"/>
      <c r="W68" s="10"/>
      <c r="X68" s="10"/>
      <c r="Y68" s="10"/>
      <c r="Z68" s="10"/>
      <c r="AA68" s="10"/>
      <c r="AB68" s="10"/>
      <c r="AC68" s="10"/>
      <c r="AD68" s="10"/>
      <c r="AE68" s="10"/>
    </row>
    <row r="69" spans="1:31" s="2" customFormat="1" ht="21.8" customHeight="1">
      <c r="A69" s="38"/>
      <c r="B69" s="39"/>
      <c r="C69" s="40"/>
      <c r="D69" s="40"/>
      <c r="E69" s="40"/>
      <c r="F69" s="40"/>
      <c r="G69" s="40"/>
      <c r="H69" s="40"/>
      <c r="I69" s="136"/>
      <c r="J69" s="40"/>
      <c r="K69" s="40"/>
      <c r="L69" s="137"/>
      <c r="S69" s="38"/>
      <c r="T69" s="38"/>
      <c r="U69" s="38"/>
      <c r="V69" s="38"/>
      <c r="W69" s="38"/>
      <c r="X69" s="38"/>
      <c r="Y69" s="38"/>
      <c r="Z69" s="38"/>
      <c r="AA69" s="38"/>
      <c r="AB69" s="38"/>
      <c r="AC69" s="38"/>
      <c r="AD69" s="38"/>
      <c r="AE69" s="38"/>
    </row>
    <row r="70" spans="1:31" s="2" customFormat="1" ht="6.95" customHeight="1">
      <c r="A70" s="38"/>
      <c r="B70" s="59"/>
      <c r="C70" s="60"/>
      <c r="D70" s="60"/>
      <c r="E70" s="60"/>
      <c r="F70" s="60"/>
      <c r="G70" s="60"/>
      <c r="H70" s="60"/>
      <c r="I70" s="166"/>
      <c r="J70" s="60"/>
      <c r="K70" s="60"/>
      <c r="L70" s="137"/>
      <c r="S70" s="38"/>
      <c r="T70" s="38"/>
      <c r="U70" s="38"/>
      <c r="V70" s="38"/>
      <c r="W70" s="38"/>
      <c r="X70" s="38"/>
      <c r="Y70" s="38"/>
      <c r="Z70" s="38"/>
      <c r="AA70" s="38"/>
      <c r="AB70" s="38"/>
      <c r="AC70" s="38"/>
      <c r="AD70" s="38"/>
      <c r="AE70" s="38"/>
    </row>
    <row r="74" spans="1:31" s="2" customFormat="1" ht="6.95" customHeight="1">
      <c r="A74" s="38"/>
      <c r="B74" s="61"/>
      <c r="C74" s="62"/>
      <c r="D74" s="62"/>
      <c r="E74" s="62"/>
      <c r="F74" s="62"/>
      <c r="G74" s="62"/>
      <c r="H74" s="62"/>
      <c r="I74" s="169"/>
      <c r="J74" s="62"/>
      <c r="K74" s="62"/>
      <c r="L74" s="137"/>
      <c r="S74" s="38"/>
      <c r="T74" s="38"/>
      <c r="U74" s="38"/>
      <c r="V74" s="38"/>
      <c r="W74" s="38"/>
      <c r="X74" s="38"/>
      <c r="Y74" s="38"/>
      <c r="Z74" s="38"/>
      <c r="AA74" s="38"/>
      <c r="AB74" s="38"/>
      <c r="AC74" s="38"/>
      <c r="AD74" s="38"/>
      <c r="AE74" s="38"/>
    </row>
    <row r="75" spans="1:31" s="2" customFormat="1" ht="24.95" customHeight="1">
      <c r="A75" s="38"/>
      <c r="B75" s="39"/>
      <c r="C75" s="23" t="s">
        <v>102</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16</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6.5" customHeight="1">
      <c r="A78" s="38"/>
      <c r="B78" s="39"/>
      <c r="C78" s="40"/>
      <c r="D78" s="40"/>
      <c r="E78" s="170" t="str">
        <f>E7</f>
        <v>Opravy v areálu ZŠ a MŠ Děčín VI, Školní 1544/5</v>
      </c>
      <c r="F78" s="32"/>
      <c r="G78" s="32"/>
      <c r="H78" s="32"/>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87</v>
      </c>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6.5" customHeight="1">
      <c r="A80" s="38"/>
      <c r="B80" s="39"/>
      <c r="C80" s="40"/>
      <c r="D80" s="40"/>
      <c r="E80" s="69" t="str">
        <f>E9</f>
        <v>1 - Oprava opěrné zdi mezi pavilonem A - B</v>
      </c>
      <c r="F80" s="40"/>
      <c r="G80" s="40"/>
      <c r="H80" s="40"/>
      <c r="I80" s="136"/>
      <c r="J80" s="40"/>
      <c r="K80" s="40"/>
      <c r="L80" s="137"/>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2" customHeight="1">
      <c r="A82" s="38"/>
      <c r="B82" s="39"/>
      <c r="C82" s="32" t="s">
        <v>21</v>
      </c>
      <c r="D82" s="40"/>
      <c r="E82" s="40"/>
      <c r="F82" s="27" t="str">
        <f>F12</f>
        <v>areál ZŠ a MŠ Děčín VI, Školní 1544/5</v>
      </c>
      <c r="G82" s="40"/>
      <c r="H82" s="40"/>
      <c r="I82" s="140" t="s">
        <v>23</v>
      </c>
      <c r="J82" s="72" t="str">
        <f>IF(J12="","",J12)</f>
        <v>12. 8. 2020</v>
      </c>
      <c r="K82" s="40"/>
      <c r="L82" s="137"/>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2" customFormat="1" ht="15.15" customHeight="1">
      <c r="A84" s="38"/>
      <c r="B84" s="39"/>
      <c r="C84" s="32" t="s">
        <v>25</v>
      </c>
      <c r="D84" s="40"/>
      <c r="E84" s="40"/>
      <c r="F84" s="27" t="str">
        <f>E15</f>
        <v>ZŠ a MŠ Děčín VI, Školní 1544/5</v>
      </c>
      <c r="G84" s="40"/>
      <c r="H84" s="40"/>
      <c r="I84" s="140" t="s">
        <v>31</v>
      </c>
      <c r="J84" s="36" t="str">
        <f>E21</f>
        <v xml:space="preserve"> </v>
      </c>
      <c r="K84" s="40"/>
      <c r="L84" s="137"/>
      <c r="S84" s="38"/>
      <c r="T84" s="38"/>
      <c r="U84" s="38"/>
      <c r="V84" s="38"/>
      <c r="W84" s="38"/>
      <c r="X84" s="38"/>
      <c r="Y84" s="38"/>
      <c r="Z84" s="38"/>
      <c r="AA84" s="38"/>
      <c r="AB84" s="38"/>
      <c r="AC84" s="38"/>
      <c r="AD84" s="38"/>
      <c r="AE84" s="38"/>
    </row>
    <row r="85" spans="1:31" s="2" customFormat="1" ht="15.15" customHeight="1">
      <c r="A85" s="38"/>
      <c r="B85" s="39"/>
      <c r="C85" s="32" t="s">
        <v>29</v>
      </c>
      <c r="D85" s="40"/>
      <c r="E85" s="40"/>
      <c r="F85" s="27" t="str">
        <f>IF(E18="","",E18)</f>
        <v>Vyplň údaj</v>
      </c>
      <c r="G85" s="40"/>
      <c r="H85" s="40"/>
      <c r="I85" s="140" t="s">
        <v>34</v>
      </c>
      <c r="J85" s="36" t="str">
        <f>E24</f>
        <v xml:space="preserve"> </v>
      </c>
      <c r="K85" s="40"/>
      <c r="L85" s="137"/>
      <c r="S85" s="38"/>
      <c r="T85" s="38"/>
      <c r="U85" s="38"/>
      <c r="V85" s="38"/>
      <c r="W85" s="38"/>
      <c r="X85" s="38"/>
      <c r="Y85" s="38"/>
      <c r="Z85" s="38"/>
      <c r="AA85" s="38"/>
      <c r="AB85" s="38"/>
      <c r="AC85" s="38"/>
      <c r="AD85" s="38"/>
      <c r="AE85" s="38"/>
    </row>
    <row r="86" spans="1:31" s="2" customFormat="1" ht="10.3" customHeight="1">
      <c r="A86" s="38"/>
      <c r="B86" s="39"/>
      <c r="C86" s="40"/>
      <c r="D86" s="40"/>
      <c r="E86" s="40"/>
      <c r="F86" s="40"/>
      <c r="G86" s="40"/>
      <c r="H86" s="40"/>
      <c r="I86" s="136"/>
      <c r="J86" s="40"/>
      <c r="K86" s="40"/>
      <c r="L86" s="137"/>
      <c r="S86" s="38"/>
      <c r="T86" s="38"/>
      <c r="U86" s="38"/>
      <c r="V86" s="38"/>
      <c r="W86" s="38"/>
      <c r="X86" s="38"/>
      <c r="Y86" s="38"/>
      <c r="Z86" s="38"/>
      <c r="AA86" s="38"/>
      <c r="AB86" s="38"/>
      <c r="AC86" s="38"/>
      <c r="AD86" s="38"/>
      <c r="AE86" s="38"/>
    </row>
    <row r="87" spans="1:31" s="11" customFormat="1" ht="29.25" customHeight="1">
      <c r="A87" s="190"/>
      <c r="B87" s="191"/>
      <c r="C87" s="192" t="s">
        <v>103</v>
      </c>
      <c r="D87" s="193" t="s">
        <v>56</v>
      </c>
      <c r="E87" s="193" t="s">
        <v>52</v>
      </c>
      <c r="F87" s="193" t="s">
        <v>53</v>
      </c>
      <c r="G87" s="193" t="s">
        <v>104</v>
      </c>
      <c r="H87" s="193" t="s">
        <v>105</v>
      </c>
      <c r="I87" s="194" t="s">
        <v>106</v>
      </c>
      <c r="J87" s="193" t="s">
        <v>91</v>
      </c>
      <c r="K87" s="195" t="s">
        <v>107</v>
      </c>
      <c r="L87" s="196"/>
      <c r="M87" s="92" t="s">
        <v>19</v>
      </c>
      <c r="N87" s="93" t="s">
        <v>41</v>
      </c>
      <c r="O87" s="93" t="s">
        <v>108</v>
      </c>
      <c r="P87" s="93" t="s">
        <v>109</v>
      </c>
      <c r="Q87" s="93" t="s">
        <v>110</v>
      </c>
      <c r="R87" s="93" t="s">
        <v>111</v>
      </c>
      <c r="S87" s="93" t="s">
        <v>112</v>
      </c>
      <c r="T87" s="94" t="s">
        <v>113</v>
      </c>
      <c r="U87" s="190"/>
      <c r="V87" s="190"/>
      <c r="W87" s="190"/>
      <c r="X87" s="190"/>
      <c r="Y87" s="190"/>
      <c r="Z87" s="190"/>
      <c r="AA87" s="190"/>
      <c r="AB87" s="190"/>
      <c r="AC87" s="190"/>
      <c r="AD87" s="190"/>
      <c r="AE87" s="190"/>
    </row>
    <row r="88" spans="1:63" s="2" customFormat="1" ht="22.8" customHeight="1">
      <c r="A88" s="38"/>
      <c r="B88" s="39"/>
      <c r="C88" s="99" t="s">
        <v>114</v>
      </c>
      <c r="D88" s="40"/>
      <c r="E88" s="40"/>
      <c r="F88" s="40"/>
      <c r="G88" s="40"/>
      <c r="H88" s="40"/>
      <c r="I88" s="136"/>
      <c r="J88" s="197">
        <f>BK88</f>
        <v>0</v>
      </c>
      <c r="K88" s="40"/>
      <c r="L88" s="44"/>
      <c r="M88" s="95"/>
      <c r="N88" s="198"/>
      <c r="O88" s="96"/>
      <c r="P88" s="199">
        <f>P89+P133</f>
        <v>0</v>
      </c>
      <c r="Q88" s="96"/>
      <c r="R88" s="199">
        <f>R89+R133</f>
        <v>1.93614682</v>
      </c>
      <c r="S88" s="96"/>
      <c r="T88" s="200">
        <f>T89+T133</f>
        <v>2.7497068</v>
      </c>
      <c r="U88" s="38"/>
      <c r="V88" s="38"/>
      <c r="W88" s="38"/>
      <c r="X88" s="38"/>
      <c r="Y88" s="38"/>
      <c r="Z88" s="38"/>
      <c r="AA88" s="38"/>
      <c r="AB88" s="38"/>
      <c r="AC88" s="38"/>
      <c r="AD88" s="38"/>
      <c r="AE88" s="38"/>
      <c r="AT88" s="17" t="s">
        <v>70</v>
      </c>
      <c r="AU88" s="17" t="s">
        <v>92</v>
      </c>
      <c r="BK88" s="201">
        <f>BK89+BK133</f>
        <v>0</v>
      </c>
    </row>
    <row r="89" spans="1:63" s="12" customFormat="1" ht="25.9" customHeight="1">
      <c r="A89" s="12"/>
      <c r="B89" s="202"/>
      <c r="C89" s="203"/>
      <c r="D89" s="204" t="s">
        <v>70</v>
      </c>
      <c r="E89" s="205" t="s">
        <v>115</v>
      </c>
      <c r="F89" s="205" t="s">
        <v>116</v>
      </c>
      <c r="G89" s="203"/>
      <c r="H89" s="203"/>
      <c r="I89" s="206"/>
      <c r="J89" s="207">
        <f>BK89</f>
        <v>0</v>
      </c>
      <c r="K89" s="203"/>
      <c r="L89" s="208"/>
      <c r="M89" s="209"/>
      <c r="N89" s="210"/>
      <c r="O89" s="210"/>
      <c r="P89" s="211">
        <f>P90+P109+P116+P130</f>
        <v>0</v>
      </c>
      <c r="Q89" s="210"/>
      <c r="R89" s="211">
        <f>R90+R109+R116+R130</f>
        <v>1.70160562</v>
      </c>
      <c r="S89" s="210"/>
      <c r="T89" s="212">
        <f>T90+T109+T116+T130</f>
        <v>2.683706</v>
      </c>
      <c r="U89" s="12"/>
      <c r="V89" s="12"/>
      <c r="W89" s="12"/>
      <c r="X89" s="12"/>
      <c r="Y89" s="12"/>
      <c r="Z89" s="12"/>
      <c r="AA89" s="12"/>
      <c r="AB89" s="12"/>
      <c r="AC89" s="12"/>
      <c r="AD89" s="12"/>
      <c r="AE89" s="12"/>
      <c r="AR89" s="213" t="s">
        <v>76</v>
      </c>
      <c r="AT89" s="214" t="s">
        <v>70</v>
      </c>
      <c r="AU89" s="214" t="s">
        <v>71</v>
      </c>
      <c r="AY89" s="213" t="s">
        <v>117</v>
      </c>
      <c r="BK89" s="215">
        <f>BK90+BK109+BK116+BK130</f>
        <v>0</v>
      </c>
    </row>
    <row r="90" spans="1:63" s="12" customFormat="1" ht="22.8" customHeight="1">
      <c r="A90" s="12"/>
      <c r="B90" s="202"/>
      <c r="C90" s="203"/>
      <c r="D90" s="204" t="s">
        <v>70</v>
      </c>
      <c r="E90" s="216" t="s">
        <v>118</v>
      </c>
      <c r="F90" s="216" t="s">
        <v>119</v>
      </c>
      <c r="G90" s="203"/>
      <c r="H90" s="203"/>
      <c r="I90" s="206"/>
      <c r="J90" s="217">
        <f>BK90</f>
        <v>0</v>
      </c>
      <c r="K90" s="203"/>
      <c r="L90" s="208"/>
      <c r="M90" s="209"/>
      <c r="N90" s="210"/>
      <c r="O90" s="210"/>
      <c r="P90" s="211">
        <f>SUM(P91:P108)</f>
        <v>0</v>
      </c>
      <c r="Q90" s="210"/>
      <c r="R90" s="211">
        <f>SUM(R91:R108)</f>
        <v>1.70160562</v>
      </c>
      <c r="S90" s="210"/>
      <c r="T90" s="212">
        <f>SUM(T91:T108)</f>
        <v>0</v>
      </c>
      <c r="U90" s="12"/>
      <c r="V90" s="12"/>
      <c r="W90" s="12"/>
      <c r="X90" s="12"/>
      <c r="Y90" s="12"/>
      <c r="Z90" s="12"/>
      <c r="AA90" s="12"/>
      <c r="AB90" s="12"/>
      <c r="AC90" s="12"/>
      <c r="AD90" s="12"/>
      <c r="AE90" s="12"/>
      <c r="AR90" s="213" t="s">
        <v>76</v>
      </c>
      <c r="AT90" s="214" t="s">
        <v>70</v>
      </c>
      <c r="AU90" s="214" t="s">
        <v>76</v>
      </c>
      <c r="AY90" s="213" t="s">
        <v>117</v>
      </c>
      <c r="BK90" s="215">
        <f>SUM(BK91:BK108)</f>
        <v>0</v>
      </c>
    </row>
    <row r="91" spans="1:65" s="2" customFormat="1" ht="16.5" customHeight="1">
      <c r="A91" s="38"/>
      <c r="B91" s="39"/>
      <c r="C91" s="218" t="s">
        <v>76</v>
      </c>
      <c r="D91" s="218" t="s">
        <v>120</v>
      </c>
      <c r="E91" s="219" t="s">
        <v>121</v>
      </c>
      <c r="F91" s="220" t="s">
        <v>122</v>
      </c>
      <c r="G91" s="221" t="s">
        <v>123</v>
      </c>
      <c r="H91" s="222">
        <v>30.154</v>
      </c>
      <c r="I91" s="223"/>
      <c r="J91" s="224">
        <f>ROUND(I91*H91,2)</f>
        <v>0</v>
      </c>
      <c r="K91" s="220" t="s">
        <v>124</v>
      </c>
      <c r="L91" s="44"/>
      <c r="M91" s="225" t="s">
        <v>19</v>
      </c>
      <c r="N91" s="226" t="s">
        <v>42</v>
      </c>
      <c r="O91" s="84"/>
      <c r="P91" s="227">
        <f>O91*H91</f>
        <v>0</v>
      </c>
      <c r="Q91" s="227">
        <v>0.00735</v>
      </c>
      <c r="R91" s="227">
        <f>Q91*H91</f>
        <v>0.2216319</v>
      </c>
      <c r="S91" s="227">
        <v>0</v>
      </c>
      <c r="T91" s="228">
        <f>S91*H91</f>
        <v>0</v>
      </c>
      <c r="U91" s="38"/>
      <c r="V91" s="38"/>
      <c r="W91" s="38"/>
      <c r="X91" s="38"/>
      <c r="Y91" s="38"/>
      <c r="Z91" s="38"/>
      <c r="AA91" s="38"/>
      <c r="AB91" s="38"/>
      <c r="AC91" s="38"/>
      <c r="AD91" s="38"/>
      <c r="AE91" s="38"/>
      <c r="AR91" s="229" t="s">
        <v>125</v>
      </c>
      <c r="AT91" s="229" t="s">
        <v>120</v>
      </c>
      <c r="AU91" s="229" t="s">
        <v>80</v>
      </c>
      <c r="AY91" s="17" t="s">
        <v>117</v>
      </c>
      <c r="BE91" s="230">
        <f>IF(N91="základní",J91,0)</f>
        <v>0</v>
      </c>
      <c r="BF91" s="230">
        <f>IF(N91="snížená",J91,0)</f>
        <v>0</v>
      </c>
      <c r="BG91" s="230">
        <f>IF(N91="zákl. přenesená",J91,0)</f>
        <v>0</v>
      </c>
      <c r="BH91" s="230">
        <f>IF(N91="sníž. přenesená",J91,0)</f>
        <v>0</v>
      </c>
      <c r="BI91" s="230">
        <f>IF(N91="nulová",J91,0)</f>
        <v>0</v>
      </c>
      <c r="BJ91" s="17" t="s">
        <v>76</v>
      </c>
      <c r="BK91" s="230">
        <f>ROUND(I91*H91,2)</f>
        <v>0</v>
      </c>
      <c r="BL91" s="17" t="s">
        <v>125</v>
      </c>
      <c r="BM91" s="229" t="s">
        <v>126</v>
      </c>
    </row>
    <row r="92" spans="1:51" s="13" customFormat="1" ht="12">
      <c r="A92" s="13"/>
      <c r="B92" s="231"/>
      <c r="C92" s="232"/>
      <c r="D92" s="233" t="s">
        <v>127</v>
      </c>
      <c r="E92" s="234" t="s">
        <v>19</v>
      </c>
      <c r="F92" s="235" t="s">
        <v>128</v>
      </c>
      <c r="G92" s="232"/>
      <c r="H92" s="236">
        <v>15.2</v>
      </c>
      <c r="I92" s="237"/>
      <c r="J92" s="232"/>
      <c r="K92" s="232"/>
      <c r="L92" s="238"/>
      <c r="M92" s="239"/>
      <c r="N92" s="240"/>
      <c r="O92" s="240"/>
      <c r="P92" s="240"/>
      <c r="Q92" s="240"/>
      <c r="R92" s="240"/>
      <c r="S92" s="240"/>
      <c r="T92" s="241"/>
      <c r="U92" s="13"/>
      <c r="V92" s="13"/>
      <c r="W92" s="13"/>
      <c r="X92" s="13"/>
      <c r="Y92" s="13"/>
      <c r="Z92" s="13"/>
      <c r="AA92" s="13"/>
      <c r="AB92" s="13"/>
      <c r="AC92" s="13"/>
      <c r="AD92" s="13"/>
      <c r="AE92" s="13"/>
      <c r="AT92" s="242" t="s">
        <v>127</v>
      </c>
      <c r="AU92" s="242" t="s">
        <v>80</v>
      </c>
      <c r="AV92" s="13" t="s">
        <v>80</v>
      </c>
      <c r="AW92" s="13" t="s">
        <v>33</v>
      </c>
      <c r="AX92" s="13" t="s">
        <v>71</v>
      </c>
      <c r="AY92" s="242" t="s">
        <v>117</v>
      </c>
    </row>
    <row r="93" spans="1:51" s="13" customFormat="1" ht="12">
      <c r="A93" s="13"/>
      <c r="B93" s="231"/>
      <c r="C93" s="232"/>
      <c r="D93" s="233" t="s">
        <v>127</v>
      </c>
      <c r="E93" s="234" t="s">
        <v>19</v>
      </c>
      <c r="F93" s="235" t="s">
        <v>129</v>
      </c>
      <c r="G93" s="232"/>
      <c r="H93" s="236">
        <v>6.08</v>
      </c>
      <c r="I93" s="237"/>
      <c r="J93" s="232"/>
      <c r="K93" s="232"/>
      <c r="L93" s="238"/>
      <c r="M93" s="239"/>
      <c r="N93" s="240"/>
      <c r="O93" s="240"/>
      <c r="P93" s="240"/>
      <c r="Q93" s="240"/>
      <c r="R93" s="240"/>
      <c r="S93" s="240"/>
      <c r="T93" s="241"/>
      <c r="U93" s="13"/>
      <c r="V93" s="13"/>
      <c r="W93" s="13"/>
      <c r="X93" s="13"/>
      <c r="Y93" s="13"/>
      <c r="Z93" s="13"/>
      <c r="AA93" s="13"/>
      <c r="AB93" s="13"/>
      <c r="AC93" s="13"/>
      <c r="AD93" s="13"/>
      <c r="AE93" s="13"/>
      <c r="AT93" s="242" t="s">
        <v>127</v>
      </c>
      <c r="AU93" s="242" t="s">
        <v>80</v>
      </c>
      <c r="AV93" s="13" t="s">
        <v>80</v>
      </c>
      <c r="AW93" s="13" t="s">
        <v>33</v>
      </c>
      <c r="AX93" s="13" t="s">
        <v>71</v>
      </c>
      <c r="AY93" s="242" t="s">
        <v>117</v>
      </c>
    </row>
    <row r="94" spans="1:51" s="13" customFormat="1" ht="12">
      <c r="A94" s="13"/>
      <c r="B94" s="231"/>
      <c r="C94" s="232"/>
      <c r="D94" s="233" t="s">
        <v>127</v>
      </c>
      <c r="E94" s="234" t="s">
        <v>19</v>
      </c>
      <c r="F94" s="235" t="s">
        <v>130</v>
      </c>
      <c r="G94" s="232"/>
      <c r="H94" s="236">
        <v>8.874</v>
      </c>
      <c r="I94" s="237"/>
      <c r="J94" s="232"/>
      <c r="K94" s="232"/>
      <c r="L94" s="238"/>
      <c r="M94" s="239"/>
      <c r="N94" s="240"/>
      <c r="O94" s="240"/>
      <c r="P94" s="240"/>
      <c r="Q94" s="240"/>
      <c r="R94" s="240"/>
      <c r="S94" s="240"/>
      <c r="T94" s="241"/>
      <c r="U94" s="13"/>
      <c r="V94" s="13"/>
      <c r="W94" s="13"/>
      <c r="X94" s="13"/>
      <c r="Y94" s="13"/>
      <c r="Z94" s="13"/>
      <c r="AA94" s="13"/>
      <c r="AB94" s="13"/>
      <c r="AC94" s="13"/>
      <c r="AD94" s="13"/>
      <c r="AE94" s="13"/>
      <c r="AT94" s="242" t="s">
        <v>127</v>
      </c>
      <c r="AU94" s="242" t="s">
        <v>80</v>
      </c>
      <c r="AV94" s="13" t="s">
        <v>80</v>
      </c>
      <c r="AW94" s="13" t="s">
        <v>33</v>
      </c>
      <c r="AX94" s="13" t="s">
        <v>71</v>
      </c>
      <c r="AY94" s="242" t="s">
        <v>117</v>
      </c>
    </row>
    <row r="95" spans="1:51" s="14" customFormat="1" ht="12">
      <c r="A95" s="14"/>
      <c r="B95" s="243"/>
      <c r="C95" s="244"/>
      <c r="D95" s="233" t="s">
        <v>127</v>
      </c>
      <c r="E95" s="245" t="s">
        <v>19</v>
      </c>
      <c r="F95" s="246" t="s">
        <v>131</v>
      </c>
      <c r="G95" s="244"/>
      <c r="H95" s="247">
        <v>30.154000000000003</v>
      </c>
      <c r="I95" s="248"/>
      <c r="J95" s="244"/>
      <c r="K95" s="244"/>
      <c r="L95" s="249"/>
      <c r="M95" s="250"/>
      <c r="N95" s="251"/>
      <c r="O95" s="251"/>
      <c r="P95" s="251"/>
      <c r="Q95" s="251"/>
      <c r="R95" s="251"/>
      <c r="S95" s="251"/>
      <c r="T95" s="252"/>
      <c r="U95" s="14"/>
      <c r="V95" s="14"/>
      <c r="W95" s="14"/>
      <c r="X95" s="14"/>
      <c r="Y95" s="14"/>
      <c r="Z95" s="14"/>
      <c r="AA95" s="14"/>
      <c r="AB95" s="14"/>
      <c r="AC95" s="14"/>
      <c r="AD95" s="14"/>
      <c r="AE95" s="14"/>
      <c r="AT95" s="253" t="s">
        <v>127</v>
      </c>
      <c r="AU95" s="253" t="s">
        <v>80</v>
      </c>
      <c r="AV95" s="14" t="s">
        <v>125</v>
      </c>
      <c r="AW95" s="14" t="s">
        <v>33</v>
      </c>
      <c r="AX95" s="14" t="s">
        <v>76</v>
      </c>
      <c r="AY95" s="253" t="s">
        <v>117</v>
      </c>
    </row>
    <row r="96" spans="1:65" s="2" customFormat="1" ht="16.5" customHeight="1">
      <c r="A96" s="38"/>
      <c r="B96" s="39"/>
      <c r="C96" s="218" t="s">
        <v>80</v>
      </c>
      <c r="D96" s="218" t="s">
        <v>120</v>
      </c>
      <c r="E96" s="219" t="s">
        <v>132</v>
      </c>
      <c r="F96" s="220" t="s">
        <v>133</v>
      </c>
      <c r="G96" s="221" t="s">
        <v>123</v>
      </c>
      <c r="H96" s="222">
        <v>30.154</v>
      </c>
      <c r="I96" s="223"/>
      <c r="J96" s="224">
        <f>ROUND(I96*H96,2)</f>
        <v>0</v>
      </c>
      <c r="K96" s="220" t="s">
        <v>124</v>
      </c>
      <c r="L96" s="44"/>
      <c r="M96" s="225" t="s">
        <v>19</v>
      </c>
      <c r="N96" s="226" t="s">
        <v>42</v>
      </c>
      <c r="O96" s="84"/>
      <c r="P96" s="227">
        <f>O96*H96</f>
        <v>0</v>
      </c>
      <c r="Q96" s="227">
        <v>0.02048</v>
      </c>
      <c r="R96" s="227">
        <f>Q96*H96</f>
        <v>0.6175539200000001</v>
      </c>
      <c r="S96" s="227">
        <v>0</v>
      </c>
      <c r="T96" s="228">
        <f>S96*H96</f>
        <v>0</v>
      </c>
      <c r="U96" s="38"/>
      <c r="V96" s="38"/>
      <c r="W96" s="38"/>
      <c r="X96" s="38"/>
      <c r="Y96" s="38"/>
      <c r="Z96" s="38"/>
      <c r="AA96" s="38"/>
      <c r="AB96" s="38"/>
      <c r="AC96" s="38"/>
      <c r="AD96" s="38"/>
      <c r="AE96" s="38"/>
      <c r="AR96" s="229" t="s">
        <v>125</v>
      </c>
      <c r="AT96" s="229" t="s">
        <v>120</v>
      </c>
      <c r="AU96" s="229" t="s">
        <v>80</v>
      </c>
      <c r="AY96" s="17" t="s">
        <v>117</v>
      </c>
      <c r="BE96" s="230">
        <f>IF(N96="základní",J96,0)</f>
        <v>0</v>
      </c>
      <c r="BF96" s="230">
        <f>IF(N96="snížená",J96,0)</f>
        <v>0</v>
      </c>
      <c r="BG96" s="230">
        <f>IF(N96="zákl. přenesená",J96,0)</f>
        <v>0</v>
      </c>
      <c r="BH96" s="230">
        <f>IF(N96="sníž. přenesená",J96,0)</f>
        <v>0</v>
      </c>
      <c r="BI96" s="230">
        <f>IF(N96="nulová",J96,0)</f>
        <v>0</v>
      </c>
      <c r="BJ96" s="17" t="s">
        <v>76</v>
      </c>
      <c r="BK96" s="230">
        <f>ROUND(I96*H96,2)</f>
        <v>0</v>
      </c>
      <c r="BL96" s="17" t="s">
        <v>125</v>
      </c>
      <c r="BM96" s="229" t="s">
        <v>134</v>
      </c>
    </row>
    <row r="97" spans="1:47" s="2" customFormat="1" ht="12">
      <c r="A97" s="38"/>
      <c r="B97" s="39"/>
      <c r="C97" s="40"/>
      <c r="D97" s="233" t="s">
        <v>135</v>
      </c>
      <c r="E97" s="40"/>
      <c r="F97" s="254" t="s">
        <v>136</v>
      </c>
      <c r="G97" s="40"/>
      <c r="H97" s="40"/>
      <c r="I97" s="136"/>
      <c r="J97" s="40"/>
      <c r="K97" s="40"/>
      <c r="L97" s="44"/>
      <c r="M97" s="255"/>
      <c r="N97" s="256"/>
      <c r="O97" s="84"/>
      <c r="P97" s="84"/>
      <c r="Q97" s="84"/>
      <c r="R97" s="84"/>
      <c r="S97" s="84"/>
      <c r="T97" s="85"/>
      <c r="U97" s="38"/>
      <c r="V97" s="38"/>
      <c r="W97" s="38"/>
      <c r="X97" s="38"/>
      <c r="Y97" s="38"/>
      <c r="Z97" s="38"/>
      <c r="AA97" s="38"/>
      <c r="AB97" s="38"/>
      <c r="AC97" s="38"/>
      <c r="AD97" s="38"/>
      <c r="AE97" s="38"/>
      <c r="AT97" s="17" t="s">
        <v>135</v>
      </c>
      <c r="AU97" s="17" t="s">
        <v>80</v>
      </c>
    </row>
    <row r="98" spans="1:65" s="2" customFormat="1" ht="21.75" customHeight="1">
      <c r="A98" s="38"/>
      <c r="B98" s="39"/>
      <c r="C98" s="218" t="s">
        <v>83</v>
      </c>
      <c r="D98" s="218" t="s">
        <v>120</v>
      </c>
      <c r="E98" s="219" t="s">
        <v>137</v>
      </c>
      <c r="F98" s="220" t="s">
        <v>138</v>
      </c>
      <c r="G98" s="221" t="s">
        <v>123</v>
      </c>
      <c r="H98" s="222">
        <v>15.2</v>
      </c>
      <c r="I98" s="223"/>
      <c r="J98" s="224">
        <f>ROUND(I98*H98,2)</f>
        <v>0</v>
      </c>
      <c r="K98" s="220" t="s">
        <v>124</v>
      </c>
      <c r="L98" s="44"/>
      <c r="M98" s="225" t="s">
        <v>19</v>
      </c>
      <c r="N98" s="226" t="s">
        <v>42</v>
      </c>
      <c r="O98" s="84"/>
      <c r="P98" s="227">
        <f>O98*H98</f>
        <v>0</v>
      </c>
      <c r="Q98" s="227">
        <v>0.00438</v>
      </c>
      <c r="R98" s="227">
        <f>Q98*H98</f>
        <v>0.066576</v>
      </c>
      <c r="S98" s="227">
        <v>0</v>
      </c>
      <c r="T98" s="228">
        <f>S98*H98</f>
        <v>0</v>
      </c>
      <c r="U98" s="38"/>
      <c r="V98" s="38"/>
      <c r="W98" s="38"/>
      <c r="X98" s="38"/>
      <c r="Y98" s="38"/>
      <c r="Z98" s="38"/>
      <c r="AA98" s="38"/>
      <c r="AB98" s="38"/>
      <c r="AC98" s="38"/>
      <c r="AD98" s="38"/>
      <c r="AE98" s="38"/>
      <c r="AR98" s="229" t="s">
        <v>125</v>
      </c>
      <c r="AT98" s="229" t="s">
        <v>120</v>
      </c>
      <c r="AU98" s="229" t="s">
        <v>80</v>
      </c>
      <c r="AY98" s="17" t="s">
        <v>117</v>
      </c>
      <c r="BE98" s="230">
        <f>IF(N98="základní",J98,0)</f>
        <v>0</v>
      </c>
      <c r="BF98" s="230">
        <f>IF(N98="snížená",J98,0)</f>
        <v>0</v>
      </c>
      <c r="BG98" s="230">
        <f>IF(N98="zákl. přenesená",J98,0)</f>
        <v>0</v>
      </c>
      <c r="BH98" s="230">
        <f>IF(N98="sníž. přenesená",J98,0)</f>
        <v>0</v>
      </c>
      <c r="BI98" s="230">
        <f>IF(N98="nulová",J98,0)</f>
        <v>0</v>
      </c>
      <c r="BJ98" s="17" t="s">
        <v>76</v>
      </c>
      <c r="BK98" s="230">
        <f>ROUND(I98*H98,2)</f>
        <v>0</v>
      </c>
      <c r="BL98" s="17" t="s">
        <v>125</v>
      </c>
      <c r="BM98" s="229" t="s">
        <v>139</v>
      </c>
    </row>
    <row r="99" spans="1:47" s="2" customFormat="1" ht="12">
      <c r="A99" s="38"/>
      <c r="B99" s="39"/>
      <c r="C99" s="40"/>
      <c r="D99" s="233" t="s">
        <v>135</v>
      </c>
      <c r="E99" s="40"/>
      <c r="F99" s="254" t="s">
        <v>140</v>
      </c>
      <c r="G99" s="40"/>
      <c r="H99" s="40"/>
      <c r="I99" s="136"/>
      <c r="J99" s="40"/>
      <c r="K99" s="40"/>
      <c r="L99" s="44"/>
      <c r="M99" s="255"/>
      <c r="N99" s="256"/>
      <c r="O99" s="84"/>
      <c r="P99" s="84"/>
      <c r="Q99" s="84"/>
      <c r="R99" s="84"/>
      <c r="S99" s="84"/>
      <c r="T99" s="85"/>
      <c r="U99" s="38"/>
      <c r="V99" s="38"/>
      <c r="W99" s="38"/>
      <c r="X99" s="38"/>
      <c r="Y99" s="38"/>
      <c r="Z99" s="38"/>
      <c r="AA99" s="38"/>
      <c r="AB99" s="38"/>
      <c r="AC99" s="38"/>
      <c r="AD99" s="38"/>
      <c r="AE99" s="38"/>
      <c r="AT99" s="17" t="s">
        <v>135</v>
      </c>
      <c r="AU99" s="17" t="s">
        <v>80</v>
      </c>
    </row>
    <row r="100" spans="1:51" s="13" customFormat="1" ht="12">
      <c r="A100" s="13"/>
      <c r="B100" s="231"/>
      <c r="C100" s="232"/>
      <c r="D100" s="233" t="s">
        <v>127</v>
      </c>
      <c r="E100" s="234" t="s">
        <v>19</v>
      </c>
      <c r="F100" s="235" t="s">
        <v>128</v>
      </c>
      <c r="G100" s="232"/>
      <c r="H100" s="236">
        <v>15.2</v>
      </c>
      <c r="I100" s="237"/>
      <c r="J100" s="232"/>
      <c r="K100" s="232"/>
      <c r="L100" s="238"/>
      <c r="M100" s="239"/>
      <c r="N100" s="240"/>
      <c r="O100" s="240"/>
      <c r="P100" s="240"/>
      <c r="Q100" s="240"/>
      <c r="R100" s="240"/>
      <c r="S100" s="240"/>
      <c r="T100" s="241"/>
      <c r="U100" s="13"/>
      <c r="V100" s="13"/>
      <c r="W100" s="13"/>
      <c r="X100" s="13"/>
      <c r="Y100" s="13"/>
      <c r="Z100" s="13"/>
      <c r="AA100" s="13"/>
      <c r="AB100" s="13"/>
      <c r="AC100" s="13"/>
      <c r="AD100" s="13"/>
      <c r="AE100" s="13"/>
      <c r="AT100" s="242" t="s">
        <v>127</v>
      </c>
      <c r="AU100" s="242" t="s">
        <v>80</v>
      </c>
      <c r="AV100" s="13" t="s">
        <v>80</v>
      </c>
      <c r="AW100" s="13" t="s">
        <v>33</v>
      </c>
      <c r="AX100" s="13" t="s">
        <v>76</v>
      </c>
      <c r="AY100" s="242" t="s">
        <v>117</v>
      </c>
    </row>
    <row r="101" spans="1:65" s="2" customFormat="1" ht="16.5" customHeight="1">
      <c r="A101" s="38"/>
      <c r="B101" s="39"/>
      <c r="C101" s="218" t="s">
        <v>125</v>
      </c>
      <c r="D101" s="218" t="s">
        <v>120</v>
      </c>
      <c r="E101" s="219" t="s">
        <v>141</v>
      </c>
      <c r="F101" s="220" t="s">
        <v>142</v>
      </c>
      <c r="G101" s="221" t="s">
        <v>143</v>
      </c>
      <c r="H101" s="222">
        <v>30.4</v>
      </c>
      <c r="I101" s="223"/>
      <c r="J101" s="224">
        <f>ROUND(I101*H101,2)</f>
        <v>0</v>
      </c>
      <c r="K101" s="220" t="s">
        <v>124</v>
      </c>
      <c r="L101" s="44"/>
      <c r="M101" s="225" t="s">
        <v>19</v>
      </c>
      <c r="N101" s="226" t="s">
        <v>42</v>
      </c>
      <c r="O101" s="84"/>
      <c r="P101" s="227">
        <f>O101*H101</f>
        <v>0</v>
      </c>
      <c r="Q101" s="227">
        <v>0</v>
      </c>
      <c r="R101" s="227">
        <f>Q101*H101</f>
        <v>0</v>
      </c>
      <c r="S101" s="227">
        <v>0</v>
      </c>
      <c r="T101" s="228">
        <f>S101*H101</f>
        <v>0</v>
      </c>
      <c r="U101" s="38"/>
      <c r="V101" s="38"/>
      <c r="W101" s="38"/>
      <c r="X101" s="38"/>
      <c r="Y101" s="38"/>
      <c r="Z101" s="38"/>
      <c r="AA101" s="38"/>
      <c r="AB101" s="38"/>
      <c r="AC101" s="38"/>
      <c r="AD101" s="38"/>
      <c r="AE101" s="38"/>
      <c r="AR101" s="229" t="s">
        <v>125</v>
      </c>
      <c r="AT101" s="229" t="s">
        <v>120</v>
      </c>
      <c r="AU101" s="229" t="s">
        <v>80</v>
      </c>
      <c r="AY101" s="17" t="s">
        <v>117</v>
      </c>
      <c r="BE101" s="230">
        <f>IF(N101="základní",J101,0)</f>
        <v>0</v>
      </c>
      <c r="BF101" s="230">
        <f>IF(N101="snížená",J101,0)</f>
        <v>0</v>
      </c>
      <c r="BG101" s="230">
        <f>IF(N101="zákl. přenesená",J101,0)</f>
        <v>0</v>
      </c>
      <c r="BH101" s="230">
        <f>IF(N101="sníž. přenesená",J101,0)</f>
        <v>0</v>
      </c>
      <c r="BI101" s="230">
        <f>IF(N101="nulová",J101,0)</f>
        <v>0</v>
      </c>
      <c r="BJ101" s="17" t="s">
        <v>76</v>
      </c>
      <c r="BK101" s="230">
        <f>ROUND(I101*H101,2)</f>
        <v>0</v>
      </c>
      <c r="BL101" s="17" t="s">
        <v>125</v>
      </c>
      <c r="BM101" s="229" t="s">
        <v>144</v>
      </c>
    </row>
    <row r="102" spans="1:47" s="2" customFormat="1" ht="12">
      <c r="A102" s="38"/>
      <c r="B102" s="39"/>
      <c r="C102" s="40"/>
      <c r="D102" s="233" t="s">
        <v>135</v>
      </c>
      <c r="E102" s="40"/>
      <c r="F102" s="254" t="s">
        <v>145</v>
      </c>
      <c r="G102" s="40"/>
      <c r="H102" s="40"/>
      <c r="I102" s="136"/>
      <c r="J102" s="40"/>
      <c r="K102" s="40"/>
      <c r="L102" s="44"/>
      <c r="M102" s="255"/>
      <c r="N102" s="256"/>
      <c r="O102" s="84"/>
      <c r="P102" s="84"/>
      <c r="Q102" s="84"/>
      <c r="R102" s="84"/>
      <c r="S102" s="84"/>
      <c r="T102" s="85"/>
      <c r="U102" s="38"/>
      <c r="V102" s="38"/>
      <c r="W102" s="38"/>
      <c r="X102" s="38"/>
      <c r="Y102" s="38"/>
      <c r="Z102" s="38"/>
      <c r="AA102" s="38"/>
      <c r="AB102" s="38"/>
      <c r="AC102" s="38"/>
      <c r="AD102" s="38"/>
      <c r="AE102" s="38"/>
      <c r="AT102" s="17" t="s">
        <v>135</v>
      </c>
      <c r="AU102" s="17" t="s">
        <v>80</v>
      </c>
    </row>
    <row r="103" spans="1:51" s="13" customFormat="1" ht="12">
      <c r="A103" s="13"/>
      <c r="B103" s="231"/>
      <c r="C103" s="232"/>
      <c r="D103" s="233" t="s">
        <v>127</v>
      </c>
      <c r="E103" s="234" t="s">
        <v>19</v>
      </c>
      <c r="F103" s="235" t="s">
        <v>146</v>
      </c>
      <c r="G103" s="232"/>
      <c r="H103" s="236">
        <v>30.4</v>
      </c>
      <c r="I103" s="237"/>
      <c r="J103" s="232"/>
      <c r="K103" s="232"/>
      <c r="L103" s="238"/>
      <c r="M103" s="239"/>
      <c r="N103" s="240"/>
      <c r="O103" s="240"/>
      <c r="P103" s="240"/>
      <c r="Q103" s="240"/>
      <c r="R103" s="240"/>
      <c r="S103" s="240"/>
      <c r="T103" s="241"/>
      <c r="U103" s="13"/>
      <c r="V103" s="13"/>
      <c r="W103" s="13"/>
      <c r="X103" s="13"/>
      <c r="Y103" s="13"/>
      <c r="Z103" s="13"/>
      <c r="AA103" s="13"/>
      <c r="AB103" s="13"/>
      <c r="AC103" s="13"/>
      <c r="AD103" s="13"/>
      <c r="AE103" s="13"/>
      <c r="AT103" s="242" t="s">
        <v>127</v>
      </c>
      <c r="AU103" s="242" t="s">
        <v>80</v>
      </c>
      <c r="AV103" s="13" t="s">
        <v>80</v>
      </c>
      <c r="AW103" s="13" t="s">
        <v>33</v>
      </c>
      <c r="AX103" s="13" t="s">
        <v>76</v>
      </c>
      <c r="AY103" s="242" t="s">
        <v>117</v>
      </c>
    </row>
    <row r="104" spans="1:65" s="2" customFormat="1" ht="16.5" customHeight="1">
      <c r="A104" s="38"/>
      <c r="B104" s="39"/>
      <c r="C104" s="257" t="s">
        <v>147</v>
      </c>
      <c r="D104" s="257" t="s">
        <v>148</v>
      </c>
      <c r="E104" s="258" t="s">
        <v>149</v>
      </c>
      <c r="F104" s="259" t="s">
        <v>150</v>
      </c>
      <c r="G104" s="260" t="s">
        <v>143</v>
      </c>
      <c r="H104" s="261">
        <v>31.92</v>
      </c>
      <c r="I104" s="262"/>
      <c r="J104" s="263">
        <f>ROUND(I104*H104,2)</f>
        <v>0</v>
      </c>
      <c r="K104" s="259" t="s">
        <v>124</v>
      </c>
      <c r="L104" s="264"/>
      <c r="M104" s="265" t="s">
        <v>19</v>
      </c>
      <c r="N104" s="266" t="s">
        <v>42</v>
      </c>
      <c r="O104" s="84"/>
      <c r="P104" s="227">
        <f>O104*H104</f>
        <v>0</v>
      </c>
      <c r="Q104" s="227">
        <v>0.00012</v>
      </c>
      <c r="R104" s="227">
        <f>Q104*H104</f>
        <v>0.0038304000000000003</v>
      </c>
      <c r="S104" s="227">
        <v>0</v>
      </c>
      <c r="T104" s="228">
        <f>S104*H104</f>
        <v>0</v>
      </c>
      <c r="U104" s="38"/>
      <c r="V104" s="38"/>
      <c r="W104" s="38"/>
      <c r="X104" s="38"/>
      <c r="Y104" s="38"/>
      <c r="Z104" s="38"/>
      <c r="AA104" s="38"/>
      <c r="AB104" s="38"/>
      <c r="AC104" s="38"/>
      <c r="AD104" s="38"/>
      <c r="AE104" s="38"/>
      <c r="AR104" s="229" t="s">
        <v>151</v>
      </c>
      <c r="AT104" s="229" t="s">
        <v>148</v>
      </c>
      <c r="AU104" s="229" t="s">
        <v>80</v>
      </c>
      <c r="AY104" s="17" t="s">
        <v>117</v>
      </c>
      <c r="BE104" s="230">
        <f>IF(N104="základní",J104,0)</f>
        <v>0</v>
      </c>
      <c r="BF104" s="230">
        <f>IF(N104="snížená",J104,0)</f>
        <v>0</v>
      </c>
      <c r="BG104" s="230">
        <f>IF(N104="zákl. přenesená",J104,0)</f>
        <v>0</v>
      </c>
      <c r="BH104" s="230">
        <f>IF(N104="sníž. přenesená",J104,0)</f>
        <v>0</v>
      </c>
      <c r="BI104" s="230">
        <f>IF(N104="nulová",J104,0)</f>
        <v>0</v>
      </c>
      <c r="BJ104" s="17" t="s">
        <v>76</v>
      </c>
      <c r="BK104" s="230">
        <f>ROUND(I104*H104,2)</f>
        <v>0</v>
      </c>
      <c r="BL104" s="17" t="s">
        <v>125</v>
      </c>
      <c r="BM104" s="229" t="s">
        <v>152</v>
      </c>
    </row>
    <row r="105" spans="1:51" s="13" customFormat="1" ht="12">
      <c r="A105" s="13"/>
      <c r="B105" s="231"/>
      <c r="C105" s="232"/>
      <c r="D105" s="233" t="s">
        <v>127</v>
      </c>
      <c r="E105" s="232"/>
      <c r="F105" s="235" t="s">
        <v>153</v>
      </c>
      <c r="G105" s="232"/>
      <c r="H105" s="236">
        <v>31.92</v>
      </c>
      <c r="I105" s="237"/>
      <c r="J105" s="232"/>
      <c r="K105" s="232"/>
      <c r="L105" s="238"/>
      <c r="M105" s="239"/>
      <c r="N105" s="240"/>
      <c r="O105" s="240"/>
      <c r="P105" s="240"/>
      <c r="Q105" s="240"/>
      <c r="R105" s="240"/>
      <c r="S105" s="240"/>
      <c r="T105" s="241"/>
      <c r="U105" s="13"/>
      <c r="V105" s="13"/>
      <c r="W105" s="13"/>
      <c r="X105" s="13"/>
      <c r="Y105" s="13"/>
      <c r="Z105" s="13"/>
      <c r="AA105" s="13"/>
      <c r="AB105" s="13"/>
      <c r="AC105" s="13"/>
      <c r="AD105" s="13"/>
      <c r="AE105" s="13"/>
      <c r="AT105" s="242" t="s">
        <v>127</v>
      </c>
      <c r="AU105" s="242" t="s">
        <v>80</v>
      </c>
      <c r="AV105" s="13" t="s">
        <v>80</v>
      </c>
      <c r="AW105" s="13" t="s">
        <v>4</v>
      </c>
      <c r="AX105" s="13" t="s">
        <v>76</v>
      </c>
      <c r="AY105" s="242" t="s">
        <v>117</v>
      </c>
    </row>
    <row r="106" spans="1:65" s="2" customFormat="1" ht="16.5" customHeight="1">
      <c r="A106" s="38"/>
      <c r="B106" s="39"/>
      <c r="C106" s="218" t="s">
        <v>154</v>
      </c>
      <c r="D106" s="218" t="s">
        <v>120</v>
      </c>
      <c r="E106" s="219" t="s">
        <v>155</v>
      </c>
      <c r="F106" s="220" t="s">
        <v>156</v>
      </c>
      <c r="G106" s="221" t="s">
        <v>123</v>
      </c>
      <c r="H106" s="222">
        <v>30.154</v>
      </c>
      <c r="I106" s="223"/>
      <c r="J106" s="224">
        <f>ROUND(I106*H106,2)</f>
        <v>0</v>
      </c>
      <c r="K106" s="220" t="s">
        <v>124</v>
      </c>
      <c r="L106" s="44"/>
      <c r="M106" s="225" t="s">
        <v>19</v>
      </c>
      <c r="N106" s="226" t="s">
        <v>42</v>
      </c>
      <c r="O106" s="84"/>
      <c r="P106" s="227">
        <f>O106*H106</f>
        <v>0</v>
      </c>
      <c r="Q106" s="227">
        <v>0.0231</v>
      </c>
      <c r="R106" s="227">
        <f>Q106*H106</f>
        <v>0.6965574</v>
      </c>
      <c r="S106" s="227">
        <v>0</v>
      </c>
      <c r="T106" s="228">
        <f>S106*H106</f>
        <v>0</v>
      </c>
      <c r="U106" s="38"/>
      <c r="V106" s="38"/>
      <c r="W106" s="38"/>
      <c r="X106" s="38"/>
      <c r="Y106" s="38"/>
      <c r="Z106" s="38"/>
      <c r="AA106" s="38"/>
      <c r="AB106" s="38"/>
      <c r="AC106" s="38"/>
      <c r="AD106" s="38"/>
      <c r="AE106" s="38"/>
      <c r="AR106" s="229" t="s">
        <v>125</v>
      </c>
      <c r="AT106" s="229" t="s">
        <v>120</v>
      </c>
      <c r="AU106" s="229" t="s">
        <v>80</v>
      </c>
      <c r="AY106" s="17" t="s">
        <v>117</v>
      </c>
      <c r="BE106" s="230">
        <f>IF(N106="základní",J106,0)</f>
        <v>0</v>
      </c>
      <c r="BF106" s="230">
        <f>IF(N106="snížená",J106,0)</f>
        <v>0</v>
      </c>
      <c r="BG106" s="230">
        <f>IF(N106="zákl. přenesená",J106,0)</f>
        <v>0</v>
      </c>
      <c r="BH106" s="230">
        <f>IF(N106="sníž. přenesená",J106,0)</f>
        <v>0</v>
      </c>
      <c r="BI106" s="230">
        <f>IF(N106="nulová",J106,0)</f>
        <v>0</v>
      </c>
      <c r="BJ106" s="17" t="s">
        <v>76</v>
      </c>
      <c r="BK106" s="230">
        <f>ROUND(I106*H106,2)</f>
        <v>0</v>
      </c>
      <c r="BL106" s="17" t="s">
        <v>125</v>
      </c>
      <c r="BM106" s="229" t="s">
        <v>157</v>
      </c>
    </row>
    <row r="107" spans="1:47" s="2" customFormat="1" ht="12">
      <c r="A107" s="38"/>
      <c r="B107" s="39"/>
      <c r="C107" s="40"/>
      <c r="D107" s="233" t="s">
        <v>135</v>
      </c>
      <c r="E107" s="40"/>
      <c r="F107" s="254" t="s">
        <v>158</v>
      </c>
      <c r="G107" s="40"/>
      <c r="H107" s="40"/>
      <c r="I107" s="136"/>
      <c r="J107" s="40"/>
      <c r="K107" s="40"/>
      <c r="L107" s="44"/>
      <c r="M107" s="255"/>
      <c r="N107" s="256"/>
      <c r="O107" s="84"/>
      <c r="P107" s="84"/>
      <c r="Q107" s="84"/>
      <c r="R107" s="84"/>
      <c r="S107" s="84"/>
      <c r="T107" s="85"/>
      <c r="U107" s="38"/>
      <c r="V107" s="38"/>
      <c r="W107" s="38"/>
      <c r="X107" s="38"/>
      <c r="Y107" s="38"/>
      <c r="Z107" s="38"/>
      <c r="AA107" s="38"/>
      <c r="AB107" s="38"/>
      <c r="AC107" s="38"/>
      <c r="AD107" s="38"/>
      <c r="AE107" s="38"/>
      <c r="AT107" s="17" t="s">
        <v>135</v>
      </c>
      <c r="AU107" s="17" t="s">
        <v>80</v>
      </c>
    </row>
    <row r="108" spans="1:65" s="2" customFormat="1" ht="21.75" customHeight="1">
      <c r="A108" s="38"/>
      <c r="B108" s="39"/>
      <c r="C108" s="218" t="s">
        <v>159</v>
      </c>
      <c r="D108" s="218" t="s">
        <v>120</v>
      </c>
      <c r="E108" s="219" t="s">
        <v>160</v>
      </c>
      <c r="F108" s="220" t="s">
        <v>161</v>
      </c>
      <c r="G108" s="221" t="s">
        <v>123</v>
      </c>
      <c r="H108" s="222">
        <v>15.2</v>
      </c>
      <c r="I108" s="223"/>
      <c r="J108" s="224">
        <f>ROUND(I108*H108,2)</f>
        <v>0</v>
      </c>
      <c r="K108" s="220" t="s">
        <v>124</v>
      </c>
      <c r="L108" s="44"/>
      <c r="M108" s="225" t="s">
        <v>19</v>
      </c>
      <c r="N108" s="226" t="s">
        <v>42</v>
      </c>
      <c r="O108" s="84"/>
      <c r="P108" s="227">
        <f>O108*H108</f>
        <v>0</v>
      </c>
      <c r="Q108" s="227">
        <v>0.00628</v>
      </c>
      <c r="R108" s="227">
        <f>Q108*H108</f>
        <v>0.095456</v>
      </c>
      <c r="S108" s="227">
        <v>0</v>
      </c>
      <c r="T108" s="228">
        <f>S108*H108</f>
        <v>0</v>
      </c>
      <c r="U108" s="38"/>
      <c r="V108" s="38"/>
      <c r="W108" s="38"/>
      <c r="X108" s="38"/>
      <c r="Y108" s="38"/>
      <c r="Z108" s="38"/>
      <c r="AA108" s="38"/>
      <c r="AB108" s="38"/>
      <c r="AC108" s="38"/>
      <c r="AD108" s="38"/>
      <c r="AE108" s="38"/>
      <c r="AR108" s="229" t="s">
        <v>125</v>
      </c>
      <c r="AT108" s="229" t="s">
        <v>120</v>
      </c>
      <c r="AU108" s="229" t="s">
        <v>80</v>
      </c>
      <c r="AY108" s="17" t="s">
        <v>117</v>
      </c>
      <c r="BE108" s="230">
        <f>IF(N108="základní",J108,0)</f>
        <v>0</v>
      </c>
      <c r="BF108" s="230">
        <f>IF(N108="snížená",J108,0)</f>
        <v>0</v>
      </c>
      <c r="BG108" s="230">
        <f>IF(N108="zákl. přenesená",J108,0)</f>
        <v>0</v>
      </c>
      <c r="BH108" s="230">
        <f>IF(N108="sníž. přenesená",J108,0)</f>
        <v>0</v>
      </c>
      <c r="BI108" s="230">
        <f>IF(N108="nulová",J108,0)</f>
        <v>0</v>
      </c>
      <c r="BJ108" s="17" t="s">
        <v>76</v>
      </c>
      <c r="BK108" s="230">
        <f>ROUND(I108*H108,2)</f>
        <v>0</v>
      </c>
      <c r="BL108" s="17" t="s">
        <v>125</v>
      </c>
      <c r="BM108" s="229" t="s">
        <v>162</v>
      </c>
    </row>
    <row r="109" spans="1:63" s="12" customFormat="1" ht="22.8" customHeight="1">
      <c r="A109" s="12"/>
      <c r="B109" s="202"/>
      <c r="C109" s="203"/>
      <c r="D109" s="204" t="s">
        <v>70</v>
      </c>
      <c r="E109" s="216" t="s">
        <v>163</v>
      </c>
      <c r="F109" s="216" t="s">
        <v>164</v>
      </c>
      <c r="G109" s="203"/>
      <c r="H109" s="203"/>
      <c r="I109" s="206"/>
      <c r="J109" s="217">
        <f>BK109</f>
        <v>0</v>
      </c>
      <c r="K109" s="203"/>
      <c r="L109" s="208"/>
      <c r="M109" s="209"/>
      <c r="N109" s="210"/>
      <c r="O109" s="210"/>
      <c r="P109" s="211">
        <f>SUM(P110:P115)</f>
        <v>0</v>
      </c>
      <c r="Q109" s="210"/>
      <c r="R109" s="211">
        <f>SUM(R110:R115)</f>
        <v>0</v>
      </c>
      <c r="S109" s="210"/>
      <c r="T109" s="212">
        <f>SUM(T110:T115)</f>
        <v>2.683706</v>
      </c>
      <c r="U109" s="12"/>
      <c r="V109" s="12"/>
      <c r="W109" s="12"/>
      <c r="X109" s="12"/>
      <c r="Y109" s="12"/>
      <c r="Z109" s="12"/>
      <c r="AA109" s="12"/>
      <c r="AB109" s="12"/>
      <c r="AC109" s="12"/>
      <c r="AD109" s="12"/>
      <c r="AE109" s="12"/>
      <c r="AR109" s="213" t="s">
        <v>76</v>
      </c>
      <c r="AT109" s="214" t="s">
        <v>70</v>
      </c>
      <c r="AU109" s="214" t="s">
        <v>76</v>
      </c>
      <c r="AY109" s="213" t="s">
        <v>117</v>
      </c>
      <c r="BK109" s="215">
        <f>SUM(BK110:BK115)</f>
        <v>0</v>
      </c>
    </row>
    <row r="110" spans="1:65" s="2" customFormat="1" ht="21.75" customHeight="1">
      <c r="A110" s="38"/>
      <c r="B110" s="39"/>
      <c r="C110" s="218" t="s">
        <v>151</v>
      </c>
      <c r="D110" s="218" t="s">
        <v>120</v>
      </c>
      <c r="E110" s="219" t="s">
        <v>165</v>
      </c>
      <c r="F110" s="220" t="s">
        <v>166</v>
      </c>
      <c r="G110" s="221" t="s">
        <v>123</v>
      </c>
      <c r="H110" s="222">
        <v>30.154</v>
      </c>
      <c r="I110" s="223"/>
      <c r="J110" s="224">
        <f>ROUND(I110*H110,2)</f>
        <v>0</v>
      </c>
      <c r="K110" s="220" t="s">
        <v>124</v>
      </c>
      <c r="L110" s="44"/>
      <c r="M110" s="225" t="s">
        <v>19</v>
      </c>
      <c r="N110" s="226" t="s">
        <v>42</v>
      </c>
      <c r="O110" s="84"/>
      <c r="P110" s="227">
        <f>O110*H110</f>
        <v>0</v>
      </c>
      <c r="Q110" s="227">
        <v>0</v>
      </c>
      <c r="R110" s="227">
        <f>Q110*H110</f>
        <v>0</v>
      </c>
      <c r="S110" s="227">
        <v>0.089</v>
      </c>
      <c r="T110" s="228">
        <f>S110*H110</f>
        <v>2.683706</v>
      </c>
      <c r="U110" s="38"/>
      <c r="V110" s="38"/>
      <c r="W110" s="38"/>
      <c r="X110" s="38"/>
      <c r="Y110" s="38"/>
      <c r="Z110" s="38"/>
      <c r="AA110" s="38"/>
      <c r="AB110" s="38"/>
      <c r="AC110" s="38"/>
      <c r="AD110" s="38"/>
      <c r="AE110" s="38"/>
      <c r="AR110" s="229" t="s">
        <v>125</v>
      </c>
      <c r="AT110" s="229" t="s">
        <v>120</v>
      </c>
      <c r="AU110" s="229" t="s">
        <v>80</v>
      </c>
      <c r="AY110" s="17" t="s">
        <v>117</v>
      </c>
      <c r="BE110" s="230">
        <f>IF(N110="základní",J110,0)</f>
        <v>0</v>
      </c>
      <c r="BF110" s="230">
        <f>IF(N110="snížená",J110,0)</f>
        <v>0</v>
      </c>
      <c r="BG110" s="230">
        <f>IF(N110="zákl. přenesená",J110,0)</f>
        <v>0</v>
      </c>
      <c r="BH110" s="230">
        <f>IF(N110="sníž. přenesená",J110,0)</f>
        <v>0</v>
      </c>
      <c r="BI110" s="230">
        <f>IF(N110="nulová",J110,0)</f>
        <v>0</v>
      </c>
      <c r="BJ110" s="17" t="s">
        <v>76</v>
      </c>
      <c r="BK110" s="230">
        <f>ROUND(I110*H110,2)</f>
        <v>0</v>
      </c>
      <c r="BL110" s="17" t="s">
        <v>125</v>
      </c>
      <c r="BM110" s="229" t="s">
        <v>167</v>
      </c>
    </row>
    <row r="111" spans="1:47" s="2" customFormat="1" ht="12">
      <c r="A111" s="38"/>
      <c r="B111" s="39"/>
      <c r="C111" s="40"/>
      <c r="D111" s="233" t="s">
        <v>135</v>
      </c>
      <c r="E111" s="40"/>
      <c r="F111" s="254" t="s">
        <v>168</v>
      </c>
      <c r="G111" s="40"/>
      <c r="H111" s="40"/>
      <c r="I111" s="136"/>
      <c r="J111" s="40"/>
      <c r="K111" s="40"/>
      <c r="L111" s="44"/>
      <c r="M111" s="255"/>
      <c r="N111" s="256"/>
      <c r="O111" s="84"/>
      <c r="P111" s="84"/>
      <c r="Q111" s="84"/>
      <c r="R111" s="84"/>
      <c r="S111" s="84"/>
      <c r="T111" s="85"/>
      <c r="U111" s="38"/>
      <c r="V111" s="38"/>
      <c r="W111" s="38"/>
      <c r="X111" s="38"/>
      <c r="Y111" s="38"/>
      <c r="Z111" s="38"/>
      <c r="AA111" s="38"/>
      <c r="AB111" s="38"/>
      <c r="AC111" s="38"/>
      <c r="AD111" s="38"/>
      <c r="AE111" s="38"/>
      <c r="AT111" s="17" t="s">
        <v>135</v>
      </c>
      <c r="AU111" s="17" t="s">
        <v>80</v>
      </c>
    </row>
    <row r="112" spans="1:51" s="13" customFormat="1" ht="12">
      <c r="A112" s="13"/>
      <c r="B112" s="231"/>
      <c r="C112" s="232"/>
      <c r="D112" s="233" t="s">
        <v>127</v>
      </c>
      <c r="E112" s="234" t="s">
        <v>19</v>
      </c>
      <c r="F112" s="235" t="s">
        <v>128</v>
      </c>
      <c r="G112" s="232"/>
      <c r="H112" s="236">
        <v>15.2</v>
      </c>
      <c r="I112" s="237"/>
      <c r="J112" s="232"/>
      <c r="K112" s="232"/>
      <c r="L112" s="238"/>
      <c r="M112" s="239"/>
      <c r="N112" s="240"/>
      <c r="O112" s="240"/>
      <c r="P112" s="240"/>
      <c r="Q112" s="240"/>
      <c r="R112" s="240"/>
      <c r="S112" s="240"/>
      <c r="T112" s="241"/>
      <c r="U112" s="13"/>
      <c r="V112" s="13"/>
      <c r="W112" s="13"/>
      <c r="X112" s="13"/>
      <c r="Y112" s="13"/>
      <c r="Z112" s="13"/>
      <c r="AA112" s="13"/>
      <c r="AB112" s="13"/>
      <c r="AC112" s="13"/>
      <c r="AD112" s="13"/>
      <c r="AE112" s="13"/>
      <c r="AT112" s="242" t="s">
        <v>127</v>
      </c>
      <c r="AU112" s="242" t="s">
        <v>80</v>
      </c>
      <c r="AV112" s="13" t="s">
        <v>80</v>
      </c>
      <c r="AW112" s="13" t="s">
        <v>33</v>
      </c>
      <c r="AX112" s="13" t="s">
        <v>71</v>
      </c>
      <c r="AY112" s="242" t="s">
        <v>117</v>
      </c>
    </row>
    <row r="113" spans="1:51" s="13" customFormat="1" ht="12">
      <c r="A113" s="13"/>
      <c r="B113" s="231"/>
      <c r="C113" s="232"/>
      <c r="D113" s="233" t="s">
        <v>127</v>
      </c>
      <c r="E113" s="234" t="s">
        <v>19</v>
      </c>
      <c r="F113" s="235" t="s">
        <v>129</v>
      </c>
      <c r="G113" s="232"/>
      <c r="H113" s="236">
        <v>6.08</v>
      </c>
      <c r="I113" s="237"/>
      <c r="J113" s="232"/>
      <c r="K113" s="232"/>
      <c r="L113" s="238"/>
      <c r="M113" s="239"/>
      <c r="N113" s="240"/>
      <c r="O113" s="240"/>
      <c r="P113" s="240"/>
      <c r="Q113" s="240"/>
      <c r="R113" s="240"/>
      <c r="S113" s="240"/>
      <c r="T113" s="241"/>
      <c r="U113" s="13"/>
      <c r="V113" s="13"/>
      <c r="W113" s="13"/>
      <c r="X113" s="13"/>
      <c r="Y113" s="13"/>
      <c r="Z113" s="13"/>
      <c r="AA113" s="13"/>
      <c r="AB113" s="13"/>
      <c r="AC113" s="13"/>
      <c r="AD113" s="13"/>
      <c r="AE113" s="13"/>
      <c r="AT113" s="242" t="s">
        <v>127</v>
      </c>
      <c r="AU113" s="242" t="s">
        <v>80</v>
      </c>
      <c r="AV113" s="13" t="s">
        <v>80</v>
      </c>
      <c r="AW113" s="13" t="s">
        <v>33</v>
      </c>
      <c r="AX113" s="13" t="s">
        <v>71</v>
      </c>
      <c r="AY113" s="242" t="s">
        <v>117</v>
      </c>
    </row>
    <row r="114" spans="1:51" s="13" customFormat="1" ht="12">
      <c r="A114" s="13"/>
      <c r="B114" s="231"/>
      <c r="C114" s="232"/>
      <c r="D114" s="233" t="s">
        <v>127</v>
      </c>
      <c r="E114" s="234" t="s">
        <v>19</v>
      </c>
      <c r="F114" s="235" t="s">
        <v>130</v>
      </c>
      <c r="G114" s="232"/>
      <c r="H114" s="236">
        <v>8.874</v>
      </c>
      <c r="I114" s="237"/>
      <c r="J114" s="232"/>
      <c r="K114" s="232"/>
      <c r="L114" s="238"/>
      <c r="M114" s="239"/>
      <c r="N114" s="240"/>
      <c r="O114" s="240"/>
      <c r="P114" s="240"/>
      <c r="Q114" s="240"/>
      <c r="R114" s="240"/>
      <c r="S114" s="240"/>
      <c r="T114" s="241"/>
      <c r="U114" s="13"/>
      <c r="V114" s="13"/>
      <c r="W114" s="13"/>
      <c r="X114" s="13"/>
      <c r="Y114" s="13"/>
      <c r="Z114" s="13"/>
      <c r="AA114" s="13"/>
      <c r="AB114" s="13"/>
      <c r="AC114" s="13"/>
      <c r="AD114" s="13"/>
      <c r="AE114" s="13"/>
      <c r="AT114" s="242" t="s">
        <v>127</v>
      </c>
      <c r="AU114" s="242" t="s">
        <v>80</v>
      </c>
      <c r="AV114" s="13" t="s">
        <v>80</v>
      </c>
      <c r="AW114" s="13" t="s">
        <v>33</v>
      </c>
      <c r="AX114" s="13" t="s">
        <v>71</v>
      </c>
      <c r="AY114" s="242" t="s">
        <v>117</v>
      </c>
    </row>
    <row r="115" spans="1:51" s="14" customFormat="1" ht="12">
      <c r="A115" s="14"/>
      <c r="B115" s="243"/>
      <c r="C115" s="244"/>
      <c r="D115" s="233" t="s">
        <v>127</v>
      </c>
      <c r="E115" s="245" t="s">
        <v>19</v>
      </c>
      <c r="F115" s="246" t="s">
        <v>131</v>
      </c>
      <c r="G115" s="244"/>
      <c r="H115" s="247">
        <v>30.154000000000003</v>
      </c>
      <c r="I115" s="248"/>
      <c r="J115" s="244"/>
      <c r="K115" s="244"/>
      <c r="L115" s="249"/>
      <c r="M115" s="250"/>
      <c r="N115" s="251"/>
      <c r="O115" s="251"/>
      <c r="P115" s="251"/>
      <c r="Q115" s="251"/>
      <c r="R115" s="251"/>
      <c r="S115" s="251"/>
      <c r="T115" s="252"/>
      <c r="U115" s="14"/>
      <c r="V115" s="14"/>
      <c r="W115" s="14"/>
      <c r="X115" s="14"/>
      <c r="Y115" s="14"/>
      <c r="Z115" s="14"/>
      <c r="AA115" s="14"/>
      <c r="AB115" s="14"/>
      <c r="AC115" s="14"/>
      <c r="AD115" s="14"/>
      <c r="AE115" s="14"/>
      <c r="AT115" s="253" t="s">
        <v>127</v>
      </c>
      <c r="AU115" s="253" t="s">
        <v>80</v>
      </c>
      <c r="AV115" s="14" t="s">
        <v>125</v>
      </c>
      <c r="AW115" s="14" t="s">
        <v>33</v>
      </c>
      <c r="AX115" s="14" t="s">
        <v>76</v>
      </c>
      <c r="AY115" s="253" t="s">
        <v>117</v>
      </c>
    </row>
    <row r="116" spans="1:63" s="12" customFormat="1" ht="22.8" customHeight="1">
      <c r="A116" s="12"/>
      <c r="B116" s="202"/>
      <c r="C116" s="203"/>
      <c r="D116" s="204" t="s">
        <v>70</v>
      </c>
      <c r="E116" s="216" t="s">
        <v>169</v>
      </c>
      <c r="F116" s="216" t="s">
        <v>170</v>
      </c>
      <c r="G116" s="203"/>
      <c r="H116" s="203"/>
      <c r="I116" s="206"/>
      <c r="J116" s="217">
        <f>BK116</f>
        <v>0</v>
      </c>
      <c r="K116" s="203"/>
      <c r="L116" s="208"/>
      <c r="M116" s="209"/>
      <c r="N116" s="210"/>
      <c r="O116" s="210"/>
      <c r="P116" s="211">
        <f>SUM(P117:P129)</f>
        <v>0</v>
      </c>
      <c r="Q116" s="210"/>
      <c r="R116" s="211">
        <f>SUM(R117:R129)</f>
        <v>0</v>
      </c>
      <c r="S116" s="210"/>
      <c r="T116" s="212">
        <f>SUM(T117:T129)</f>
        <v>0</v>
      </c>
      <c r="U116" s="12"/>
      <c r="V116" s="12"/>
      <c r="W116" s="12"/>
      <c r="X116" s="12"/>
      <c r="Y116" s="12"/>
      <c r="Z116" s="12"/>
      <c r="AA116" s="12"/>
      <c r="AB116" s="12"/>
      <c r="AC116" s="12"/>
      <c r="AD116" s="12"/>
      <c r="AE116" s="12"/>
      <c r="AR116" s="213" t="s">
        <v>76</v>
      </c>
      <c r="AT116" s="214" t="s">
        <v>70</v>
      </c>
      <c r="AU116" s="214" t="s">
        <v>76</v>
      </c>
      <c r="AY116" s="213" t="s">
        <v>117</v>
      </c>
      <c r="BK116" s="215">
        <f>SUM(BK117:BK129)</f>
        <v>0</v>
      </c>
    </row>
    <row r="117" spans="1:65" s="2" customFormat="1" ht="21.75" customHeight="1">
      <c r="A117" s="38"/>
      <c r="B117" s="39"/>
      <c r="C117" s="218" t="s">
        <v>171</v>
      </c>
      <c r="D117" s="218" t="s">
        <v>120</v>
      </c>
      <c r="E117" s="219" t="s">
        <v>172</v>
      </c>
      <c r="F117" s="220" t="s">
        <v>173</v>
      </c>
      <c r="G117" s="221" t="s">
        <v>174</v>
      </c>
      <c r="H117" s="222">
        <v>2.75</v>
      </c>
      <c r="I117" s="223"/>
      <c r="J117" s="224">
        <f>ROUND(I117*H117,2)</f>
        <v>0</v>
      </c>
      <c r="K117" s="220" t="s">
        <v>124</v>
      </c>
      <c r="L117" s="44"/>
      <c r="M117" s="225" t="s">
        <v>19</v>
      </c>
      <c r="N117" s="226" t="s">
        <v>42</v>
      </c>
      <c r="O117" s="84"/>
      <c r="P117" s="227">
        <f>O117*H117</f>
        <v>0</v>
      </c>
      <c r="Q117" s="227">
        <v>0</v>
      </c>
      <c r="R117" s="227">
        <f>Q117*H117</f>
        <v>0</v>
      </c>
      <c r="S117" s="227">
        <v>0</v>
      </c>
      <c r="T117" s="228">
        <f>S117*H117</f>
        <v>0</v>
      </c>
      <c r="U117" s="38"/>
      <c r="V117" s="38"/>
      <c r="W117" s="38"/>
      <c r="X117" s="38"/>
      <c r="Y117" s="38"/>
      <c r="Z117" s="38"/>
      <c r="AA117" s="38"/>
      <c r="AB117" s="38"/>
      <c r="AC117" s="38"/>
      <c r="AD117" s="38"/>
      <c r="AE117" s="38"/>
      <c r="AR117" s="229" t="s">
        <v>125</v>
      </c>
      <c r="AT117" s="229" t="s">
        <v>120</v>
      </c>
      <c r="AU117" s="229" t="s">
        <v>80</v>
      </c>
      <c r="AY117" s="17" t="s">
        <v>117</v>
      </c>
      <c r="BE117" s="230">
        <f>IF(N117="základní",J117,0)</f>
        <v>0</v>
      </c>
      <c r="BF117" s="230">
        <f>IF(N117="snížená",J117,0)</f>
        <v>0</v>
      </c>
      <c r="BG117" s="230">
        <f>IF(N117="zákl. přenesená",J117,0)</f>
        <v>0</v>
      </c>
      <c r="BH117" s="230">
        <f>IF(N117="sníž. přenesená",J117,0)</f>
        <v>0</v>
      </c>
      <c r="BI117" s="230">
        <f>IF(N117="nulová",J117,0)</f>
        <v>0</v>
      </c>
      <c r="BJ117" s="17" t="s">
        <v>76</v>
      </c>
      <c r="BK117" s="230">
        <f>ROUND(I117*H117,2)</f>
        <v>0</v>
      </c>
      <c r="BL117" s="17" t="s">
        <v>125</v>
      </c>
      <c r="BM117" s="229" t="s">
        <v>175</v>
      </c>
    </row>
    <row r="118" spans="1:47" s="2" customFormat="1" ht="12">
      <c r="A118" s="38"/>
      <c r="B118" s="39"/>
      <c r="C118" s="40"/>
      <c r="D118" s="233" t="s">
        <v>135</v>
      </c>
      <c r="E118" s="40"/>
      <c r="F118" s="254" t="s">
        <v>176</v>
      </c>
      <c r="G118" s="40"/>
      <c r="H118" s="40"/>
      <c r="I118" s="136"/>
      <c r="J118" s="40"/>
      <c r="K118" s="40"/>
      <c r="L118" s="44"/>
      <c r="M118" s="255"/>
      <c r="N118" s="256"/>
      <c r="O118" s="84"/>
      <c r="P118" s="84"/>
      <c r="Q118" s="84"/>
      <c r="R118" s="84"/>
      <c r="S118" s="84"/>
      <c r="T118" s="85"/>
      <c r="U118" s="38"/>
      <c r="V118" s="38"/>
      <c r="W118" s="38"/>
      <c r="X118" s="38"/>
      <c r="Y118" s="38"/>
      <c r="Z118" s="38"/>
      <c r="AA118" s="38"/>
      <c r="AB118" s="38"/>
      <c r="AC118" s="38"/>
      <c r="AD118" s="38"/>
      <c r="AE118" s="38"/>
      <c r="AT118" s="17" t="s">
        <v>135</v>
      </c>
      <c r="AU118" s="17" t="s">
        <v>80</v>
      </c>
    </row>
    <row r="119" spans="1:65" s="2" customFormat="1" ht="21.75" customHeight="1">
      <c r="A119" s="38"/>
      <c r="B119" s="39"/>
      <c r="C119" s="218" t="s">
        <v>177</v>
      </c>
      <c r="D119" s="218" t="s">
        <v>120</v>
      </c>
      <c r="E119" s="219" t="s">
        <v>178</v>
      </c>
      <c r="F119" s="220" t="s">
        <v>179</v>
      </c>
      <c r="G119" s="221" t="s">
        <v>174</v>
      </c>
      <c r="H119" s="222">
        <v>8.25</v>
      </c>
      <c r="I119" s="223"/>
      <c r="J119" s="224">
        <f>ROUND(I119*H119,2)</f>
        <v>0</v>
      </c>
      <c r="K119" s="220" t="s">
        <v>124</v>
      </c>
      <c r="L119" s="44"/>
      <c r="M119" s="225" t="s">
        <v>19</v>
      </c>
      <c r="N119" s="226" t="s">
        <v>42</v>
      </c>
      <c r="O119" s="84"/>
      <c r="P119" s="227">
        <f>O119*H119</f>
        <v>0</v>
      </c>
      <c r="Q119" s="227">
        <v>0</v>
      </c>
      <c r="R119" s="227">
        <f>Q119*H119</f>
        <v>0</v>
      </c>
      <c r="S119" s="227">
        <v>0</v>
      </c>
      <c r="T119" s="228">
        <f>S119*H119</f>
        <v>0</v>
      </c>
      <c r="U119" s="38"/>
      <c r="V119" s="38"/>
      <c r="W119" s="38"/>
      <c r="X119" s="38"/>
      <c r="Y119" s="38"/>
      <c r="Z119" s="38"/>
      <c r="AA119" s="38"/>
      <c r="AB119" s="38"/>
      <c r="AC119" s="38"/>
      <c r="AD119" s="38"/>
      <c r="AE119" s="38"/>
      <c r="AR119" s="229" t="s">
        <v>125</v>
      </c>
      <c r="AT119" s="229" t="s">
        <v>120</v>
      </c>
      <c r="AU119" s="229" t="s">
        <v>80</v>
      </c>
      <c r="AY119" s="17" t="s">
        <v>117</v>
      </c>
      <c r="BE119" s="230">
        <f>IF(N119="základní",J119,0)</f>
        <v>0</v>
      </c>
      <c r="BF119" s="230">
        <f>IF(N119="snížená",J119,0)</f>
        <v>0</v>
      </c>
      <c r="BG119" s="230">
        <f>IF(N119="zákl. přenesená",J119,0)</f>
        <v>0</v>
      </c>
      <c r="BH119" s="230">
        <f>IF(N119="sníž. přenesená",J119,0)</f>
        <v>0</v>
      </c>
      <c r="BI119" s="230">
        <f>IF(N119="nulová",J119,0)</f>
        <v>0</v>
      </c>
      <c r="BJ119" s="17" t="s">
        <v>76</v>
      </c>
      <c r="BK119" s="230">
        <f>ROUND(I119*H119,2)</f>
        <v>0</v>
      </c>
      <c r="BL119" s="17" t="s">
        <v>125</v>
      </c>
      <c r="BM119" s="229" t="s">
        <v>180</v>
      </c>
    </row>
    <row r="120" spans="1:47" s="2" customFormat="1" ht="12">
      <c r="A120" s="38"/>
      <c r="B120" s="39"/>
      <c r="C120" s="40"/>
      <c r="D120" s="233" t="s">
        <v>135</v>
      </c>
      <c r="E120" s="40"/>
      <c r="F120" s="254" t="s">
        <v>176</v>
      </c>
      <c r="G120" s="40"/>
      <c r="H120" s="40"/>
      <c r="I120" s="136"/>
      <c r="J120" s="40"/>
      <c r="K120" s="40"/>
      <c r="L120" s="44"/>
      <c r="M120" s="255"/>
      <c r="N120" s="256"/>
      <c r="O120" s="84"/>
      <c r="P120" s="84"/>
      <c r="Q120" s="84"/>
      <c r="R120" s="84"/>
      <c r="S120" s="84"/>
      <c r="T120" s="85"/>
      <c r="U120" s="38"/>
      <c r="V120" s="38"/>
      <c r="W120" s="38"/>
      <c r="X120" s="38"/>
      <c r="Y120" s="38"/>
      <c r="Z120" s="38"/>
      <c r="AA120" s="38"/>
      <c r="AB120" s="38"/>
      <c r="AC120" s="38"/>
      <c r="AD120" s="38"/>
      <c r="AE120" s="38"/>
      <c r="AT120" s="17" t="s">
        <v>135</v>
      </c>
      <c r="AU120" s="17" t="s">
        <v>80</v>
      </c>
    </row>
    <row r="121" spans="1:51" s="13" customFormat="1" ht="12">
      <c r="A121" s="13"/>
      <c r="B121" s="231"/>
      <c r="C121" s="232"/>
      <c r="D121" s="233" t="s">
        <v>127</v>
      </c>
      <c r="E121" s="232"/>
      <c r="F121" s="235" t="s">
        <v>181</v>
      </c>
      <c r="G121" s="232"/>
      <c r="H121" s="236">
        <v>8.25</v>
      </c>
      <c r="I121" s="237"/>
      <c r="J121" s="232"/>
      <c r="K121" s="232"/>
      <c r="L121" s="238"/>
      <c r="M121" s="239"/>
      <c r="N121" s="240"/>
      <c r="O121" s="240"/>
      <c r="P121" s="240"/>
      <c r="Q121" s="240"/>
      <c r="R121" s="240"/>
      <c r="S121" s="240"/>
      <c r="T121" s="241"/>
      <c r="U121" s="13"/>
      <c r="V121" s="13"/>
      <c r="W121" s="13"/>
      <c r="X121" s="13"/>
      <c r="Y121" s="13"/>
      <c r="Z121" s="13"/>
      <c r="AA121" s="13"/>
      <c r="AB121" s="13"/>
      <c r="AC121" s="13"/>
      <c r="AD121" s="13"/>
      <c r="AE121" s="13"/>
      <c r="AT121" s="242" t="s">
        <v>127</v>
      </c>
      <c r="AU121" s="242" t="s">
        <v>80</v>
      </c>
      <c r="AV121" s="13" t="s">
        <v>80</v>
      </c>
      <c r="AW121" s="13" t="s">
        <v>4</v>
      </c>
      <c r="AX121" s="13" t="s">
        <v>76</v>
      </c>
      <c r="AY121" s="242" t="s">
        <v>117</v>
      </c>
    </row>
    <row r="122" spans="1:65" s="2" customFormat="1" ht="21.75" customHeight="1">
      <c r="A122" s="38"/>
      <c r="B122" s="39"/>
      <c r="C122" s="218" t="s">
        <v>182</v>
      </c>
      <c r="D122" s="218" t="s">
        <v>120</v>
      </c>
      <c r="E122" s="219" t="s">
        <v>183</v>
      </c>
      <c r="F122" s="220" t="s">
        <v>184</v>
      </c>
      <c r="G122" s="221" t="s">
        <v>174</v>
      </c>
      <c r="H122" s="222">
        <v>2.75</v>
      </c>
      <c r="I122" s="223"/>
      <c r="J122" s="224">
        <f>ROUND(I122*H122,2)</f>
        <v>0</v>
      </c>
      <c r="K122" s="220" t="s">
        <v>124</v>
      </c>
      <c r="L122" s="44"/>
      <c r="M122" s="225" t="s">
        <v>19</v>
      </c>
      <c r="N122" s="226" t="s">
        <v>42</v>
      </c>
      <c r="O122" s="84"/>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125</v>
      </c>
      <c r="AT122" s="229" t="s">
        <v>120</v>
      </c>
      <c r="AU122" s="229" t="s">
        <v>80</v>
      </c>
      <c r="AY122" s="17" t="s">
        <v>117</v>
      </c>
      <c r="BE122" s="230">
        <f>IF(N122="základní",J122,0)</f>
        <v>0</v>
      </c>
      <c r="BF122" s="230">
        <f>IF(N122="snížená",J122,0)</f>
        <v>0</v>
      </c>
      <c r="BG122" s="230">
        <f>IF(N122="zákl. přenesená",J122,0)</f>
        <v>0</v>
      </c>
      <c r="BH122" s="230">
        <f>IF(N122="sníž. přenesená",J122,0)</f>
        <v>0</v>
      </c>
      <c r="BI122" s="230">
        <f>IF(N122="nulová",J122,0)</f>
        <v>0</v>
      </c>
      <c r="BJ122" s="17" t="s">
        <v>76</v>
      </c>
      <c r="BK122" s="230">
        <f>ROUND(I122*H122,2)</f>
        <v>0</v>
      </c>
      <c r="BL122" s="17" t="s">
        <v>125</v>
      </c>
      <c r="BM122" s="229" t="s">
        <v>185</v>
      </c>
    </row>
    <row r="123" spans="1:47" s="2" customFormat="1" ht="12">
      <c r="A123" s="38"/>
      <c r="B123" s="39"/>
      <c r="C123" s="40"/>
      <c r="D123" s="233" t="s">
        <v>135</v>
      </c>
      <c r="E123" s="40"/>
      <c r="F123" s="254" t="s">
        <v>186</v>
      </c>
      <c r="G123" s="40"/>
      <c r="H123" s="40"/>
      <c r="I123" s="136"/>
      <c r="J123" s="40"/>
      <c r="K123" s="40"/>
      <c r="L123" s="44"/>
      <c r="M123" s="255"/>
      <c r="N123" s="256"/>
      <c r="O123" s="84"/>
      <c r="P123" s="84"/>
      <c r="Q123" s="84"/>
      <c r="R123" s="84"/>
      <c r="S123" s="84"/>
      <c r="T123" s="85"/>
      <c r="U123" s="38"/>
      <c r="V123" s="38"/>
      <c r="W123" s="38"/>
      <c r="X123" s="38"/>
      <c r="Y123" s="38"/>
      <c r="Z123" s="38"/>
      <c r="AA123" s="38"/>
      <c r="AB123" s="38"/>
      <c r="AC123" s="38"/>
      <c r="AD123" s="38"/>
      <c r="AE123" s="38"/>
      <c r="AT123" s="17" t="s">
        <v>135</v>
      </c>
      <c r="AU123" s="17" t="s">
        <v>80</v>
      </c>
    </row>
    <row r="124" spans="1:65" s="2" customFormat="1" ht="21.75" customHeight="1">
      <c r="A124" s="38"/>
      <c r="B124" s="39"/>
      <c r="C124" s="218" t="s">
        <v>187</v>
      </c>
      <c r="D124" s="218" t="s">
        <v>120</v>
      </c>
      <c r="E124" s="219" t="s">
        <v>188</v>
      </c>
      <c r="F124" s="220" t="s">
        <v>189</v>
      </c>
      <c r="G124" s="221" t="s">
        <v>174</v>
      </c>
      <c r="H124" s="222">
        <v>24.75</v>
      </c>
      <c r="I124" s="223"/>
      <c r="J124" s="224">
        <f>ROUND(I124*H124,2)</f>
        <v>0</v>
      </c>
      <c r="K124" s="220" t="s">
        <v>124</v>
      </c>
      <c r="L124" s="44"/>
      <c r="M124" s="225" t="s">
        <v>19</v>
      </c>
      <c r="N124" s="226" t="s">
        <v>42</v>
      </c>
      <c r="O124" s="84"/>
      <c r="P124" s="227">
        <f>O124*H124</f>
        <v>0</v>
      </c>
      <c r="Q124" s="227">
        <v>0</v>
      </c>
      <c r="R124" s="227">
        <f>Q124*H124</f>
        <v>0</v>
      </c>
      <c r="S124" s="227">
        <v>0</v>
      </c>
      <c r="T124" s="228">
        <f>S124*H124</f>
        <v>0</v>
      </c>
      <c r="U124" s="38"/>
      <c r="V124" s="38"/>
      <c r="W124" s="38"/>
      <c r="X124" s="38"/>
      <c r="Y124" s="38"/>
      <c r="Z124" s="38"/>
      <c r="AA124" s="38"/>
      <c r="AB124" s="38"/>
      <c r="AC124" s="38"/>
      <c r="AD124" s="38"/>
      <c r="AE124" s="38"/>
      <c r="AR124" s="229" t="s">
        <v>125</v>
      </c>
      <c r="AT124" s="229" t="s">
        <v>120</v>
      </c>
      <c r="AU124" s="229" t="s">
        <v>80</v>
      </c>
      <c r="AY124" s="17" t="s">
        <v>117</v>
      </c>
      <c r="BE124" s="230">
        <f>IF(N124="základní",J124,0)</f>
        <v>0</v>
      </c>
      <c r="BF124" s="230">
        <f>IF(N124="snížená",J124,0)</f>
        <v>0</v>
      </c>
      <c r="BG124" s="230">
        <f>IF(N124="zákl. přenesená",J124,0)</f>
        <v>0</v>
      </c>
      <c r="BH124" s="230">
        <f>IF(N124="sníž. přenesená",J124,0)</f>
        <v>0</v>
      </c>
      <c r="BI124" s="230">
        <f>IF(N124="nulová",J124,0)</f>
        <v>0</v>
      </c>
      <c r="BJ124" s="17" t="s">
        <v>76</v>
      </c>
      <c r="BK124" s="230">
        <f>ROUND(I124*H124,2)</f>
        <v>0</v>
      </c>
      <c r="BL124" s="17" t="s">
        <v>125</v>
      </c>
      <c r="BM124" s="229" t="s">
        <v>190</v>
      </c>
    </row>
    <row r="125" spans="1:47" s="2" customFormat="1" ht="12">
      <c r="A125" s="38"/>
      <c r="B125" s="39"/>
      <c r="C125" s="40"/>
      <c r="D125" s="233" t="s">
        <v>135</v>
      </c>
      <c r="E125" s="40"/>
      <c r="F125" s="254" t="s">
        <v>186</v>
      </c>
      <c r="G125" s="40"/>
      <c r="H125" s="40"/>
      <c r="I125" s="136"/>
      <c r="J125" s="40"/>
      <c r="K125" s="40"/>
      <c r="L125" s="44"/>
      <c r="M125" s="255"/>
      <c r="N125" s="256"/>
      <c r="O125" s="84"/>
      <c r="P125" s="84"/>
      <c r="Q125" s="84"/>
      <c r="R125" s="84"/>
      <c r="S125" s="84"/>
      <c r="T125" s="85"/>
      <c r="U125" s="38"/>
      <c r="V125" s="38"/>
      <c r="W125" s="38"/>
      <c r="X125" s="38"/>
      <c r="Y125" s="38"/>
      <c r="Z125" s="38"/>
      <c r="AA125" s="38"/>
      <c r="AB125" s="38"/>
      <c r="AC125" s="38"/>
      <c r="AD125" s="38"/>
      <c r="AE125" s="38"/>
      <c r="AT125" s="17" t="s">
        <v>135</v>
      </c>
      <c r="AU125" s="17" t="s">
        <v>80</v>
      </c>
    </row>
    <row r="126" spans="1:51" s="13" customFormat="1" ht="12">
      <c r="A126" s="13"/>
      <c r="B126" s="231"/>
      <c r="C126" s="232"/>
      <c r="D126" s="233" t="s">
        <v>127</v>
      </c>
      <c r="E126" s="232"/>
      <c r="F126" s="235" t="s">
        <v>191</v>
      </c>
      <c r="G126" s="232"/>
      <c r="H126" s="236">
        <v>24.75</v>
      </c>
      <c r="I126" s="237"/>
      <c r="J126" s="232"/>
      <c r="K126" s="232"/>
      <c r="L126" s="238"/>
      <c r="M126" s="239"/>
      <c r="N126" s="240"/>
      <c r="O126" s="240"/>
      <c r="P126" s="240"/>
      <c r="Q126" s="240"/>
      <c r="R126" s="240"/>
      <c r="S126" s="240"/>
      <c r="T126" s="241"/>
      <c r="U126" s="13"/>
      <c r="V126" s="13"/>
      <c r="W126" s="13"/>
      <c r="X126" s="13"/>
      <c r="Y126" s="13"/>
      <c r="Z126" s="13"/>
      <c r="AA126" s="13"/>
      <c r="AB126" s="13"/>
      <c r="AC126" s="13"/>
      <c r="AD126" s="13"/>
      <c r="AE126" s="13"/>
      <c r="AT126" s="242" t="s">
        <v>127</v>
      </c>
      <c r="AU126" s="242" t="s">
        <v>80</v>
      </c>
      <c r="AV126" s="13" t="s">
        <v>80</v>
      </c>
      <c r="AW126" s="13" t="s">
        <v>4</v>
      </c>
      <c r="AX126" s="13" t="s">
        <v>76</v>
      </c>
      <c r="AY126" s="242" t="s">
        <v>117</v>
      </c>
    </row>
    <row r="127" spans="1:65" s="2" customFormat="1" ht="16.5" customHeight="1">
      <c r="A127" s="38"/>
      <c r="B127" s="39"/>
      <c r="C127" s="218" t="s">
        <v>192</v>
      </c>
      <c r="D127" s="218" t="s">
        <v>120</v>
      </c>
      <c r="E127" s="219" t="s">
        <v>193</v>
      </c>
      <c r="F127" s="220" t="s">
        <v>194</v>
      </c>
      <c r="G127" s="221" t="s">
        <v>174</v>
      </c>
      <c r="H127" s="222">
        <v>2.75</v>
      </c>
      <c r="I127" s="223"/>
      <c r="J127" s="224">
        <f>ROUND(I127*H127,2)</f>
        <v>0</v>
      </c>
      <c r="K127" s="220" t="s">
        <v>124</v>
      </c>
      <c r="L127" s="44"/>
      <c r="M127" s="225" t="s">
        <v>19</v>
      </c>
      <c r="N127" s="226" t="s">
        <v>42</v>
      </c>
      <c r="O127" s="84"/>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125</v>
      </c>
      <c r="AT127" s="229" t="s">
        <v>120</v>
      </c>
      <c r="AU127" s="229" t="s">
        <v>80</v>
      </c>
      <c r="AY127" s="17" t="s">
        <v>117</v>
      </c>
      <c r="BE127" s="230">
        <f>IF(N127="základní",J127,0)</f>
        <v>0</v>
      </c>
      <c r="BF127" s="230">
        <f>IF(N127="snížená",J127,0)</f>
        <v>0</v>
      </c>
      <c r="BG127" s="230">
        <f>IF(N127="zákl. přenesená",J127,0)</f>
        <v>0</v>
      </c>
      <c r="BH127" s="230">
        <f>IF(N127="sníž. přenesená",J127,0)</f>
        <v>0</v>
      </c>
      <c r="BI127" s="230">
        <f>IF(N127="nulová",J127,0)</f>
        <v>0</v>
      </c>
      <c r="BJ127" s="17" t="s">
        <v>76</v>
      </c>
      <c r="BK127" s="230">
        <f>ROUND(I127*H127,2)</f>
        <v>0</v>
      </c>
      <c r="BL127" s="17" t="s">
        <v>125</v>
      </c>
      <c r="BM127" s="229" t="s">
        <v>195</v>
      </c>
    </row>
    <row r="128" spans="1:47" s="2" customFormat="1" ht="12">
      <c r="A128" s="38"/>
      <c r="B128" s="39"/>
      <c r="C128" s="40"/>
      <c r="D128" s="233" t="s">
        <v>135</v>
      </c>
      <c r="E128" s="40"/>
      <c r="F128" s="254" t="s">
        <v>196</v>
      </c>
      <c r="G128" s="40"/>
      <c r="H128" s="40"/>
      <c r="I128" s="136"/>
      <c r="J128" s="40"/>
      <c r="K128" s="40"/>
      <c r="L128" s="44"/>
      <c r="M128" s="255"/>
      <c r="N128" s="256"/>
      <c r="O128" s="84"/>
      <c r="P128" s="84"/>
      <c r="Q128" s="84"/>
      <c r="R128" s="84"/>
      <c r="S128" s="84"/>
      <c r="T128" s="85"/>
      <c r="U128" s="38"/>
      <c r="V128" s="38"/>
      <c r="W128" s="38"/>
      <c r="X128" s="38"/>
      <c r="Y128" s="38"/>
      <c r="Z128" s="38"/>
      <c r="AA128" s="38"/>
      <c r="AB128" s="38"/>
      <c r="AC128" s="38"/>
      <c r="AD128" s="38"/>
      <c r="AE128" s="38"/>
      <c r="AT128" s="17" t="s">
        <v>135</v>
      </c>
      <c r="AU128" s="17" t="s">
        <v>80</v>
      </c>
    </row>
    <row r="129" spans="1:65" s="2" customFormat="1" ht="16.5" customHeight="1">
      <c r="A129" s="38"/>
      <c r="B129" s="39"/>
      <c r="C129" s="257" t="s">
        <v>197</v>
      </c>
      <c r="D129" s="257" t="s">
        <v>148</v>
      </c>
      <c r="E129" s="258" t="s">
        <v>198</v>
      </c>
      <c r="F129" s="259" t="s">
        <v>199</v>
      </c>
      <c r="G129" s="260" t="s">
        <v>174</v>
      </c>
      <c r="H129" s="261">
        <v>2.684</v>
      </c>
      <c r="I129" s="262"/>
      <c r="J129" s="263">
        <f>ROUND(I129*H129,2)</f>
        <v>0</v>
      </c>
      <c r="K129" s="259" t="s">
        <v>124</v>
      </c>
      <c r="L129" s="264"/>
      <c r="M129" s="265" t="s">
        <v>19</v>
      </c>
      <c r="N129" s="266" t="s">
        <v>42</v>
      </c>
      <c r="O129" s="84"/>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151</v>
      </c>
      <c r="AT129" s="229" t="s">
        <v>148</v>
      </c>
      <c r="AU129" s="229" t="s">
        <v>80</v>
      </c>
      <c r="AY129" s="17" t="s">
        <v>117</v>
      </c>
      <c r="BE129" s="230">
        <f>IF(N129="základní",J129,0)</f>
        <v>0</v>
      </c>
      <c r="BF129" s="230">
        <f>IF(N129="snížená",J129,0)</f>
        <v>0</v>
      </c>
      <c r="BG129" s="230">
        <f>IF(N129="zákl. přenesená",J129,0)</f>
        <v>0</v>
      </c>
      <c r="BH129" s="230">
        <f>IF(N129="sníž. přenesená",J129,0)</f>
        <v>0</v>
      </c>
      <c r="BI129" s="230">
        <f>IF(N129="nulová",J129,0)</f>
        <v>0</v>
      </c>
      <c r="BJ129" s="17" t="s">
        <v>76</v>
      </c>
      <c r="BK129" s="230">
        <f>ROUND(I129*H129,2)</f>
        <v>0</v>
      </c>
      <c r="BL129" s="17" t="s">
        <v>125</v>
      </c>
      <c r="BM129" s="229" t="s">
        <v>200</v>
      </c>
    </row>
    <row r="130" spans="1:63" s="12" customFormat="1" ht="22.8" customHeight="1">
      <c r="A130" s="12"/>
      <c r="B130" s="202"/>
      <c r="C130" s="203"/>
      <c r="D130" s="204" t="s">
        <v>70</v>
      </c>
      <c r="E130" s="216" t="s">
        <v>201</v>
      </c>
      <c r="F130" s="216" t="s">
        <v>202</v>
      </c>
      <c r="G130" s="203"/>
      <c r="H130" s="203"/>
      <c r="I130" s="206"/>
      <c r="J130" s="217">
        <f>BK130</f>
        <v>0</v>
      </c>
      <c r="K130" s="203"/>
      <c r="L130" s="208"/>
      <c r="M130" s="209"/>
      <c r="N130" s="210"/>
      <c r="O130" s="210"/>
      <c r="P130" s="211">
        <f>SUM(P131:P132)</f>
        <v>0</v>
      </c>
      <c r="Q130" s="210"/>
      <c r="R130" s="211">
        <f>SUM(R131:R132)</f>
        <v>0</v>
      </c>
      <c r="S130" s="210"/>
      <c r="T130" s="212">
        <f>SUM(T131:T132)</f>
        <v>0</v>
      </c>
      <c r="U130" s="12"/>
      <c r="V130" s="12"/>
      <c r="W130" s="12"/>
      <c r="X130" s="12"/>
      <c r="Y130" s="12"/>
      <c r="Z130" s="12"/>
      <c r="AA130" s="12"/>
      <c r="AB130" s="12"/>
      <c r="AC130" s="12"/>
      <c r="AD130" s="12"/>
      <c r="AE130" s="12"/>
      <c r="AR130" s="213" t="s">
        <v>76</v>
      </c>
      <c r="AT130" s="214" t="s">
        <v>70</v>
      </c>
      <c r="AU130" s="214" t="s">
        <v>76</v>
      </c>
      <c r="AY130" s="213" t="s">
        <v>117</v>
      </c>
      <c r="BK130" s="215">
        <f>SUM(BK131:BK132)</f>
        <v>0</v>
      </c>
    </row>
    <row r="131" spans="1:65" s="2" customFormat="1" ht="21.75" customHeight="1">
      <c r="A131" s="38"/>
      <c r="B131" s="39"/>
      <c r="C131" s="218" t="s">
        <v>8</v>
      </c>
      <c r="D131" s="218" t="s">
        <v>120</v>
      </c>
      <c r="E131" s="219" t="s">
        <v>203</v>
      </c>
      <c r="F131" s="220" t="s">
        <v>204</v>
      </c>
      <c r="G131" s="221" t="s">
        <v>174</v>
      </c>
      <c r="H131" s="222">
        <v>1.702</v>
      </c>
      <c r="I131" s="223"/>
      <c r="J131" s="224">
        <f>ROUND(I131*H131,2)</f>
        <v>0</v>
      </c>
      <c r="K131" s="220" t="s">
        <v>124</v>
      </c>
      <c r="L131" s="44"/>
      <c r="M131" s="225" t="s">
        <v>19</v>
      </c>
      <c r="N131" s="226" t="s">
        <v>42</v>
      </c>
      <c r="O131" s="84"/>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125</v>
      </c>
      <c r="AT131" s="229" t="s">
        <v>120</v>
      </c>
      <c r="AU131" s="229" t="s">
        <v>80</v>
      </c>
      <c r="AY131" s="17" t="s">
        <v>117</v>
      </c>
      <c r="BE131" s="230">
        <f>IF(N131="základní",J131,0)</f>
        <v>0</v>
      </c>
      <c r="BF131" s="230">
        <f>IF(N131="snížená",J131,0)</f>
        <v>0</v>
      </c>
      <c r="BG131" s="230">
        <f>IF(N131="zákl. přenesená",J131,0)</f>
        <v>0</v>
      </c>
      <c r="BH131" s="230">
        <f>IF(N131="sníž. přenesená",J131,0)</f>
        <v>0</v>
      </c>
      <c r="BI131" s="230">
        <f>IF(N131="nulová",J131,0)</f>
        <v>0</v>
      </c>
      <c r="BJ131" s="17" t="s">
        <v>76</v>
      </c>
      <c r="BK131" s="230">
        <f>ROUND(I131*H131,2)</f>
        <v>0</v>
      </c>
      <c r="BL131" s="17" t="s">
        <v>125</v>
      </c>
      <c r="BM131" s="229" t="s">
        <v>205</v>
      </c>
    </row>
    <row r="132" spans="1:47" s="2" customFormat="1" ht="12">
      <c r="A132" s="38"/>
      <c r="B132" s="39"/>
      <c r="C132" s="40"/>
      <c r="D132" s="233" t="s">
        <v>135</v>
      </c>
      <c r="E132" s="40"/>
      <c r="F132" s="254" t="s">
        <v>206</v>
      </c>
      <c r="G132" s="40"/>
      <c r="H132" s="40"/>
      <c r="I132" s="136"/>
      <c r="J132" s="40"/>
      <c r="K132" s="40"/>
      <c r="L132" s="44"/>
      <c r="M132" s="255"/>
      <c r="N132" s="256"/>
      <c r="O132" s="84"/>
      <c r="P132" s="84"/>
      <c r="Q132" s="84"/>
      <c r="R132" s="84"/>
      <c r="S132" s="84"/>
      <c r="T132" s="85"/>
      <c r="U132" s="38"/>
      <c r="V132" s="38"/>
      <c r="W132" s="38"/>
      <c r="X132" s="38"/>
      <c r="Y132" s="38"/>
      <c r="Z132" s="38"/>
      <c r="AA132" s="38"/>
      <c r="AB132" s="38"/>
      <c r="AC132" s="38"/>
      <c r="AD132" s="38"/>
      <c r="AE132" s="38"/>
      <c r="AT132" s="17" t="s">
        <v>135</v>
      </c>
      <c r="AU132" s="17" t="s">
        <v>80</v>
      </c>
    </row>
    <row r="133" spans="1:63" s="12" customFormat="1" ht="25.9" customHeight="1">
      <c r="A133" s="12"/>
      <c r="B133" s="202"/>
      <c r="C133" s="203"/>
      <c r="D133" s="204" t="s">
        <v>70</v>
      </c>
      <c r="E133" s="205" t="s">
        <v>207</v>
      </c>
      <c r="F133" s="205" t="s">
        <v>208</v>
      </c>
      <c r="G133" s="203"/>
      <c r="H133" s="203"/>
      <c r="I133" s="206"/>
      <c r="J133" s="207">
        <f>BK133</f>
        <v>0</v>
      </c>
      <c r="K133" s="203"/>
      <c r="L133" s="208"/>
      <c r="M133" s="209"/>
      <c r="N133" s="210"/>
      <c r="O133" s="210"/>
      <c r="P133" s="211">
        <f>P134+P138+P145</f>
        <v>0</v>
      </c>
      <c r="Q133" s="210"/>
      <c r="R133" s="211">
        <f>R134+R138+R145</f>
        <v>0.2345412</v>
      </c>
      <c r="S133" s="210"/>
      <c r="T133" s="212">
        <f>T134+T138+T145</f>
        <v>0.0660008</v>
      </c>
      <c r="U133" s="12"/>
      <c r="V133" s="12"/>
      <c r="W133" s="12"/>
      <c r="X133" s="12"/>
      <c r="Y133" s="12"/>
      <c r="Z133" s="12"/>
      <c r="AA133" s="12"/>
      <c r="AB133" s="12"/>
      <c r="AC133" s="12"/>
      <c r="AD133" s="12"/>
      <c r="AE133" s="12"/>
      <c r="AR133" s="213" t="s">
        <v>80</v>
      </c>
      <c r="AT133" s="214" t="s">
        <v>70</v>
      </c>
      <c r="AU133" s="214" t="s">
        <v>71</v>
      </c>
      <c r="AY133" s="213" t="s">
        <v>117</v>
      </c>
      <c r="BK133" s="215">
        <f>BK134+BK138+BK145</f>
        <v>0</v>
      </c>
    </row>
    <row r="134" spans="1:63" s="12" customFormat="1" ht="22.8" customHeight="1">
      <c r="A134" s="12"/>
      <c r="B134" s="202"/>
      <c r="C134" s="203"/>
      <c r="D134" s="204" t="s">
        <v>70</v>
      </c>
      <c r="E134" s="216" t="s">
        <v>209</v>
      </c>
      <c r="F134" s="216" t="s">
        <v>210</v>
      </c>
      <c r="G134" s="203"/>
      <c r="H134" s="203"/>
      <c r="I134" s="206"/>
      <c r="J134" s="217">
        <f>BK134</f>
        <v>0</v>
      </c>
      <c r="K134" s="203"/>
      <c r="L134" s="208"/>
      <c r="M134" s="209"/>
      <c r="N134" s="210"/>
      <c r="O134" s="210"/>
      <c r="P134" s="211">
        <f>SUM(P135:P137)</f>
        <v>0</v>
      </c>
      <c r="Q134" s="210"/>
      <c r="R134" s="211">
        <f>SUM(R135:R137)</f>
        <v>0.174</v>
      </c>
      <c r="S134" s="210"/>
      <c r="T134" s="212">
        <f>SUM(T135:T137)</f>
        <v>0</v>
      </c>
      <c r="U134" s="12"/>
      <c r="V134" s="12"/>
      <c r="W134" s="12"/>
      <c r="X134" s="12"/>
      <c r="Y134" s="12"/>
      <c r="Z134" s="12"/>
      <c r="AA134" s="12"/>
      <c r="AB134" s="12"/>
      <c r="AC134" s="12"/>
      <c r="AD134" s="12"/>
      <c r="AE134" s="12"/>
      <c r="AR134" s="213" t="s">
        <v>80</v>
      </c>
      <c r="AT134" s="214" t="s">
        <v>70</v>
      </c>
      <c r="AU134" s="214" t="s">
        <v>76</v>
      </c>
      <c r="AY134" s="213" t="s">
        <v>117</v>
      </c>
      <c r="BK134" s="215">
        <f>SUM(BK135:BK137)</f>
        <v>0</v>
      </c>
    </row>
    <row r="135" spans="1:65" s="2" customFormat="1" ht="21.75" customHeight="1">
      <c r="A135" s="38"/>
      <c r="B135" s="39"/>
      <c r="C135" s="218" t="s">
        <v>211</v>
      </c>
      <c r="D135" s="218" t="s">
        <v>120</v>
      </c>
      <c r="E135" s="219" t="s">
        <v>212</v>
      </c>
      <c r="F135" s="220" t="s">
        <v>213</v>
      </c>
      <c r="G135" s="221" t="s">
        <v>143</v>
      </c>
      <c r="H135" s="222">
        <v>25</v>
      </c>
      <c r="I135" s="223"/>
      <c r="J135" s="224">
        <f>ROUND(I135*H135,2)</f>
        <v>0</v>
      </c>
      <c r="K135" s="220" t="s">
        <v>124</v>
      </c>
      <c r="L135" s="44"/>
      <c r="M135" s="225" t="s">
        <v>19</v>
      </c>
      <c r="N135" s="226" t="s">
        <v>42</v>
      </c>
      <c r="O135" s="84"/>
      <c r="P135" s="227">
        <f>O135*H135</f>
        <v>0</v>
      </c>
      <c r="Q135" s="227">
        <v>0.00696</v>
      </c>
      <c r="R135" s="227">
        <f>Q135*H135</f>
        <v>0.174</v>
      </c>
      <c r="S135" s="227">
        <v>0</v>
      </c>
      <c r="T135" s="228">
        <f>S135*H135</f>
        <v>0</v>
      </c>
      <c r="U135" s="38"/>
      <c r="V135" s="38"/>
      <c r="W135" s="38"/>
      <c r="X135" s="38"/>
      <c r="Y135" s="38"/>
      <c r="Z135" s="38"/>
      <c r="AA135" s="38"/>
      <c r="AB135" s="38"/>
      <c r="AC135" s="38"/>
      <c r="AD135" s="38"/>
      <c r="AE135" s="38"/>
      <c r="AR135" s="229" t="s">
        <v>211</v>
      </c>
      <c r="AT135" s="229" t="s">
        <v>120</v>
      </c>
      <c r="AU135" s="229" t="s">
        <v>80</v>
      </c>
      <c r="AY135" s="17" t="s">
        <v>117</v>
      </c>
      <c r="BE135" s="230">
        <f>IF(N135="základní",J135,0)</f>
        <v>0</v>
      </c>
      <c r="BF135" s="230">
        <f>IF(N135="snížená",J135,0)</f>
        <v>0</v>
      </c>
      <c r="BG135" s="230">
        <f>IF(N135="zákl. přenesená",J135,0)</f>
        <v>0</v>
      </c>
      <c r="BH135" s="230">
        <f>IF(N135="sníž. přenesená",J135,0)</f>
        <v>0</v>
      </c>
      <c r="BI135" s="230">
        <f>IF(N135="nulová",J135,0)</f>
        <v>0</v>
      </c>
      <c r="BJ135" s="17" t="s">
        <v>76</v>
      </c>
      <c r="BK135" s="230">
        <f>ROUND(I135*H135,2)</f>
        <v>0</v>
      </c>
      <c r="BL135" s="17" t="s">
        <v>211</v>
      </c>
      <c r="BM135" s="229" t="s">
        <v>214</v>
      </c>
    </row>
    <row r="136" spans="1:65" s="2" customFormat="1" ht="21.75" customHeight="1">
      <c r="A136" s="38"/>
      <c r="B136" s="39"/>
      <c r="C136" s="218" t="s">
        <v>215</v>
      </c>
      <c r="D136" s="218" t="s">
        <v>120</v>
      </c>
      <c r="E136" s="219" t="s">
        <v>216</v>
      </c>
      <c r="F136" s="220" t="s">
        <v>217</v>
      </c>
      <c r="G136" s="221" t="s">
        <v>174</v>
      </c>
      <c r="H136" s="222">
        <v>0.174</v>
      </c>
      <c r="I136" s="223"/>
      <c r="J136" s="224">
        <f>ROUND(I136*H136,2)</f>
        <v>0</v>
      </c>
      <c r="K136" s="220" t="s">
        <v>124</v>
      </c>
      <c r="L136" s="44"/>
      <c r="M136" s="225" t="s">
        <v>19</v>
      </c>
      <c r="N136" s="226" t="s">
        <v>42</v>
      </c>
      <c r="O136" s="84"/>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211</v>
      </c>
      <c r="AT136" s="229" t="s">
        <v>120</v>
      </c>
      <c r="AU136" s="229" t="s">
        <v>80</v>
      </c>
      <c r="AY136" s="17" t="s">
        <v>117</v>
      </c>
      <c r="BE136" s="230">
        <f>IF(N136="základní",J136,0)</f>
        <v>0</v>
      </c>
      <c r="BF136" s="230">
        <f>IF(N136="snížená",J136,0)</f>
        <v>0</v>
      </c>
      <c r="BG136" s="230">
        <f>IF(N136="zákl. přenesená",J136,0)</f>
        <v>0</v>
      </c>
      <c r="BH136" s="230">
        <f>IF(N136="sníž. přenesená",J136,0)</f>
        <v>0</v>
      </c>
      <c r="BI136" s="230">
        <f>IF(N136="nulová",J136,0)</f>
        <v>0</v>
      </c>
      <c r="BJ136" s="17" t="s">
        <v>76</v>
      </c>
      <c r="BK136" s="230">
        <f>ROUND(I136*H136,2)</f>
        <v>0</v>
      </c>
      <c r="BL136" s="17" t="s">
        <v>211</v>
      </c>
      <c r="BM136" s="229" t="s">
        <v>218</v>
      </c>
    </row>
    <row r="137" spans="1:47" s="2" customFormat="1" ht="12">
      <c r="A137" s="38"/>
      <c r="B137" s="39"/>
      <c r="C137" s="40"/>
      <c r="D137" s="233" t="s">
        <v>135</v>
      </c>
      <c r="E137" s="40"/>
      <c r="F137" s="254" t="s">
        <v>219</v>
      </c>
      <c r="G137" s="40"/>
      <c r="H137" s="40"/>
      <c r="I137" s="136"/>
      <c r="J137" s="40"/>
      <c r="K137" s="40"/>
      <c r="L137" s="44"/>
      <c r="M137" s="255"/>
      <c r="N137" s="256"/>
      <c r="O137" s="84"/>
      <c r="P137" s="84"/>
      <c r="Q137" s="84"/>
      <c r="R137" s="84"/>
      <c r="S137" s="84"/>
      <c r="T137" s="85"/>
      <c r="U137" s="38"/>
      <c r="V137" s="38"/>
      <c r="W137" s="38"/>
      <c r="X137" s="38"/>
      <c r="Y137" s="38"/>
      <c r="Z137" s="38"/>
      <c r="AA137" s="38"/>
      <c r="AB137" s="38"/>
      <c r="AC137" s="38"/>
      <c r="AD137" s="38"/>
      <c r="AE137" s="38"/>
      <c r="AT137" s="17" t="s">
        <v>135</v>
      </c>
      <c r="AU137" s="17" t="s">
        <v>80</v>
      </c>
    </row>
    <row r="138" spans="1:63" s="12" customFormat="1" ht="22.8" customHeight="1">
      <c r="A138" s="12"/>
      <c r="B138" s="202"/>
      <c r="C138" s="203"/>
      <c r="D138" s="204" t="s">
        <v>70</v>
      </c>
      <c r="E138" s="216" t="s">
        <v>220</v>
      </c>
      <c r="F138" s="216" t="s">
        <v>221</v>
      </c>
      <c r="G138" s="203"/>
      <c r="H138" s="203"/>
      <c r="I138" s="206"/>
      <c r="J138" s="217">
        <f>BK138</f>
        <v>0</v>
      </c>
      <c r="K138" s="203"/>
      <c r="L138" s="208"/>
      <c r="M138" s="209"/>
      <c r="N138" s="210"/>
      <c r="O138" s="210"/>
      <c r="P138" s="211">
        <f>SUM(P139:P144)</f>
        <v>0</v>
      </c>
      <c r="Q138" s="210"/>
      <c r="R138" s="211">
        <f>SUM(R139:R144)</f>
        <v>0.0543537</v>
      </c>
      <c r="S138" s="210"/>
      <c r="T138" s="212">
        <f>SUM(T139:T144)</f>
        <v>0.0660008</v>
      </c>
      <c r="U138" s="12"/>
      <c r="V138" s="12"/>
      <c r="W138" s="12"/>
      <c r="X138" s="12"/>
      <c r="Y138" s="12"/>
      <c r="Z138" s="12"/>
      <c r="AA138" s="12"/>
      <c r="AB138" s="12"/>
      <c r="AC138" s="12"/>
      <c r="AD138" s="12"/>
      <c r="AE138" s="12"/>
      <c r="AR138" s="213" t="s">
        <v>80</v>
      </c>
      <c r="AT138" s="214" t="s">
        <v>70</v>
      </c>
      <c r="AU138" s="214" t="s">
        <v>76</v>
      </c>
      <c r="AY138" s="213" t="s">
        <v>117</v>
      </c>
      <c r="BK138" s="215">
        <f>SUM(BK139:BK144)</f>
        <v>0</v>
      </c>
    </row>
    <row r="139" spans="1:65" s="2" customFormat="1" ht="16.5" customHeight="1">
      <c r="A139" s="38"/>
      <c r="B139" s="39"/>
      <c r="C139" s="218" t="s">
        <v>222</v>
      </c>
      <c r="D139" s="218" t="s">
        <v>120</v>
      </c>
      <c r="E139" s="219" t="s">
        <v>223</v>
      </c>
      <c r="F139" s="220" t="s">
        <v>224</v>
      </c>
      <c r="G139" s="221" t="s">
        <v>225</v>
      </c>
      <c r="H139" s="222">
        <v>77.648</v>
      </c>
      <c r="I139" s="223"/>
      <c r="J139" s="224">
        <f>ROUND(I139*H139,2)</f>
        <v>0</v>
      </c>
      <c r="K139" s="220" t="s">
        <v>124</v>
      </c>
      <c r="L139" s="44"/>
      <c r="M139" s="225" t="s">
        <v>19</v>
      </c>
      <c r="N139" s="226" t="s">
        <v>42</v>
      </c>
      <c r="O139" s="84"/>
      <c r="P139" s="227">
        <f>O139*H139</f>
        <v>0</v>
      </c>
      <c r="Q139" s="227">
        <v>0.00015</v>
      </c>
      <c r="R139" s="227">
        <f>Q139*H139</f>
        <v>0.011647199999999998</v>
      </c>
      <c r="S139" s="227">
        <v>0.00085</v>
      </c>
      <c r="T139" s="228">
        <f>S139*H139</f>
        <v>0.0660008</v>
      </c>
      <c r="U139" s="38"/>
      <c r="V139" s="38"/>
      <c r="W139" s="38"/>
      <c r="X139" s="38"/>
      <c r="Y139" s="38"/>
      <c r="Z139" s="38"/>
      <c r="AA139" s="38"/>
      <c r="AB139" s="38"/>
      <c r="AC139" s="38"/>
      <c r="AD139" s="38"/>
      <c r="AE139" s="38"/>
      <c r="AR139" s="229" t="s">
        <v>211</v>
      </c>
      <c r="AT139" s="229" t="s">
        <v>120</v>
      </c>
      <c r="AU139" s="229" t="s">
        <v>80</v>
      </c>
      <c r="AY139" s="17" t="s">
        <v>117</v>
      </c>
      <c r="BE139" s="230">
        <f>IF(N139="základní",J139,0)</f>
        <v>0</v>
      </c>
      <c r="BF139" s="230">
        <f>IF(N139="snížená",J139,0)</f>
        <v>0</v>
      </c>
      <c r="BG139" s="230">
        <f>IF(N139="zákl. přenesená",J139,0)</f>
        <v>0</v>
      </c>
      <c r="BH139" s="230">
        <f>IF(N139="sníž. přenesená",J139,0)</f>
        <v>0</v>
      </c>
      <c r="BI139" s="230">
        <f>IF(N139="nulová",J139,0)</f>
        <v>0</v>
      </c>
      <c r="BJ139" s="17" t="s">
        <v>76</v>
      </c>
      <c r="BK139" s="230">
        <f>ROUND(I139*H139,2)</f>
        <v>0</v>
      </c>
      <c r="BL139" s="17" t="s">
        <v>211</v>
      </c>
      <c r="BM139" s="229" t="s">
        <v>226</v>
      </c>
    </row>
    <row r="140" spans="1:51" s="13" customFormat="1" ht="12">
      <c r="A140" s="13"/>
      <c r="B140" s="231"/>
      <c r="C140" s="232"/>
      <c r="D140" s="233" t="s">
        <v>127</v>
      </c>
      <c r="E140" s="234" t="s">
        <v>19</v>
      </c>
      <c r="F140" s="235" t="s">
        <v>227</v>
      </c>
      <c r="G140" s="232"/>
      <c r="H140" s="236">
        <v>77.648</v>
      </c>
      <c r="I140" s="237"/>
      <c r="J140" s="232"/>
      <c r="K140" s="232"/>
      <c r="L140" s="238"/>
      <c r="M140" s="239"/>
      <c r="N140" s="240"/>
      <c r="O140" s="240"/>
      <c r="P140" s="240"/>
      <c r="Q140" s="240"/>
      <c r="R140" s="240"/>
      <c r="S140" s="240"/>
      <c r="T140" s="241"/>
      <c r="U140" s="13"/>
      <c r="V140" s="13"/>
      <c r="W140" s="13"/>
      <c r="X140" s="13"/>
      <c r="Y140" s="13"/>
      <c r="Z140" s="13"/>
      <c r="AA140" s="13"/>
      <c r="AB140" s="13"/>
      <c r="AC140" s="13"/>
      <c r="AD140" s="13"/>
      <c r="AE140" s="13"/>
      <c r="AT140" s="242" t="s">
        <v>127</v>
      </c>
      <c r="AU140" s="242" t="s">
        <v>80</v>
      </c>
      <c r="AV140" s="13" t="s">
        <v>80</v>
      </c>
      <c r="AW140" s="13" t="s">
        <v>33</v>
      </c>
      <c r="AX140" s="13" t="s">
        <v>76</v>
      </c>
      <c r="AY140" s="242" t="s">
        <v>117</v>
      </c>
    </row>
    <row r="141" spans="1:65" s="2" customFormat="1" ht="16.5" customHeight="1">
      <c r="A141" s="38"/>
      <c r="B141" s="39"/>
      <c r="C141" s="257" t="s">
        <v>228</v>
      </c>
      <c r="D141" s="257" t="s">
        <v>148</v>
      </c>
      <c r="E141" s="258" t="s">
        <v>229</v>
      </c>
      <c r="F141" s="259" t="s">
        <v>230</v>
      </c>
      <c r="G141" s="260" t="s">
        <v>225</v>
      </c>
      <c r="H141" s="261">
        <v>85.413</v>
      </c>
      <c r="I141" s="262"/>
      <c r="J141" s="263">
        <f>ROUND(I141*H141,2)</f>
        <v>0</v>
      </c>
      <c r="K141" s="259" t="s">
        <v>124</v>
      </c>
      <c r="L141" s="264"/>
      <c r="M141" s="265" t="s">
        <v>19</v>
      </c>
      <c r="N141" s="266" t="s">
        <v>42</v>
      </c>
      <c r="O141" s="84"/>
      <c r="P141" s="227">
        <f>O141*H141</f>
        <v>0</v>
      </c>
      <c r="Q141" s="227">
        <v>0.0005</v>
      </c>
      <c r="R141" s="227">
        <f>Q141*H141</f>
        <v>0.0427065</v>
      </c>
      <c r="S141" s="227">
        <v>0</v>
      </c>
      <c r="T141" s="228">
        <f>S141*H141</f>
        <v>0</v>
      </c>
      <c r="U141" s="38"/>
      <c r="V141" s="38"/>
      <c r="W141" s="38"/>
      <c r="X141" s="38"/>
      <c r="Y141" s="38"/>
      <c r="Z141" s="38"/>
      <c r="AA141" s="38"/>
      <c r="AB141" s="38"/>
      <c r="AC141" s="38"/>
      <c r="AD141" s="38"/>
      <c r="AE141" s="38"/>
      <c r="AR141" s="229" t="s">
        <v>231</v>
      </c>
      <c r="AT141" s="229" t="s">
        <v>148</v>
      </c>
      <c r="AU141" s="229" t="s">
        <v>80</v>
      </c>
      <c r="AY141" s="17" t="s">
        <v>117</v>
      </c>
      <c r="BE141" s="230">
        <f>IF(N141="základní",J141,0)</f>
        <v>0</v>
      </c>
      <c r="BF141" s="230">
        <f>IF(N141="snížená",J141,0)</f>
        <v>0</v>
      </c>
      <c r="BG141" s="230">
        <f>IF(N141="zákl. přenesená",J141,0)</f>
        <v>0</v>
      </c>
      <c r="BH141" s="230">
        <f>IF(N141="sníž. přenesená",J141,0)</f>
        <v>0</v>
      </c>
      <c r="BI141" s="230">
        <f>IF(N141="nulová",J141,0)</f>
        <v>0</v>
      </c>
      <c r="BJ141" s="17" t="s">
        <v>76</v>
      </c>
      <c r="BK141" s="230">
        <f>ROUND(I141*H141,2)</f>
        <v>0</v>
      </c>
      <c r="BL141" s="17" t="s">
        <v>211</v>
      </c>
      <c r="BM141" s="229" t="s">
        <v>232</v>
      </c>
    </row>
    <row r="142" spans="1:51" s="13" customFormat="1" ht="12">
      <c r="A142" s="13"/>
      <c r="B142" s="231"/>
      <c r="C142" s="232"/>
      <c r="D142" s="233" t="s">
        <v>127</v>
      </c>
      <c r="E142" s="232"/>
      <c r="F142" s="235" t="s">
        <v>233</v>
      </c>
      <c r="G142" s="232"/>
      <c r="H142" s="236">
        <v>85.413</v>
      </c>
      <c r="I142" s="237"/>
      <c r="J142" s="232"/>
      <c r="K142" s="232"/>
      <c r="L142" s="238"/>
      <c r="M142" s="239"/>
      <c r="N142" s="240"/>
      <c r="O142" s="240"/>
      <c r="P142" s="240"/>
      <c r="Q142" s="240"/>
      <c r="R142" s="240"/>
      <c r="S142" s="240"/>
      <c r="T142" s="241"/>
      <c r="U142" s="13"/>
      <c r="V142" s="13"/>
      <c r="W142" s="13"/>
      <c r="X142" s="13"/>
      <c r="Y142" s="13"/>
      <c r="Z142" s="13"/>
      <c r="AA142" s="13"/>
      <c r="AB142" s="13"/>
      <c r="AC142" s="13"/>
      <c r="AD142" s="13"/>
      <c r="AE142" s="13"/>
      <c r="AT142" s="242" t="s">
        <v>127</v>
      </c>
      <c r="AU142" s="242" t="s">
        <v>80</v>
      </c>
      <c r="AV142" s="13" t="s">
        <v>80</v>
      </c>
      <c r="AW142" s="13" t="s">
        <v>4</v>
      </c>
      <c r="AX142" s="13" t="s">
        <v>76</v>
      </c>
      <c r="AY142" s="242" t="s">
        <v>117</v>
      </c>
    </row>
    <row r="143" spans="1:65" s="2" customFormat="1" ht="21.75" customHeight="1">
      <c r="A143" s="38"/>
      <c r="B143" s="39"/>
      <c r="C143" s="218" t="s">
        <v>234</v>
      </c>
      <c r="D143" s="218" t="s">
        <v>120</v>
      </c>
      <c r="E143" s="219" t="s">
        <v>235</v>
      </c>
      <c r="F143" s="220" t="s">
        <v>236</v>
      </c>
      <c r="G143" s="221" t="s">
        <v>174</v>
      </c>
      <c r="H143" s="222">
        <v>0.054</v>
      </c>
      <c r="I143" s="223"/>
      <c r="J143" s="224">
        <f>ROUND(I143*H143,2)</f>
        <v>0</v>
      </c>
      <c r="K143" s="220" t="s">
        <v>124</v>
      </c>
      <c r="L143" s="44"/>
      <c r="M143" s="225" t="s">
        <v>19</v>
      </c>
      <c r="N143" s="226" t="s">
        <v>42</v>
      </c>
      <c r="O143" s="84"/>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211</v>
      </c>
      <c r="AT143" s="229" t="s">
        <v>120</v>
      </c>
      <c r="AU143" s="229" t="s">
        <v>80</v>
      </c>
      <c r="AY143" s="17" t="s">
        <v>117</v>
      </c>
      <c r="BE143" s="230">
        <f>IF(N143="základní",J143,0)</f>
        <v>0</v>
      </c>
      <c r="BF143" s="230">
        <f>IF(N143="snížená",J143,0)</f>
        <v>0</v>
      </c>
      <c r="BG143" s="230">
        <f>IF(N143="zákl. přenesená",J143,0)</f>
        <v>0</v>
      </c>
      <c r="BH143" s="230">
        <f>IF(N143="sníž. přenesená",J143,0)</f>
        <v>0</v>
      </c>
      <c r="BI143" s="230">
        <f>IF(N143="nulová",J143,0)</f>
        <v>0</v>
      </c>
      <c r="BJ143" s="17" t="s">
        <v>76</v>
      </c>
      <c r="BK143" s="230">
        <f>ROUND(I143*H143,2)</f>
        <v>0</v>
      </c>
      <c r="BL143" s="17" t="s">
        <v>211</v>
      </c>
      <c r="BM143" s="229" t="s">
        <v>237</v>
      </c>
    </row>
    <row r="144" spans="1:47" s="2" customFormat="1" ht="12">
      <c r="A144" s="38"/>
      <c r="B144" s="39"/>
      <c r="C144" s="40"/>
      <c r="D144" s="233" t="s">
        <v>135</v>
      </c>
      <c r="E144" s="40"/>
      <c r="F144" s="254" t="s">
        <v>238</v>
      </c>
      <c r="G144" s="40"/>
      <c r="H144" s="40"/>
      <c r="I144" s="136"/>
      <c r="J144" s="40"/>
      <c r="K144" s="40"/>
      <c r="L144" s="44"/>
      <c r="M144" s="255"/>
      <c r="N144" s="256"/>
      <c r="O144" s="84"/>
      <c r="P144" s="84"/>
      <c r="Q144" s="84"/>
      <c r="R144" s="84"/>
      <c r="S144" s="84"/>
      <c r="T144" s="85"/>
      <c r="U144" s="38"/>
      <c r="V144" s="38"/>
      <c r="W144" s="38"/>
      <c r="X144" s="38"/>
      <c r="Y144" s="38"/>
      <c r="Z144" s="38"/>
      <c r="AA144" s="38"/>
      <c r="AB144" s="38"/>
      <c r="AC144" s="38"/>
      <c r="AD144" s="38"/>
      <c r="AE144" s="38"/>
      <c r="AT144" s="17" t="s">
        <v>135</v>
      </c>
      <c r="AU144" s="17" t="s">
        <v>80</v>
      </c>
    </row>
    <row r="145" spans="1:63" s="12" customFormat="1" ht="22.8" customHeight="1">
      <c r="A145" s="12"/>
      <c r="B145" s="202"/>
      <c r="C145" s="203"/>
      <c r="D145" s="204" t="s">
        <v>70</v>
      </c>
      <c r="E145" s="216" t="s">
        <v>239</v>
      </c>
      <c r="F145" s="216" t="s">
        <v>240</v>
      </c>
      <c r="G145" s="203"/>
      <c r="H145" s="203"/>
      <c r="I145" s="206"/>
      <c r="J145" s="217">
        <f>BK145</f>
        <v>0</v>
      </c>
      <c r="K145" s="203"/>
      <c r="L145" s="208"/>
      <c r="M145" s="209"/>
      <c r="N145" s="210"/>
      <c r="O145" s="210"/>
      <c r="P145" s="211">
        <f>SUM(P146:P150)</f>
        <v>0</v>
      </c>
      <c r="Q145" s="210"/>
      <c r="R145" s="211">
        <f>SUM(R146:R150)</f>
        <v>0.0061875</v>
      </c>
      <c r="S145" s="210"/>
      <c r="T145" s="212">
        <f>SUM(T146:T150)</f>
        <v>0</v>
      </c>
      <c r="U145" s="12"/>
      <c r="V145" s="12"/>
      <c r="W145" s="12"/>
      <c r="X145" s="12"/>
      <c r="Y145" s="12"/>
      <c r="Z145" s="12"/>
      <c r="AA145" s="12"/>
      <c r="AB145" s="12"/>
      <c r="AC145" s="12"/>
      <c r="AD145" s="12"/>
      <c r="AE145" s="12"/>
      <c r="AR145" s="213" t="s">
        <v>80</v>
      </c>
      <c r="AT145" s="214" t="s">
        <v>70</v>
      </c>
      <c r="AU145" s="214" t="s">
        <v>76</v>
      </c>
      <c r="AY145" s="213" t="s">
        <v>117</v>
      </c>
      <c r="BK145" s="215">
        <f>SUM(BK146:BK150)</f>
        <v>0</v>
      </c>
    </row>
    <row r="146" spans="1:65" s="2" customFormat="1" ht="16.5" customHeight="1">
      <c r="A146" s="38"/>
      <c r="B146" s="39"/>
      <c r="C146" s="218" t="s">
        <v>7</v>
      </c>
      <c r="D146" s="218" t="s">
        <v>120</v>
      </c>
      <c r="E146" s="219" t="s">
        <v>241</v>
      </c>
      <c r="F146" s="220" t="s">
        <v>242</v>
      </c>
      <c r="G146" s="221" t="s">
        <v>123</v>
      </c>
      <c r="H146" s="222">
        <v>13.75</v>
      </c>
      <c r="I146" s="223"/>
      <c r="J146" s="224">
        <f>ROUND(I146*H146,2)</f>
        <v>0</v>
      </c>
      <c r="K146" s="220" t="s">
        <v>124</v>
      </c>
      <c r="L146" s="44"/>
      <c r="M146" s="225" t="s">
        <v>19</v>
      </c>
      <c r="N146" s="226" t="s">
        <v>42</v>
      </c>
      <c r="O146" s="84"/>
      <c r="P146" s="227">
        <f>O146*H146</f>
        <v>0</v>
      </c>
      <c r="Q146" s="227">
        <v>7E-05</v>
      </c>
      <c r="R146" s="227">
        <f>Q146*H146</f>
        <v>0.0009624999999999999</v>
      </c>
      <c r="S146" s="227">
        <v>0</v>
      </c>
      <c r="T146" s="228">
        <f>S146*H146</f>
        <v>0</v>
      </c>
      <c r="U146" s="38"/>
      <c r="V146" s="38"/>
      <c r="W146" s="38"/>
      <c r="X146" s="38"/>
      <c r="Y146" s="38"/>
      <c r="Z146" s="38"/>
      <c r="AA146" s="38"/>
      <c r="AB146" s="38"/>
      <c r="AC146" s="38"/>
      <c r="AD146" s="38"/>
      <c r="AE146" s="38"/>
      <c r="AR146" s="229" t="s">
        <v>211</v>
      </c>
      <c r="AT146" s="229" t="s">
        <v>120</v>
      </c>
      <c r="AU146" s="229" t="s">
        <v>80</v>
      </c>
      <c r="AY146" s="17" t="s">
        <v>117</v>
      </c>
      <c r="BE146" s="230">
        <f>IF(N146="základní",J146,0)</f>
        <v>0</v>
      </c>
      <c r="BF146" s="230">
        <f>IF(N146="snížená",J146,0)</f>
        <v>0</v>
      </c>
      <c r="BG146" s="230">
        <f>IF(N146="zákl. přenesená",J146,0)</f>
        <v>0</v>
      </c>
      <c r="BH146" s="230">
        <f>IF(N146="sníž. přenesená",J146,0)</f>
        <v>0</v>
      </c>
      <c r="BI146" s="230">
        <f>IF(N146="nulová",J146,0)</f>
        <v>0</v>
      </c>
      <c r="BJ146" s="17" t="s">
        <v>76</v>
      </c>
      <c r="BK146" s="230">
        <f>ROUND(I146*H146,2)</f>
        <v>0</v>
      </c>
      <c r="BL146" s="17" t="s">
        <v>211</v>
      </c>
      <c r="BM146" s="229" t="s">
        <v>243</v>
      </c>
    </row>
    <row r="147" spans="1:51" s="13" customFormat="1" ht="12">
      <c r="A147" s="13"/>
      <c r="B147" s="231"/>
      <c r="C147" s="232"/>
      <c r="D147" s="233" t="s">
        <v>127</v>
      </c>
      <c r="E147" s="234" t="s">
        <v>19</v>
      </c>
      <c r="F147" s="235" t="s">
        <v>244</v>
      </c>
      <c r="G147" s="232"/>
      <c r="H147" s="236">
        <v>13.75</v>
      </c>
      <c r="I147" s="237"/>
      <c r="J147" s="232"/>
      <c r="K147" s="232"/>
      <c r="L147" s="238"/>
      <c r="M147" s="239"/>
      <c r="N147" s="240"/>
      <c r="O147" s="240"/>
      <c r="P147" s="240"/>
      <c r="Q147" s="240"/>
      <c r="R147" s="240"/>
      <c r="S147" s="240"/>
      <c r="T147" s="241"/>
      <c r="U147" s="13"/>
      <c r="V147" s="13"/>
      <c r="W147" s="13"/>
      <c r="X147" s="13"/>
      <c r="Y147" s="13"/>
      <c r="Z147" s="13"/>
      <c r="AA147" s="13"/>
      <c r="AB147" s="13"/>
      <c r="AC147" s="13"/>
      <c r="AD147" s="13"/>
      <c r="AE147" s="13"/>
      <c r="AT147" s="242" t="s">
        <v>127</v>
      </c>
      <c r="AU147" s="242" t="s">
        <v>80</v>
      </c>
      <c r="AV147" s="13" t="s">
        <v>80</v>
      </c>
      <c r="AW147" s="13" t="s">
        <v>33</v>
      </c>
      <c r="AX147" s="13" t="s">
        <v>76</v>
      </c>
      <c r="AY147" s="242" t="s">
        <v>117</v>
      </c>
    </row>
    <row r="148" spans="1:65" s="2" customFormat="1" ht="16.5" customHeight="1">
      <c r="A148" s="38"/>
      <c r="B148" s="39"/>
      <c r="C148" s="218" t="s">
        <v>245</v>
      </c>
      <c r="D148" s="218" t="s">
        <v>120</v>
      </c>
      <c r="E148" s="219" t="s">
        <v>246</v>
      </c>
      <c r="F148" s="220" t="s">
        <v>247</v>
      </c>
      <c r="G148" s="221" t="s">
        <v>123</v>
      </c>
      <c r="H148" s="222">
        <v>13.75</v>
      </c>
      <c r="I148" s="223"/>
      <c r="J148" s="224">
        <f>ROUND(I148*H148,2)</f>
        <v>0</v>
      </c>
      <c r="K148" s="220" t="s">
        <v>124</v>
      </c>
      <c r="L148" s="44"/>
      <c r="M148" s="225" t="s">
        <v>19</v>
      </c>
      <c r="N148" s="226" t="s">
        <v>42</v>
      </c>
      <c r="O148" s="84"/>
      <c r="P148" s="227">
        <f>O148*H148</f>
        <v>0</v>
      </c>
      <c r="Q148" s="227">
        <v>0.00014</v>
      </c>
      <c r="R148" s="227">
        <f>Q148*H148</f>
        <v>0.0019249999999999998</v>
      </c>
      <c r="S148" s="227">
        <v>0</v>
      </c>
      <c r="T148" s="228">
        <f>S148*H148</f>
        <v>0</v>
      </c>
      <c r="U148" s="38"/>
      <c r="V148" s="38"/>
      <c r="W148" s="38"/>
      <c r="X148" s="38"/>
      <c r="Y148" s="38"/>
      <c r="Z148" s="38"/>
      <c r="AA148" s="38"/>
      <c r="AB148" s="38"/>
      <c r="AC148" s="38"/>
      <c r="AD148" s="38"/>
      <c r="AE148" s="38"/>
      <c r="AR148" s="229" t="s">
        <v>211</v>
      </c>
      <c r="AT148" s="229" t="s">
        <v>120</v>
      </c>
      <c r="AU148" s="229" t="s">
        <v>80</v>
      </c>
      <c r="AY148" s="17" t="s">
        <v>117</v>
      </c>
      <c r="BE148" s="230">
        <f>IF(N148="základní",J148,0)</f>
        <v>0</v>
      </c>
      <c r="BF148" s="230">
        <f>IF(N148="snížená",J148,0)</f>
        <v>0</v>
      </c>
      <c r="BG148" s="230">
        <f>IF(N148="zákl. přenesená",J148,0)</f>
        <v>0</v>
      </c>
      <c r="BH148" s="230">
        <f>IF(N148="sníž. přenesená",J148,0)</f>
        <v>0</v>
      </c>
      <c r="BI148" s="230">
        <f>IF(N148="nulová",J148,0)</f>
        <v>0</v>
      </c>
      <c r="BJ148" s="17" t="s">
        <v>76</v>
      </c>
      <c r="BK148" s="230">
        <f>ROUND(I148*H148,2)</f>
        <v>0</v>
      </c>
      <c r="BL148" s="17" t="s">
        <v>211</v>
      </c>
      <c r="BM148" s="229" t="s">
        <v>248</v>
      </c>
    </row>
    <row r="149" spans="1:65" s="2" customFormat="1" ht="16.5" customHeight="1">
      <c r="A149" s="38"/>
      <c r="B149" s="39"/>
      <c r="C149" s="218" t="s">
        <v>249</v>
      </c>
      <c r="D149" s="218" t="s">
        <v>120</v>
      </c>
      <c r="E149" s="219" t="s">
        <v>250</v>
      </c>
      <c r="F149" s="220" t="s">
        <v>251</v>
      </c>
      <c r="G149" s="221" t="s">
        <v>123</v>
      </c>
      <c r="H149" s="222">
        <v>13.75</v>
      </c>
      <c r="I149" s="223"/>
      <c r="J149" s="224">
        <f>ROUND(I149*H149,2)</f>
        <v>0</v>
      </c>
      <c r="K149" s="220" t="s">
        <v>124</v>
      </c>
      <c r="L149" s="44"/>
      <c r="M149" s="225" t="s">
        <v>19</v>
      </c>
      <c r="N149" s="226" t="s">
        <v>42</v>
      </c>
      <c r="O149" s="84"/>
      <c r="P149" s="227">
        <f>O149*H149</f>
        <v>0</v>
      </c>
      <c r="Q149" s="227">
        <v>0.00012</v>
      </c>
      <c r="R149" s="227">
        <f>Q149*H149</f>
        <v>0.00165</v>
      </c>
      <c r="S149" s="227">
        <v>0</v>
      </c>
      <c r="T149" s="228">
        <f>S149*H149</f>
        <v>0</v>
      </c>
      <c r="U149" s="38"/>
      <c r="V149" s="38"/>
      <c r="W149" s="38"/>
      <c r="X149" s="38"/>
      <c r="Y149" s="38"/>
      <c r="Z149" s="38"/>
      <c r="AA149" s="38"/>
      <c r="AB149" s="38"/>
      <c r="AC149" s="38"/>
      <c r="AD149" s="38"/>
      <c r="AE149" s="38"/>
      <c r="AR149" s="229" t="s">
        <v>211</v>
      </c>
      <c r="AT149" s="229" t="s">
        <v>120</v>
      </c>
      <c r="AU149" s="229" t="s">
        <v>80</v>
      </c>
      <c r="AY149" s="17" t="s">
        <v>117</v>
      </c>
      <c r="BE149" s="230">
        <f>IF(N149="základní",J149,0)</f>
        <v>0</v>
      </c>
      <c r="BF149" s="230">
        <f>IF(N149="snížená",J149,0)</f>
        <v>0</v>
      </c>
      <c r="BG149" s="230">
        <f>IF(N149="zákl. přenesená",J149,0)</f>
        <v>0</v>
      </c>
      <c r="BH149" s="230">
        <f>IF(N149="sníž. přenesená",J149,0)</f>
        <v>0</v>
      </c>
      <c r="BI149" s="230">
        <f>IF(N149="nulová",J149,0)</f>
        <v>0</v>
      </c>
      <c r="BJ149" s="17" t="s">
        <v>76</v>
      </c>
      <c r="BK149" s="230">
        <f>ROUND(I149*H149,2)</f>
        <v>0</v>
      </c>
      <c r="BL149" s="17" t="s">
        <v>211</v>
      </c>
      <c r="BM149" s="229" t="s">
        <v>252</v>
      </c>
    </row>
    <row r="150" spans="1:65" s="2" customFormat="1" ht="16.5" customHeight="1">
      <c r="A150" s="38"/>
      <c r="B150" s="39"/>
      <c r="C150" s="218" t="s">
        <v>253</v>
      </c>
      <c r="D150" s="218" t="s">
        <v>120</v>
      </c>
      <c r="E150" s="219" t="s">
        <v>254</v>
      </c>
      <c r="F150" s="220" t="s">
        <v>255</v>
      </c>
      <c r="G150" s="221" t="s">
        <v>123</v>
      </c>
      <c r="H150" s="222">
        <v>13.75</v>
      </c>
      <c r="I150" s="223"/>
      <c r="J150" s="224">
        <f>ROUND(I150*H150,2)</f>
        <v>0</v>
      </c>
      <c r="K150" s="220" t="s">
        <v>124</v>
      </c>
      <c r="L150" s="44"/>
      <c r="M150" s="267" t="s">
        <v>19</v>
      </c>
      <c r="N150" s="268" t="s">
        <v>42</v>
      </c>
      <c r="O150" s="269"/>
      <c r="P150" s="270">
        <f>O150*H150</f>
        <v>0</v>
      </c>
      <c r="Q150" s="270">
        <v>0.00012</v>
      </c>
      <c r="R150" s="270">
        <f>Q150*H150</f>
        <v>0.00165</v>
      </c>
      <c r="S150" s="270">
        <v>0</v>
      </c>
      <c r="T150" s="271">
        <f>S150*H150</f>
        <v>0</v>
      </c>
      <c r="U150" s="38"/>
      <c r="V150" s="38"/>
      <c r="W150" s="38"/>
      <c r="X150" s="38"/>
      <c r="Y150" s="38"/>
      <c r="Z150" s="38"/>
      <c r="AA150" s="38"/>
      <c r="AB150" s="38"/>
      <c r="AC150" s="38"/>
      <c r="AD150" s="38"/>
      <c r="AE150" s="38"/>
      <c r="AR150" s="229" t="s">
        <v>211</v>
      </c>
      <c r="AT150" s="229" t="s">
        <v>120</v>
      </c>
      <c r="AU150" s="229" t="s">
        <v>80</v>
      </c>
      <c r="AY150" s="17" t="s">
        <v>117</v>
      </c>
      <c r="BE150" s="230">
        <f>IF(N150="základní",J150,0)</f>
        <v>0</v>
      </c>
      <c r="BF150" s="230">
        <f>IF(N150="snížená",J150,0)</f>
        <v>0</v>
      </c>
      <c r="BG150" s="230">
        <f>IF(N150="zákl. přenesená",J150,0)</f>
        <v>0</v>
      </c>
      <c r="BH150" s="230">
        <f>IF(N150="sníž. přenesená",J150,0)</f>
        <v>0</v>
      </c>
      <c r="BI150" s="230">
        <f>IF(N150="nulová",J150,0)</f>
        <v>0</v>
      </c>
      <c r="BJ150" s="17" t="s">
        <v>76</v>
      </c>
      <c r="BK150" s="230">
        <f>ROUND(I150*H150,2)</f>
        <v>0</v>
      </c>
      <c r="BL150" s="17" t="s">
        <v>211</v>
      </c>
      <c r="BM150" s="229" t="s">
        <v>256</v>
      </c>
    </row>
    <row r="151" spans="1:31" s="2" customFormat="1" ht="6.95" customHeight="1">
      <c r="A151" s="38"/>
      <c r="B151" s="59"/>
      <c r="C151" s="60"/>
      <c r="D151" s="60"/>
      <c r="E151" s="60"/>
      <c r="F151" s="60"/>
      <c r="G151" s="60"/>
      <c r="H151" s="60"/>
      <c r="I151" s="166"/>
      <c r="J151" s="60"/>
      <c r="K151" s="60"/>
      <c r="L151" s="44"/>
      <c r="M151" s="38"/>
      <c r="O151" s="38"/>
      <c r="P151" s="38"/>
      <c r="Q151" s="38"/>
      <c r="R151" s="38"/>
      <c r="S151" s="38"/>
      <c r="T151" s="38"/>
      <c r="U151" s="38"/>
      <c r="V151" s="38"/>
      <c r="W151" s="38"/>
      <c r="X151" s="38"/>
      <c r="Y151" s="38"/>
      <c r="Z151" s="38"/>
      <c r="AA151" s="38"/>
      <c r="AB151" s="38"/>
      <c r="AC151" s="38"/>
      <c r="AD151" s="38"/>
      <c r="AE151" s="38"/>
    </row>
  </sheetData>
  <sheetProtection password="CC35" sheet="1" objects="1" scenarios="1" formatColumns="0" formatRows="0" autoFilter="0"/>
  <autoFilter ref="C87:K150"/>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82</v>
      </c>
    </row>
    <row r="3" spans="2:46" s="1" customFormat="1" ht="6.95" customHeight="1">
      <c r="B3" s="129"/>
      <c r="C3" s="130"/>
      <c r="D3" s="130"/>
      <c r="E3" s="130"/>
      <c r="F3" s="130"/>
      <c r="G3" s="130"/>
      <c r="H3" s="130"/>
      <c r="I3" s="131"/>
      <c r="J3" s="130"/>
      <c r="K3" s="130"/>
      <c r="L3" s="20"/>
      <c r="AT3" s="17" t="s">
        <v>80</v>
      </c>
    </row>
    <row r="4" spans="2:46" s="1" customFormat="1" ht="24.95" customHeight="1">
      <c r="B4" s="20"/>
      <c r="D4" s="132" t="s">
        <v>86</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Opravy v areálu ZŠ a MŠ Děčín VI, Školní 1544/5</v>
      </c>
      <c r="F7" s="134"/>
      <c r="G7" s="134"/>
      <c r="H7" s="134"/>
      <c r="I7" s="128"/>
      <c r="L7" s="20"/>
    </row>
    <row r="8" spans="1:31" s="2" customFormat="1" ht="12" customHeight="1">
      <c r="A8" s="38"/>
      <c r="B8" s="44"/>
      <c r="C8" s="38"/>
      <c r="D8" s="134" t="s">
        <v>87</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257</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12. 8. 2020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27</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 xml:space="preserve"> </v>
      </c>
      <c r="F21" s="38"/>
      <c r="G21" s="38"/>
      <c r="H21" s="38"/>
      <c r="I21" s="140" t="s">
        <v>28</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34</v>
      </c>
      <c r="E23" s="38"/>
      <c r="F23" s="38"/>
      <c r="G23" s="38"/>
      <c r="H23" s="38"/>
      <c r="I23" s="140" t="s">
        <v>26</v>
      </c>
      <c r="J23" s="139" t="str">
        <f>IF('Rekapitulace stavby'!AN19="","",'Rekapitulace stavby'!AN19)</f>
        <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tr">
        <f>IF('Rekapitulace stavby'!E20="","",'Rekapitulace stavby'!E20)</f>
        <v xml:space="preserve"> </v>
      </c>
      <c r="F24" s="38"/>
      <c r="G24" s="38"/>
      <c r="H24" s="38"/>
      <c r="I24" s="140" t="s">
        <v>28</v>
      </c>
      <c r="J24" s="139" t="str">
        <f>IF('Rekapitulace stavby'!AN20="","",'Rekapitulace stavby'!AN20)</f>
        <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35</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37</v>
      </c>
      <c r="E30" s="38"/>
      <c r="F30" s="38"/>
      <c r="G30" s="38"/>
      <c r="H30" s="38"/>
      <c r="I30" s="136"/>
      <c r="J30" s="150">
        <f>ROUND(J88,2)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39</v>
      </c>
      <c r="G32" s="38"/>
      <c r="H32" s="38"/>
      <c r="I32" s="152" t="s">
        <v>38</v>
      </c>
      <c r="J32" s="151" t="s">
        <v>40</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41</v>
      </c>
      <c r="E33" s="134" t="s">
        <v>42</v>
      </c>
      <c r="F33" s="154">
        <f>ROUND((SUM(BE88:BE155)),2)</f>
        <v>0</v>
      </c>
      <c r="G33" s="38"/>
      <c r="H33" s="38"/>
      <c r="I33" s="155">
        <v>0.21</v>
      </c>
      <c r="J33" s="154">
        <f>ROUND(((SUM(BE88:BE155))*I33),2)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43</v>
      </c>
      <c r="F34" s="154">
        <f>ROUND((SUM(BF88:BF155)),2)</f>
        <v>0</v>
      </c>
      <c r="G34" s="38"/>
      <c r="H34" s="38"/>
      <c r="I34" s="155">
        <v>0.15</v>
      </c>
      <c r="J34" s="154">
        <f>ROUND(((SUM(BF88:BF155))*I34),2)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44</v>
      </c>
      <c r="F35" s="154">
        <f>ROUND((SUM(BG88:BG155)),2)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45</v>
      </c>
      <c r="F36" s="154">
        <f>ROUND((SUM(BH88:BH155)),2)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46</v>
      </c>
      <c r="F37" s="154">
        <f>ROUND((SUM(BI88:BI155)),2)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47</v>
      </c>
      <c r="E39" s="158"/>
      <c r="F39" s="158"/>
      <c r="G39" s="159" t="s">
        <v>48</v>
      </c>
      <c r="H39" s="160" t="s">
        <v>49</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89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Opravy v areálu ZŠ a MŠ Děčín VI, Školní 1544/5</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87</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2 - Oprava schodiště do haly pavilonu B</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areál ZŠ a MŠ Děčín VI, Školní 1544/5</v>
      </c>
      <c r="G52" s="40"/>
      <c r="H52" s="40"/>
      <c r="I52" s="140" t="s">
        <v>23</v>
      </c>
      <c r="J52" s="72" t="str">
        <f>IF(J12="","",J12)</f>
        <v>12. 8. 2020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ZŠ a MŠ Děčín VI, Školní 1544/5</v>
      </c>
      <c r="G54" s="40"/>
      <c r="H54" s="40"/>
      <c r="I54" s="140" t="s">
        <v>31</v>
      </c>
      <c r="J54" s="36" t="str">
        <f>E21</f>
        <v xml:space="preserve"> </v>
      </c>
      <c r="K54" s="40"/>
      <c r="L54" s="137"/>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140" t="s">
        <v>34</v>
      </c>
      <c r="J55" s="36" t="str">
        <f>E24</f>
        <v xml:space="preserve"> </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90</v>
      </c>
      <c r="D57" s="172"/>
      <c r="E57" s="172"/>
      <c r="F57" s="172"/>
      <c r="G57" s="172"/>
      <c r="H57" s="172"/>
      <c r="I57" s="173"/>
      <c r="J57" s="174" t="s">
        <v>91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69</v>
      </c>
      <c r="D59" s="40"/>
      <c r="E59" s="40"/>
      <c r="F59" s="40"/>
      <c r="G59" s="40"/>
      <c r="H59" s="40"/>
      <c r="I59" s="136"/>
      <c r="J59" s="102">
        <f>J88</f>
        <v>0</v>
      </c>
      <c r="K59" s="40"/>
      <c r="L59" s="137"/>
      <c r="S59" s="38"/>
      <c r="T59" s="38"/>
      <c r="U59" s="38"/>
      <c r="V59" s="38"/>
      <c r="W59" s="38"/>
      <c r="X59" s="38"/>
      <c r="Y59" s="38"/>
      <c r="Z59" s="38"/>
      <c r="AA59" s="38"/>
      <c r="AB59" s="38"/>
      <c r="AC59" s="38"/>
      <c r="AD59" s="38"/>
      <c r="AE59" s="38"/>
      <c r="AU59" s="17" t="s">
        <v>92</v>
      </c>
    </row>
    <row r="60" spans="1:31" s="9" customFormat="1" ht="24.95" customHeight="1">
      <c r="A60" s="9"/>
      <c r="B60" s="176"/>
      <c r="C60" s="177"/>
      <c r="D60" s="178" t="s">
        <v>93</v>
      </c>
      <c r="E60" s="179"/>
      <c r="F60" s="179"/>
      <c r="G60" s="179"/>
      <c r="H60" s="179"/>
      <c r="I60" s="180"/>
      <c r="J60" s="181">
        <f>J89</f>
        <v>0</v>
      </c>
      <c r="K60" s="177"/>
      <c r="L60" s="182"/>
      <c r="S60" s="9"/>
      <c r="T60" s="9"/>
      <c r="U60" s="9"/>
      <c r="V60" s="9"/>
      <c r="W60" s="9"/>
      <c r="X60" s="9"/>
      <c r="Y60" s="9"/>
      <c r="Z60" s="9"/>
      <c r="AA60" s="9"/>
      <c r="AB60" s="9"/>
      <c r="AC60" s="9"/>
      <c r="AD60" s="9"/>
      <c r="AE60" s="9"/>
    </row>
    <row r="61" spans="1:31" s="10" customFormat="1" ht="19.9" customHeight="1">
      <c r="A61" s="10"/>
      <c r="B61" s="183"/>
      <c r="C61" s="184"/>
      <c r="D61" s="185" t="s">
        <v>94</v>
      </c>
      <c r="E61" s="186"/>
      <c r="F61" s="186"/>
      <c r="G61" s="186"/>
      <c r="H61" s="186"/>
      <c r="I61" s="187"/>
      <c r="J61" s="188">
        <f>J90</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258</v>
      </c>
      <c r="E62" s="186"/>
      <c r="F62" s="186"/>
      <c r="G62" s="186"/>
      <c r="H62" s="186"/>
      <c r="I62" s="187"/>
      <c r="J62" s="188">
        <f>J105</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95</v>
      </c>
      <c r="E63" s="186"/>
      <c r="F63" s="186"/>
      <c r="G63" s="186"/>
      <c r="H63" s="186"/>
      <c r="I63" s="187"/>
      <c r="J63" s="188">
        <f>J109</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96</v>
      </c>
      <c r="E64" s="186"/>
      <c r="F64" s="186"/>
      <c r="G64" s="186"/>
      <c r="H64" s="186"/>
      <c r="I64" s="187"/>
      <c r="J64" s="188">
        <f>J116</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97</v>
      </c>
      <c r="E65" s="186"/>
      <c r="F65" s="186"/>
      <c r="G65" s="186"/>
      <c r="H65" s="186"/>
      <c r="I65" s="187"/>
      <c r="J65" s="188">
        <f>J130</f>
        <v>0</v>
      </c>
      <c r="K65" s="184"/>
      <c r="L65" s="189"/>
      <c r="S65" s="10"/>
      <c r="T65" s="10"/>
      <c r="U65" s="10"/>
      <c r="V65" s="10"/>
      <c r="W65" s="10"/>
      <c r="X65" s="10"/>
      <c r="Y65" s="10"/>
      <c r="Z65" s="10"/>
      <c r="AA65" s="10"/>
      <c r="AB65" s="10"/>
      <c r="AC65" s="10"/>
      <c r="AD65" s="10"/>
      <c r="AE65" s="10"/>
    </row>
    <row r="66" spans="1:31" s="9" customFormat="1" ht="24.95" customHeight="1">
      <c r="A66" s="9"/>
      <c r="B66" s="176"/>
      <c r="C66" s="177"/>
      <c r="D66" s="178" t="s">
        <v>98</v>
      </c>
      <c r="E66" s="179"/>
      <c r="F66" s="179"/>
      <c r="G66" s="179"/>
      <c r="H66" s="179"/>
      <c r="I66" s="180"/>
      <c r="J66" s="181">
        <f>J133</f>
        <v>0</v>
      </c>
      <c r="K66" s="177"/>
      <c r="L66" s="182"/>
      <c r="S66" s="9"/>
      <c r="T66" s="9"/>
      <c r="U66" s="9"/>
      <c r="V66" s="9"/>
      <c r="W66" s="9"/>
      <c r="X66" s="9"/>
      <c r="Y66" s="9"/>
      <c r="Z66" s="9"/>
      <c r="AA66" s="9"/>
      <c r="AB66" s="9"/>
      <c r="AC66" s="9"/>
      <c r="AD66" s="9"/>
      <c r="AE66" s="9"/>
    </row>
    <row r="67" spans="1:31" s="10" customFormat="1" ht="19.9" customHeight="1">
      <c r="A67" s="10"/>
      <c r="B67" s="183"/>
      <c r="C67" s="184"/>
      <c r="D67" s="185" t="s">
        <v>259</v>
      </c>
      <c r="E67" s="186"/>
      <c r="F67" s="186"/>
      <c r="G67" s="186"/>
      <c r="H67" s="186"/>
      <c r="I67" s="187"/>
      <c r="J67" s="188">
        <f>J134</f>
        <v>0</v>
      </c>
      <c r="K67" s="184"/>
      <c r="L67" s="189"/>
      <c r="S67" s="10"/>
      <c r="T67" s="10"/>
      <c r="U67" s="10"/>
      <c r="V67" s="10"/>
      <c r="W67" s="10"/>
      <c r="X67" s="10"/>
      <c r="Y67" s="10"/>
      <c r="Z67" s="10"/>
      <c r="AA67" s="10"/>
      <c r="AB67" s="10"/>
      <c r="AC67" s="10"/>
      <c r="AD67" s="10"/>
      <c r="AE67" s="10"/>
    </row>
    <row r="68" spans="1:31" s="10" customFormat="1" ht="19.9" customHeight="1">
      <c r="A68" s="10"/>
      <c r="B68" s="183"/>
      <c r="C68" s="184"/>
      <c r="D68" s="185" t="s">
        <v>260</v>
      </c>
      <c r="E68" s="186"/>
      <c r="F68" s="186"/>
      <c r="G68" s="186"/>
      <c r="H68" s="186"/>
      <c r="I68" s="187"/>
      <c r="J68" s="188">
        <f>J138</f>
        <v>0</v>
      </c>
      <c r="K68" s="184"/>
      <c r="L68" s="189"/>
      <c r="S68" s="10"/>
      <c r="T68" s="10"/>
      <c r="U68" s="10"/>
      <c r="V68" s="10"/>
      <c r="W68" s="10"/>
      <c r="X68" s="10"/>
      <c r="Y68" s="10"/>
      <c r="Z68" s="10"/>
      <c r="AA68" s="10"/>
      <c r="AB68" s="10"/>
      <c r="AC68" s="10"/>
      <c r="AD68" s="10"/>
      <c r="AE68" s="10"/>
    </row>
    <row r="69" spans="1:31" s="2" customFormat="1" ht="21.8" customHeight="1">
      <c r="A69" s="38"/>
      <c r="B69" s="39"/>
      <c r="C69" s="40"/>
      <c r="D69" s="40"/>
      <c r="E69" s="40"/>
      <c r="F69" s="40"/>
      <c r="G69" s="40"/>
      <c r="H69" s="40"/>
      <c r="I69" s="136"/>
      <c r="J69" s="40"/>
      <c r="K69" s="40"/>
      <c r="L69" s="137"/>
      <c r="S69" s="38"/>
      <c r="T69" s="38"/>
      <c r="U69" s="38"/>
      <c r="V69" s="38"/>
      <c r="W69" s="38"/>
      <c r="X69" s="38"/>
      <c r="Y69" s="38"/>
      <c r="Z69" s="38"/>
      <c r="AA69" s="38"/>
      <c r="AB69" s="38"/>
      <c r="AC69" s="38"/>
      <c r="AD69" s="38"/>
      <c r="AE69" s="38"/>
    </row>
    <row r="70" spans="1:31" s="2" customFormat="1" ht="6.95" customHeight="1">
      <c r="A70" s="38"/>
      <c r="B70" s="59"/>
      <c r="C70" s="60"/>
      <c r="D70" s="60"/>
      <c r="E70" s="60"/>
      <c r="F70" s="60"/>
      <c r="G70" s="60"/>
      <c r="H70" s="60"/>
      <c r="I70" s="166"/>
      <c r="J70" s="60"/>
      <c r="K70" s="60"/>
      <c r="L70" s="137"/>
      <c r="S70" s="38"/>
      <c r="T70" s="38"/>
      <c r="U70" s="38"/>
      <c r="V70" s="38"/>
      <c r="W70" s="38"/>
      <c r="X70" s="38"/>
      <c r="Y70" s="38"/>
      <c r="Z70" s="38"/>
      <c r="AA70" s="38"/>
      <c r="AB70" s="38"/>
      <c r="AC70" s="38"/>
      <c r="AD70" s="38"/>
      <c r="AE70" s="38"/>
    </row>
    <row r="74" spans="1:31" s="2" customFormat="1" ht="6.95" customHeight="1">
      <c r="A74" s="38"/>
      <c r="B74" s="61"/>
      <c r="C74" s="62"/>
      <c r="D74" s="62"/>
      <c r="E74" s="62"/>
      <c r="F74" s="62"/>
      <c r="G74" s="62"/>
      <c r="H74" s="62"/>
      <c r="I74" s="169"/>
      <c r="J74" s="62"/>
      <c r="K74" s="62"/>
      <c r="L74" s="137"/>
      <c r="S74" s="38"/>
      <c r="T74" s="38"/>
      <c r="U74" s="38"/>
      <c r="V74" s="38"/>
      <c r="W74" s="38"/>
      <c r="X74" s="38"/>
      <c r="Y74" s="38"/>
      <c r="Z74" s="38"/>
      <c r="AA74" s="38"/>
      <c r="AB74" s="38"/>
      <c r="AC74" s="38"/>
      <c r="AD74" s="38"/>
      <c r="AE74" s="38"/>
    </row>
    <row r="75" spans="1:31" s="2" customFormat="1" ht="24.95" customHeight="1">
      <c r="A75" s="38"/>
      <c r="B75" s="39"/>
      <c r="C75" s="23" t="s">
        <v>102</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16</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6.5" customHeight="1">
      <c r="A78" s="38"/>
      <c r="B78" s="39"/>
      <c r="C78" s="40"/>
      <c r="D78" s="40"/>
      <c r="E78" s="170" t="str">
        <f>E7</f>
        <v>Opravy v areálu ZŠ a MŠ Děčín VI, Školní 1544/5</v>
      </c>
      <c r="F78" s="32"/>
      <c r="G78" s="32"/>
      <c r="H78" s="32"/>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87</v>
      </c>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6.5" customHeight="1">
      <c r="A80" s="38"/>
      <c r="B80" s="39"/>
      <c r="C80" s="40"/>
      <c r="D80" s="40"/>
      <c r="E80" s="69" t="str">
        <f>E9</f>
        <v>2 - Oprava schodiště do haly pavilonu B</v>
      </c>
      <c r="F80" s="40"/>
      <c r="G80" s="40"/>
      <c r="H80" s="40"/>
      <c r="I80" s="136"/>
      <c r="J80" s="40"/>
      <c r="K80" s="40"/>
      <c r="L80" s="137"/>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2" customHeight="1">
      <c r="A82" s="38"/>
      <c r="B82" s="39"/>
      <c r="C82" s="32" t="s">
        <v>21</v>
      </c>
      <c r="D82" s="40"/>
      <c r="E82" s="40"/>
      <c r="F82" s="27" t="str">
        <f>F12</f>
        <v>areál ZŠ a MŠ Děčín VI, Školní 1544/5</v>
      </c>
      <c r="G82" s="40"/>
      <c r="H82" s="40"/>
      <c r="I82" s="140" t="s">
        <v>23</v>
      </c>
      <c r="J82" s="72" t="str">
        <f>IF(J12="","",J12)</f>
        <v>12. 8. 2020</v>
      </c>
      <c r="K82" s="40"/>
      <c r="L82" s="137"/>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2" customFormat="1" ht="15.15" customHeight="1">
      <c r="A84" s="38"/>
      <c r="B84" s="39"/>
      <c r="C84" s="32" t="s">
        <v>25</v>
      </c>
      <c r="D84" s="40"/>
      <c r="E84" s="40"/>
      <c r="F84" s="27" t="str">
        <f>E15</f>
        <v>ZŠ a MŠ Děčín VI, Školní 1544/5</v>
      </c>
      <c r="G84" s="40"/>
      <c r="H84" s="40"/>
      <c r="I84" s="140" t="s">
        <v>31</v>
      </c>
      <c r="J84" s="36" t="str">
        <f>E21</f>
        <v xml:space="preserve"> </v>
      </c>
      <c r="K84" s="40"/>
      <c r="L84" s="137"/>
      <c r="S84" s="38"/>
      <c r="T84" s="38"/>
      <c r="U84" s="38"/>
      <c r="V84" s="38"/>
      <c r="W84" s="38"/>
      <c r="X84" s="38"/>
      <c r="Y84" s="38"/>
      <c r="Z84" s="38"/>
      <c r="AA84" s="38"/>
      <c r="AB84" s="38"/>
      <c r="AC84" s="38"/>
      <c r="AD84" s="38"/>
      <c r="AE84" s="38"/>
    </row>
    <row r="85" spans="1:31" s="2" customFormat="1" ht="15.15" customHeight="1">
      <c r="A85" s="38"/>
      <c r="B85" s="39"/>
      <c r="C85" s="32" t="s">
        <v>29</v>
      </c>
      <c r="D85" s="40"/>
      <c r="E85" s="40"/>
      <c r="F85" s="27" t="str">
        <f>IF(E18="","",E18)</f>
        <v>Vyplň údaj</v>
      </c>
      <c r="G85" s="40"/>
      <c r="H85" s="40"/>
      <c r="I85" s="140" t="s">
        <v>34</v>
      </c>
      <c r="J85" s="36" t="str">
        <f>E24</f>
        <v xml:space="preserve"> </v>
      </c>
      <c r="K85" s="40"/>
      <c r="L85" s="137"/>
      <c r="S85" s="38"/>
      <c r="T85" s="38"/>
      <c r="U85" s="38"/>
      <c r="V85" s="38"/>
      <c r="W85" s="38"/>
      <c r="X85" s="38"/>
      <c r="Y85" s="38"/>
      <c r="Z85" s="38"/>
      <c r="AA85" s="38"/>
      <c r="AB85" s="38"/>
      <c r="AC85" s="38"/>
      <c r="AD85" s="38"/>
      <c r="AE85" s="38"/>
    </row>
    <row r="86" spans="1:31" s="2" customFormat="1" ht="10.3" customHeight="1">
      <c r="A86" s="38"/>
      <c r="B86" s="39"/>
      <c r="C86" s="40"/>
      <c r="D86" s="40"/>
      <c r="E86" s="40"/>
      <c r="F86" s="40"/>
      <c r="G86" s="40"/>
      <c r="H86" s="40"/>
      <c r="I86" s="136"/>
      <c r="J86" s="40"/>
      <c r="K86" s="40"/>
      <c r="L86" s="137"/>
      <c r="S86" s="38"/>
      <c r="T86" s="38"/>
      <c r="U86" s="38"/>
      <c r="V86" s="38"/>
      <c r="W86" s="38"/>
      <c r="X86" s="38"/>
      <c r="Y86" s="38"/>
      <c r="Z86" s="38"/>
      <c r="AA86" s="38"/>
      <c r="AB86" s="38"/>
      <c r="AC86" s="38"/>
      <c r="AD86" s="38"/>
      <c r="AE86" s="38"/>
    </row>
    <row r="87" spans="1:31" s="11" customFormat="1" ht="29.25" customHeight="1">
      <c r="A87" s="190"/>
      <c r="B87" s="191"/>
      <c r="C87" s="192" t="s">
        <v>103</v>
      </c>
      <c r="D87" s="193" t="s">
        <v>56</v>
      </c>
      <c r="E87" s="193" t="s">
        <v>52</v>
      </c>
      <c r="F87" s="193" t="s">
        <v>53</v>
      </c>
      <c r="G87" s="193" t="s">
        <v>104</v>
      </c>
      <c r="H87" s="193" t="s">
        <v>105</v>
      </c>
      <c r="I87" s="194" t="s">
        <v>106</v>
      </c>
      <c r="J87" s="193" t="s">
        <v>91</v>
      </c>
      <c r="K87" s="195" t="s">
        <v>107</v>
      </c>
      <c r="L87" s="196"/>
      <c r="M87" s="92" t="s">
        <v>19</v>
      </c>
      <c r="N87" s="93" t="s">
        <v>41</v>
      </c>
      <c r="O87" s="93" t="s">
        <v>108</v>
      </c>
      <c r="P87" s="93" t="s">
        <v>109</v>
      </c>
      <c r="Q87" s="93" t="s">
        <v>110</v>
      </c>
      <c r="R87" s="93" t="s">
        <v>111</v>
      </c>
      <c r="S87" s="93" t="s">
        <v>112</v>
      </c>
      <c r="T87" s="94" t="s">
        <v>113</v>
      </c>
      <c r="U87" s="190"/>
      <c r="V87" s="190"/>
      <c r="W87" s="190"/>
      <c r="X87" s="190"/>
      <c r="Y87" s="190"/>
      <c r="Z87" s="190"/>
      <c r="AA87" s="190"/>
      <c r="AB87" s="190"/>
      <c r="AC87" s="190"/>
      <c r="AD87" s="190"/>
      <c r="AE87" s="190"/>
    </row>
    <row r="88" spans="1:63" s="2" customFormat="1" ht="22.8" customHeight="1">
      <c r="A88" s="38"/>
      <c r="B88" s="39"/>
      <c r="C88" s="99" t="s">
        <v>114</v>
      </c>
      <c r="D88" s="40"/>
      <c r="E88" s="40"/>
      <c r="F88" s="40"/>
      <c r="G88" s="40"/>
      <c r="H88" s="40"/>
      <c r="I88" s="136"/>
      <c r="J88" s="197">
        <f>BK88</f>
        <v>0</v>
      </c>
      <c r="K88" s="40"/>
      <c r="L88" s="44"/>
      <c r="M88" s="95"/>
      <c r="N88" s="198"/>
      <c r="O88" s="96"/>
      <c r="P88" s="199">
        <f>P89+P133</f>
        <v>0</v>
      </c>
      <c r="Q88" s="96"/>
      <c r="R88" s="199">
        <f>R89+R133</f>
        <v>2.1729952</v>
      </c>
      <c r="S88" s="96"/>
      <c r="T88" s="200">
        <f>T89+T133</f>
        <v>1.37386</v>
      </c>
      <c r="U88" s="38"/>
      <c r="V88" s="38"/>
      <c r="W88" s="38"/>
      <c r="X88" s="38"/>
      <c r="Y88" s="38"/>
      <c r="Z88" s="38"/>
      <c r="AA88" s="38"/>
      <c r="AB88" s="38"/>
      <c r="AC88" s="38"/>
      <c r="AD88" s="38"/>
      <c r="AE88" s="38"/>
      <c r="AT88" s="17" t="s">
        <v>70</v>
      </c>
      <c r="AU88" s="17" t="s">
        <v>92</v>
      </c>
      <c r="BK88" s="201">
        <f>BK89+BK133</f>
        <v>0</v>
      </c>
    </row>
    <row r="89" spans="1:63" s="12" customFormat="1" ht="25.9" customHeight="1">
      <c r="A89" s="12"/>
      <c r="B89" s="202"/>
      <c r="C89" s="203"/>
      <c r="D89" s="204" t="s">
        <v>70</v>
      </c>
      <c r="E89" s="205" t="s">
        <v>115</v>
      </c>
      <c r="F89" s="205" t="s">
        <v>116</v>
      </c>
      <c r="G89" s="203"/>
      <c r="H89" s="203"/>
      <c r="I89" s="206"/>
      <c r="J89" s="207">
        <f>BK89</f>
        <v>0</v>
      </c>
      <c r="K89" s="203"/>
      <c r="L89" s="208"/>
      <c r="M89" s="209"/>
      <c r="N89" s="210"/>
      <c r="O89" s="210"/>
      <c r="P89" s="211">
        <f>P90+P105+P109+P116+P130</f>
        <v>0</v>
      </c>
      <c r="Q89" s="210"/>
      <c r="R89" s="211">
        <f>R90+R105+R109+R116+R130</f>
        <v>1.9270562</v>
      </c>
      <c r="S89" s="210"/>
      <c r="T89" s="212">
        <f>T90+T105+T109+T116+T130</f>
        <v>1.37386</v>
      </c>
      <c r="U89" s="12"/>
      <c r="V89" s="12"/>
      <c r="W89" s="12"/>
      <c r="X89" s="12"/>
      <c r="Y89" s="12"/>
      <c r="Z89" s="12"/>
      <c r="AA89" s="12"/>
      <c r="AB89" s="12"/>
      <c r="AC89" s="12"/>
      <c r="AD89" s="12"/>
      <c r="AE89" s="12"/>
      <c r="AR89" s="213" t="s">
        <v>76</v>
      </c>
      <c r="AT89" s="214" t="s">
        <v>70</v>
      </c>
      <c r="AU89" s="214" t="s">
        <v>71</v>
      </c>
      <c r="AY89" s="213" t="s">
        <v>117</v>
      </c>
      <c r="BK89" s="215">
        <f>BK90+BK105+BK109+BK116+BK130</f>
        <v>0</v>
      </c>
    </row>
    <row r="90" spans="1:63" s="12" customFormat="1" ht="22.8" customHeight="1">
      <c r="A90" s="12"/>
      <c r="B90" s="202"/>
      <c r="C90" s="203"/>
      <c r="D90" s="204" t="s">
        <v>70</v>
      </c>
      <c r="E90" s="216" t="s">
        <v>118</v>
      </c>
      <c r="F90" s="216" t="s">
        <v>119</v>
      </c>
      <c r="G90" s="203"/>
      <c r="H90" s="203"/>
      <c r="I90" s="206"/>
      <c r="J90" s="217">
        <f>BK90</f>
        <v>0</v>
      </c>
      <c r="K90" s="203"/>
      <c r="L90" s="208"/>
      <c r="M90" s="209"/>
      <c r="N90" s="210"/>
      <c r="O90" s="210"/>
      <c r="P90" s="211">
        <f>SUM(P91:P104)</f>
        <v>0</v>
      </c>
      <c r="Q90" s="210"/>
      <c r="R90" s="211">
        <f>SUM(R91:R104)</f>
        <v>0.41623649999999995</v>
      </c>
      <c r="S90" s="210"/>
      <c r="T90" s="212">
        <f>SUM(T91:T104)</f>
        <v>0</v>
      </c>
      <c r="U90" s="12"/>
      <c r="V90" s="12"/>
      <c r="W90" s="12"/>
      <c r="X90" s="12"/>
      <c r="Y90" s="12"/>
      <c r="Z90" s="12"/>
      <c r="AA90" s="12"/>
      <c r="AB90" s="12"/>
      <c r="AC90" s="12"/>
      <c r="AD90" s="12"/>
      <c r="AE90" s="12"/>
      <c r="AR90" s="213" t="s">
        <v>76</v>
      </c>
      <c r="AT90" s="214" t="s">
        <v>70</v>
      </c>
      <c r="AU90" s="214" t="s">
        <v>76</v>
      </c>
      <c r="AY90" s="213" t="s">
        <v>117</v>
      </c>
      <c r="BK90" s="215">
        <f>SUM(BK91:BK104)</f>
        <v>0</v>
      </c>
    </row>
    <row r="91" spans="1:65" s="2" customFormat="1" ht="16.5" customHeight="1">
      <c r="A91" s="38"/>
      <c r="B91" s="39"/>
      <c r="C91" s="218" t="s">
        <v>76</v>
      </c>
      <c r="D91" s="218" t="s">
        <v>120</v>
      </c>
      <c r="E91" s="219" t="s">
        <v>121</v>
      </c>
      <c r="F91" s="220" t="s">
        <v>122</v>
      </c>
      <c r="G91" s="221" t="s">
        <v>123</v>
      </c>
      <c r="H91" s="222">
        <v>6.75</v>
      </c>
      <c r="I91" s="223"/>
      <c r="J91" s="224">
        <f>ROUND(I91*H91,2)</f>
        <v>0</v>
      </c>
      <c r="K91" s="220" t="s">
        <v>124</v>
      </c>
      <c r="L91" s="44"/>
      <c r="M91" s="225" t="s">
        <v>19</v>
      </c>
      <c r="N91" s="226" t="s">
        <v>42</v>
      </c>
      <c r="O91" s="84"/>
      <c r="P91" s="227">
        <f>O91*H91</f>
        <v>0</v>
      </c>
      <c r="Q91" s="227">
        <v>0.00735</v>
      </c>
      <c r="R91" s="227">
        <f>Q91*H91</f>
        <v>0.0496125</v>
      </c>
      <c r="S91" s="227">
        <v>0</v>
      </c>
      <c r="T91" s="228">
        <f>S91*H91</f>
        <v>0</v>
      </c>
      <c r="U91" s="38"/>
      <c r="V91" s="38"/>
      <c r="W91" s="38"/>
      <c r="X91" s="38"/>
      <c r="Y91" s="38"/>
      <c r="Z91" s="38"/>
      <c r="AA91" s="38"/>
      <c r="AB91" s="38"/>
      <c r="AC91" s="38"/>
      <c r="AD91" s="38"/>
      <c r="AE91" s="38"/>
      <c r="AR91" s="229" t="s">
        <v>125</v>
      </c>
      <c r="AT91" s="229" t="s">
        <v>120</v>
      </c>
      <c r="AU91" s="229" t="s">
        <v>80</v>
      </c>
      <c r="AY91" s="17" t="s">
        <v>117</v>
      </c>
      <c r="BE91" s="230">
        <f>IF(N91="základní",J91,0)</f>
        <v>0</v>
      </c>
      <c r="BF91" s="230">
        <f>IF(N91="snížená",J91,0)</f>
        <v>0</v>
      </c>
      <c r="BG91" s="230">
        <f>IF(N91="zákl. přenesená",J91,0)</f>
        <v>0</v>
      </c>
      <c r="BH91" s="230">
        <f>IF(N91="sníž. přenesená",J91,0)</f>
        <v>0</v>
      </c>
      <c r="BI91" s="230">
        <f>IF(N91="nulová",J91,0)</f>
        <v>0</v>
      </c>
      <c r="BJ91" s="17" t="s">
        <v>76</v>
      </c>
      <c r="BK91" s="230">
        <f>ROUND(I91*H91,2)</f>
        <v>0</v>
      </c>
      <c r="BL91" s="17" t="s">
        <v>125</v>
      </c>
      <c r="BM91" s="229" t="s">
        <v>261</v>
      </c>
    </row>
    <row r="92" spans="1:51" s="13" customFormat="1" ht="12">
      <c r="A92" s="13"/>
      <c r="B92" s="231"/>
      <c r="C92" s="232"/>
      <c r="D92" s="233" t="s">
        <v>127</v>
      </c>
      <c r="E92" s="234" t="s">
        <v>19</v>
      </c>
      <c r="F92" s="235" t="s">
        <v>262</v>
      </c>
      <c r="G92" s="232"/>
      <c r="H92" s="236">
        <v>6.75</v>
      </c>
      <c r="I92" s="237"/>
      <c r="J92" s="232"/>
      <c r="K92" s="232"/>
      <c r="L92" s="238"/>
      <c r="M92" s="239"/>
      <c r="N92" s="240"/>
      <c r="O92" s="240"/>
      <c r="P92" s="240"/>
      <c r="Q92" s="240"/>
      <c r="R92" s="240"/>
      <c r="S92" s="240"/>
      <c r="T92" s="241"/>
      <c r="U92" s="13"/>
      <c r="V92" s="13"/>
      <c r="W92" s="13"/>
      <c r="X92" s="13"/>
      <c r="Y92" s="13"/>
      <c r="Z92" s="13"/>
      <c r="AA92" s="13"/>
      <c r="AB92" s="13"/>
      <c r="AC92" s="13"/>
      <c r="AD92" s="13"/>
      <c r="AE92" s="13"/>
      <c r="AT92" s="242" t="s">
        <v>127</v>
      </c>
      <c r="AU92" s="242" t="s">
        <v>80</v>
      </c>
      <c r="AV92" s="13" t="s">
        <v>80</v>
      </c>
      <c r="AW92" s="13" t="s">
        <v>33</v>
      </c>
      <c r="AX92" s="13" t="s">
        <v>76</v>
      </c>
      <c r="AY92" s="242" t="s">
        <v>117</v>
      </c>
    </row>
    <row r="93" spans="1:65" s="2" customFormat="1" ht="16.5" customHeight="1">
      <c r="A93" s="38"/>
      <c r="B93" s="39"/>
      <c r="C93" s="218" t="s">
        <v>80</v>
      </c>
      <c r="D93" s="218" t="s">
        <v>120</v>
      </c>
      <c r="E93" s="219" t="s">
        <v>132</v>
      </c>
      <c r="F93" s="220" t="s">
        <v>133</v>
      </c>
      <c r="G93" s="221" t="s">
        <v>123</v>
      </c>
      <c r="H93" s="222">
        <v>6.75</v>
      </c>
      <c r="I93" s="223"/>
      <c r="J93" s="224">
        <f>ROUND(I93*H93,2)</f>
        <v>0</v>
      </c>
      <c r="K93" s="220" t="s">
        <v>124</v>
      </c>
      <c r="L93" s="44"/>
      <c r="M93" s="225" t="s">
        <v>19</v>
      </c>
      <c r="N93" s="226" t="s">
        <v>42</v>
      </c>
      <c r="O93" s="84"/>
      <c r="P93" s="227">
        <f>O93*H93</f>
        <v>0</v>
      </c>
      <c r="Q93" s="227">
        <v>0.02048</v>
      </c>
      <c r="R93" s="227">
        <f>Q93*H93</f>
        <v>0.13824</v>
      </c>
      <c r="S93" s="227">
        <v>0</v>
      </c>
      <c r="T93" s="228">
        <f>S93*H93</f>
        <v>0</v>
      </c>
      <c r="U93" s="38"/>
      <c r="V93" s="38"/>
      <c r="W93" s="38"/>
      <c r="X93" s="38"/>
      <c r="Y93" s="38"/>
      <c r="Z93" s="38"/>
      <c r="AA93" s="38"/>
      <c r="AB93" s="38"/>
      <c r="AC93" s="38"/>
      <c r="AD93" s="38"/>
      <c r="AE93" s="38"/>
      <c r="AR93" s="229" t="s">
        <v>125</v>
      </c>
      <c r="AT93" s="229" t="s">
        <v>120</v>
      </c>
      <c r="AU93" s="229" t="s">
        <v>80</v>
      </c>
      <c r="AY93" s="17" t="s">
        <v>117</v>
      </c>
      <c r="BE93" s="230">
        <f>IF(N93="základní",J93,0)</f>
        <v>0</v>
      </c>
      <c r="BF93" s="230">
        <f>IF(N93="snížená",J93,0)</f>
        <v>0</v>
      </c>
      <c r="BG93" s="230">
        <f>IF(N93="zákl. přenesená",J93,0)</f>
        <v>0</v>
      </c>
      <c r="BH93" s="230">
        <f>IF(N93="sníž. přenesená",J93,0)</f>
        <v>0</v>
      </c>
      <c r="BI93" s="230">
        <f>IF(N93="nulová",J93,0)</f>
        <v>0</v>
      </c>
      <c r="BJ93" s="17" t="s">
        <v>76</v>
      </c>
      <c r="BK93" s="230">
        <f>ROUND(I93*H93,2)</f>
        <v>0</v>
      </c>
      <c r="BL93" s="17" t="s">
        <v>125</v>
      </c>
      <c r="BM93" s="229" t="s">
        <v>263</v>
      </c>
    </row>
    <row r="94" spans="1:47" s="2" customFormat="1" ht="12">
      <c r="A94" s="38"/>
      <c r="B94" s="39"/>
      <c r="C94" s="40"/>
      <c r="D94" s="233" t="s">
        <v>135</v>
      </c>
      <c r="E94" s="40"/>
      <c r="F94" s="254" t="s">
        <v>136</v>
      </c>
      <c r="G94" s="40"/>
      <c r="H94" s="40"/>
      <c r="I94" s="136"/>
      <c r="J94" s="40"/>
      <c r="K94" s="40"/>
      <c r="L94" s="44"/>
      <c r="M94" s="255"/>
      <c r="N94" s="256"/>
      <c r="O94" s="84"/>
      <c r="P94" s="84"/>
      <c r="Q94" s="84"/>
      <c r="R94" s="84"/>
      <c r="S94" s="84"/>
      <c r="T94" s="85"/>
      <c r="U94" s="38"/>
      <c r="V94" s="38"/>
      <c r="W94" s="38"/>
      <c r="X94" s="38"/>
      <c r="Y94" s="38"/>
      <c r="Z94" s="38"/>
      <c r="AA94" s="38"/>
      <c r="AB94" s="38"/>
      <c r="AC94" s="38"/>
      <c r="AD94" s="38"/>
      <c r="AE94" s="38"/>
      <c r="AT94" s="17" t="s">
        <v>135</v>
      </c>
      <c r="AU94" s="17" t="s">
        <v>80</v>
      </c>
    </row>
    <row r="95" spans="1:65" s="2" customFormat="1" ht="21.75" customHeight="1">
      <c r="A95" s="38"/>
      <c r="B95" s="39"/>
      <c r="C95" s="218" t="s">
        <v>83</v>
      </c>
      <c r="D95" s="218" t="s">
        <v>120</v>
      </c>
      <c r="E95" s="219" t="s">
        <v>137</v>
      </c>
      <c r="F95" s="220" t="s">
        <v>138</v>
      </c>
      <c r="G95" s="221" t="s">
        <v>123</v>
      </c>
      <c r="H95" s="222">
        <v>6.75</v>
      </c>
      <c r="I95" s="223"/>
      <c r="J95" s="224">
        <f>ROUND(I95*H95,2)</f>
        <v>0</v>
      </c>
      <c r="K95" s="220" t="s">
        <v>124</v>
      </c>
      <c r="L95" s="44"/>
      <c r="M95" s="225" t="s">
        <v>19</v>
      </c>
      <c r="N95" s="226" t="s">
        <v>42</v>
      </c>
      <c r="O95" s="84"/>
      <c r="P95" s="227">
        <f>O95*H95</f>
        <v>0</v>
      </c>
      <c r="Q95" s="227">
        <v>0.00438</v>
      </c>
      <c r="R95" s="227">
        <f>Q95*H95</f>
        <v>0.029565</v>
      </c>
      <c r="S95" s="227">
        <v>0</v>
      </c>
      <c r="T95" s="228">
        <f>S95*H95</f>
        <v>0</v>
      </c>
      <c r="U95" s="38"/>
      <c r="V95" s="38"/>
      <c r="W95" s="38"/>
      <c r="X95" s="38"/>
      <c r="Y95" s="38"/>
      <c r="Z95" s="38"/>
      <c r="AA95" s="38"/>
      <c r="AB95" s="38"/>
      <c r="AC95" s="38"/>
      <c r="AD95" s="38"/>
      <c r="AE95" s="38"/>
      <c r="AR95" s="229" t="s">
        <v>125</v>
      </c>
      <c r="AT95" s="229" t="s">
        <v>120</v>
      </c>
      <c r="AU95" s="229" t="s">
        <v>80</v>
      </c>
      <c r="AY95" s="17" t="s">
        <v>117</v>
      </c>
      <c r="BE95" s="230">
        <f>IF(N95="základní",J95,0)</f>
        <v>0</v>
      </c>
      <c r="BF95" s="230">
        <f>IF(N95="snížená",J95,0)</f>
        <v>0</v>
      </c>
      <c r="BG95" s="230">
        <f>IF(N95="zákl. přenesená",J95,0)</f>
        <v>0</v>
      </c>
      <c r="BH95" s="230">
        <f>IF(N95="sníž. přenesená",J95,0)</f>
        <v>0</v>
      </c>
      <c r="BI95" s="230">
        <f>IF(N95="nulová",J95,0)</f>
        <v>0</v>
      </c>
      <c r="BJ95" s="17" t="s">
        <v>76</v>
      </c>
      <c r="BK95" s="230">
        <f>ROUND(I95*H95,2)</f>
        <v>0</v>
      </c>
      <c r="BL95" s="17" t="s">
        <v>125</v>
      </c>
      <c r="BM95" s="229" t="s">
        <v>264</v>
      </c>
    </row>
    <row r="96" spans="1:47" s="2" customFormat="1" ht="12">
      <c r="A96" s="38"/>
      <c r="B96" s="39"/>
      <c r="C96" s="40"/>
      <c r="D96" s="233" t="s">
        <v>135</v>
      </c>
      <c r="E96" s="40"/>
      <c r="F96" s="254" t="s">
        <v>140</v>
      </c>
      <c r="G96" s="40"/>
      <c r="H96" s="40"/>
      <c r="I96" s="136"/>
      <c r="J96" s="40"/>
      <c r="K96" s="40"/>
      <c r="L96" s="44"/>
      <c r="M96" s="255"/>
      <c r="N96" s="256"/>
      <c r="O96" s="84"/>
      <c r="P96" s="84"/>
      <c r="Q96" s="84"/>
      <c r="R96" s="84"/>
      <c r="S96" s="84"/>
      <c r="T96" s="85"/>
      <c r="U96" s="38"/>
      <c r="V96" s="38"/>
      <c r="W96" s="38"/>
      <c r="X96" s="38"/>
      <c r="Y96" s="38"/>
      <c r="Z96" s="38"/>
      <c r="AA96" s="38"/>
      <c r="AB96" s="38"/>
      <c r="AC96" s="38"/>
      <c r="AD96" s="38"/>
      <c r="AE96" s="38"/>
      <c r="AT96" s="17" t="s">
        <v>135</v>
      </c>
      <c r="AU96" s="17" t="s">
        <v>80</v>
      </c>
    </row>
    <row r="97" spans="1:65" s="2" customFormat="1" ht="16.5" customHeight="1">
      <c r="A97" s="38"/>
      <c r="B97" s="39"/>
      <c r="C97" s="218" t="s">
        <v>125</v>
      </c>
      <c r="D97" s="218" t="s">
        <v>120</v>
      </c>
      <c r="E97" s="219" t="s">
        <v>141</v>
      </c>
      <c r="F97" s="220" t="s">
        <v>142</v>
      </c>
      <c r="G97" s="221" t="s">
        <v>143</v>
      </c>
      <c r="H97" s="222">
        <v>4</v>
      </c>
      <c r="I97" s="223"/>
      <c r="J97" s="224">
        <f>ROUND(I97*H97,2)</f>
        <v>0</v>
      </c>
      <c r="K97" s="220" t="s">
        <v>124</v>
      </c>
      <c r="L97" s="44"/>
      <c r="M97" s="225" t="s">
        <v>19</v>
      </c>
      <c r="N97" s="226" t="s">
        <v>42</v>
      </c>
      <c r="O97" s="84"/>
      <c r="P97" s="227">
        <f>O97*H97</f>
        <v>0</v>
      </c>
      <c r="Q97" s="227">
        <v>0</v>
      </c>
      <c r="R97" s="227">
        <f>Q97*H97</f>
        <v>0</v>
      </c>
      <c r="S97" s="227">
        <v>0</v>
      </c>
      <c r="T97" s="228">
        <f>S97*H97</f>
        <v>0</v>
      </c>
      <c r="U97" s="38"/>
      <c r="V97" s="38"/>
      <c r="W97" s="38"/>
      <c r="X97" s="38"/>
      <c r="Y97" s="38"/>
      <c r="Z97" s="38"/>
      <c r="AA97" s="38"/>
      <c r="AB97" s="38"/>
      <c r="AC97" s="38"/>
      <c r="AD97" s="38"/>
      <c r="AE97" s="38"/>
      <c r="AR97" s="229" t="s">
        <v>125</v>
      </c>
      <c r="AT97" s="229" t="s">
        <v>120</v>
      </c>
      <c r="AU97" s="229" t="s">
        <v>80</v>
      </c>
      <c r="AY97" s="17" t="s">
        <v>117</v>
      </c>
      <c r="BE97" s="230">
        <f>IF(N97="základní",J97,0)</f>
        <v>0</v>
      </c>
      <c r="BF97" s="230">
        <f>IF(N97="snížená",J97,0)</f>
        <v>0</v>
      </c>
      <c r="BG97" s="230">
        <f>IF(N97="zákl. přenesená",J97,0)</f>
        <v>0</v>
      </c>
      <c r="BH97" s="230">
        <f>IF(N97="sníž. přenesená",J97,0)</f>
        <v>0</v>
      </c>
      <c r="BI97" s="230">
        <f>IF(N97="nulová",J97,0)</f>
        <v>0</v>
      </c>
      <c r="BJ97" s="17" t="s">
        <v>76</v>
      </c>
      <c r="BK97" s="230">
        <f>ROUND(I97*H97,2)</f>
        <v>0</v>
      </c>
      <c r="BL97" s="17" t="s">
        <v>125</v>
      </c>
      <c r="BM97" s="229" t="s">
        <v>265</v>
      </c>
    </row>
    <row r="98" spans="1:47" s="2" customFormat="1" ht="12">
      <c r="A98" s="38"/>
      <c r="B98" s="39"/>
      <c r="C98" s="40"/>
      <c r="D98" s="233" t="s">
        <v>135</v>
      </c>
      <c r="E98" s="40"/>
      <c r="F98" s="254" t="s">
        <v>145</v>
      </c>
      <c r="G98" s="40"/>
      <c r="H98" s="40"/>
      <c r="I98" s="136"/>
      <c r="J98" s="40"/>
      <c r="K98" s="40"/>
      <c r="L98" s="44"/>
      <c r="M98" s="255"/>
      <c r="N98" s="256"/>
      <c r="O98" s="84"/>
      <c r="P98" s="84"/>
      <c r="Q98" s="84"/>
      <c r="R98" s="84"/>
      <c r="S98" s="84"/>
      <c r="T98" s="85"/>
      <c r="U98" s="38"/>
      <c r="V98" s="38"/>
      <c r="W98" s="38"/>
      <c r="X98" s="38"/>
      <c r="Y98" s="38"/>
      <c r="Z98" s="38"/>
      <c r="AA98" s="38"/>
      <c r="AB98" s="38"/>
      <c r="AC98" s="38"/>
      <c r="AD98" s="38"/>
      <c r="AE98" s="38"/>
      <c r="AT98" s="17" t="s">
        <v>135</v>
      </c>
      <c r="AU98" s="17" t="s">
        <v>80</v>
      </c>
    </row>
    <row r="99" spans="1:51" s="13" customFormat="1" ht="12">
      <c r="A99" s="13"/>
      <c r="B99" s="231"/>
      <c r="C99" s="232"/>
      <c r="D99" s="233" t="s">
        <v>127</v>
      </c>
      <c r="E99" s="234" t="s">
        <v>19</v>
      </c>
      <c r="F99" s="235" t="s">
        <v>266</v>
      </c>
      <c r="G99" s="232"/>
      <c r="H99" s="236">
        <v>4</v>
      </c>
      <c r="I99" s="237"/>
      <c r="J99" s="232"/>
      <c r="K99" s="232"/>
      <c r="L99" s="238"/>
      <c r="M99" s="239"/>
      <c r="N99" s="240"/>
      <c r="O99" s="240"/>
      <c r="P99" s="240"/>
      <c r="Q99" s="240"/>
      <c r="R99" s="240"/>
      <c r="S99" s="240"/>
      <c r="T99" s="241"/>
      <c r="U99" s="13"/>
      <c r="V99" s="13"/>
      <c r="W99" s="13"/>
      <c r="X99" s="13"/>
      <c r="Y99" s="13"/>
      <c r="Z99" s="13"/>
      <c r="AA99" s="13"/>
      <c r="AB99" s="13"/>
      <c r="AC99" s="13"/>
      <c r="AD99" s="13"/>
      <c r="AE99" s="13"/>
      <c r="AT99" s="242" t="s">
        <v>127</v>
      </c>
      <c r="AU99" s="242" t="s">
        <v>80</v>
      </c>
      <c r="AV99" s="13" t="s">
        <v>80</v>
      </c>
      <c r="AW99" s="13" t="s">
        <v>33</v>
      </c>
      <c r="AX99" s="13" t="s">
        <v>76</v>
      </c>
      <c r="AY99" s="242" t="s">
        <v>117</v>
      </c>
    </row>
    <row r="100" spans="1:65" s="2" customFormat="1" ht="16.5" customHeight="1">
      <c r="A100" s="38"/>
      <c r="B100" s="39"/>
      <c r="C100" s="257" t="s">
        <v>147</v>
      </c>
      <c r="D100" s="257" t="s">
        <v>148</v>
      </c>
      <c r="E100" s="258" t="s">
        <v>149</v>
      </c>
      <c r="F100" s="259" t="s">
        <v>150</v>
      </c>
      <c r="G100" s="260" t="s">
        <v>143</v>
      </c>
      <c r="H100" s="261">
        <v>4.2</v>
      </c>
      <c r="I100" s="262"/>
      <c r="J100" s="263">
        <f>ROUND(I100*H100,2)</f>
        <v>0</v>
      </c>
      <c r="K100" s="259" t="s">
        <v>124</v>
      </c>
      <c r="L100" s="264"/>
      <c r="M100" s="265" t="s">
        <v>19</v>
      </c>
      <c r="N100" s="266" t="s">
        <v>42</v>
      </c>
      <c r="O100" s="84"/>
      <c r="P100" s="227">
        <f>O100*H100</f>
        <v>0</v>
      </c>
      <c r="Q100" s="227">
        <v>0.00012</v>
      </c>
      <c r="R100" s="227">
        <f>Q100*H100</f>
        <v>0.000504</v>
      </c>
      <c r="S100" s="227">
        <v>0</v>
      </c>
      <c r="T100" s="228">
        <f>S100*H100</f>
        <v>0</v>
      </c>
      <c r="U100" s="38"/>
      <c r="V100" s="38"/>
      <c r="W100" s="38"/>
      <c r="X100" s="38"/>
      <c r="Y100" s="38"/>
      <c r="Z100" s="38"/>
      <c r="AA100" s="38"/>
      <c r="AB100" s="38"/>
      <c r="AC100" s="38"/>
      <c r="AD100" s="38"/>
      <c r="AE100" s="38"/>
      <c r="AR100" s="229" t="s">
        <v>151</v>
      </c>
      <c r="AT100" s="229" t="s">
        <v>148</v>
      </c>
      <c r="AU100" s="229" t="s">
        <v>80</v>
      </c>
      <c r="AY100" s="17" t="s">
        <v>117</v>
      </c>
      <c r="BE100" s="230">
        <f>IF(N100="základní",J100,0)</f>
        <v>0</v>
      </c>
      <c r="BF100" s="230">
        <f>IF(N100="snížená",J100,0)</f>
        <v>0</v>
      </c>
      <c r="BG100" s="230">
        <f>IF(N100="zákl. přenesená",J100,0)</f>
        <v>0</v>
      </c>
      <c r="BH100" s="230">
        <f>IF(N100="sníž. přenesená",J100,0)</f>
        <v>0</v>
      </c>
      <c r="BI100" s="230">
        <f>IF(N100="nulová",J100,0)</f>
        <v>0</v>
      </c>
      <c r="BJ100" s="17" t="s">
        <v>76</v>
      </c>
      <c r="BK100" s="230">
        <f>ROUND(I100*H100,2)</f>
        <v>0</v>
      </c>
      <c r="BL100" s="17" t="s">
        <v>125</v>
      </c>
      <c r="BM100" s="229" t="s">
        <v>267</v>
      </c>
    </row>
    <row r="101" spans="1:51" s="13" customFormat="1" ht="12">
      <c r="A101" s="13"/>
      <c r="B101" s="231"/>
      <c r="C101" s="232"/>
      <c r="D101" s="233" t="s">
        <v>127</v>
      </c>
      <c r="E101" s="232"/>
      <c r="F101" s="235" t="s">
        <v>268</v>
      </c>
      <c r="G101" s="232"/>
      <c r="H101" s="236">
        <v>4.2</v>
      </c>
      <c r="I101" s="237"/>
      <c r="J101" s="232"/>
      <c r="K101" s="232"/>
      <c r="L101" s="238"/>
      <c r="M101" s="239"/>
      <c r="N101" s="240"/>
      <c r="O101" s="240"/>
      <c r="P101" s="240"/>
      <c r="Q101" s="240"/>
      <c r="R101" s="240"/>
      <c r="S101" s="240"/>
      <c r="T101" s="241"/>
      <c r="U101" s="13"/>
      <c r="V101" s="13"/>
      <c r="W101" s="13"/>
      <c r="X101" s="13"/>
      <c r="Y101" s="13"/>
      <c r="Z101" s="13"/>
      <c r="AA101" s="13"/>
      <c r="AB101" s="13"/>
      <c r="AC101" s="13"/>
      <c r="AD101" s="13"/>
      <c r="AE101" s="13"/>
      <c r="AT101" s="242" t="s">
        <v>127</v>
      </c>
      <c r="AU101" s="242" t="s">
        <v>80</v>
      </c>
      <c r="AV101" s="13" t="s">
        <v>80</v>
      </c>
      <c r="AW101" s="13" t="s">
        <v>4</v>
      </c>
      <c r="AX101" s="13" t="s">
        <v>76</v>
      </c>
      <c r="AY101" s="242" t="s">
        <v>117</v>
      </c>
    </row>
    <row r="102" spans="1:65" s="2" customFormat="1" ht="16.5" customHeight="1">
      <c r="A102" s="38"/>
      <c r="B102" s="39"/>
      <c r="C102" s="218" t="s">
        <v>154</v>
      </c>
      <c r="D102" s="218" t="s">
        <v>120</v>
      </c>
      <c r="E102" s="219" t="s">
        <v>155</v>
      </c>
      <c r="F102" s="220" t="s">
        <v>156</v>
      </c>
      <c r="G102" s="221" t="s">
        <v>123</v>
      </c>
      <c r="H102" s="222">
        <v>6.75</v>
      </c>
      <c r="I102" s="223"/>
      <c r="J102" s="224">
        <f>ROUND(I102*H102,2)</f>
        <v>0</v>
      </c>
      <c r="K102" s="220" t="s">
        <v>124</v>
      </c>
      <c r="L102" s="44"/>
      <c r="M102" s="225" t="s">
        <v>19</v>
      </c>
      <c r="N102" s="226" t="s">
        <v>42</v>
      </c>
      <c r="O102" s="84"/>
      <c r="P102" s="227">
        <f>O102*H102</f>
        <v>0</v>
      </c>
      <c r="Q102" s="227">
        <v>0.0231</v>
      </c>
      <c r="R102" s="227">
        <f>Q102*H102</f>
        <v>0.15592499999999998</v>
      </c>
      <c r="S102" s="227">
        <v>0</v>
      </c>
      <c r="T102" s="228">
        <f>S102*H102</f>
        <v>0</v>
      </c>
      <c r="U102" s="38"/>
      <c r="V102" s="38"/>
      <c r="W102" s="38"/>
      <c r="X102" s="38"/>
      <c r="Y102" s="38"/>
      <c r="Z102" s="38"/>
      <c r="AA102" s="38"/>
      <c r="AB102" s="38"/>
      <c r="AC102" s="38"/>
      <c r="AD102" s="38"/>
      <c r="AE102" s="38"/>
      <c r="AR102" s="229" t="s">
        <v>125</v>
      </c>
      <c r="AT102" s="229" t="s">
        <v>120</v>
      </c>
      <c r="AU102" s="229" t="s">
        <v>80</v>
      </c>
      <c r="AY102" s="17" t="s">
        <v>117</v>
      </c>
      <c r="BE102" s="230">
        <f>IF(N102="základní",J102,0)</f>
        <v>0</v>
      </c>
      <c r="BF102" s="230">
        <f>IF(N102="snížená",J102,0)</f>
        <v>0</v>
      </c>
      <c r="BG102" s="230">
        <f>IF(N102="zákl. přenesená",J102,0)</f>
        <v>0</v>
      </c>
      <c r="BH102" s="230">
        <f>IF(N102="sníž. přenesená",J102,0)</f>
        <v>0</v>
      </c>
      <c r="BI102" s="230">
        <f>IF(N102="nulová",J102,0)</f>
        <v>0</v>
      </c>
      <c r="BJ102" s="17" t="s">
        <v>76</v>
      </c>
      <c r="BK102" s="230">
        <f>ROUND(I102*H102,2)</f>
        <v>0</v>
      </c>
      <c r="BL102" s="17" t="s">
        <v>125</v>
      </c>
      <c r="BM102" s="229" t="s">
        <v>269</v>
      </c>
    </row>
    <row r="103" spans="1:47" s="2" customFormat="1" ht="12">
      <c r="A103" s="38"/>
      <c r="B103" s="39"/>
      <c r="C103" s="40"/>
      <c r="D103" s="233" t="s">
        <v>135</v>
      </c>
      <c r="E103" s="40"/>
      <c r="F103" s="254" t="s">
        <v>158</v>
      </c>
      <c r="G103" s="40"/>
      <c r="H103" s="40"/>
      <c r="I103" s="136"/>
      <c r="J103" s="40"/>
      <c r="K103" s="40"/>
      <c r="L103" s="44"/>
      <c r="M103" s="255"/>
      <c r="N103" s="256"/>
      <c r="O103" s="84"/>
      <c r="P103" s="84"/>
      <c r="Q103" s="84"/>
      <c r="R103" s="84"/>
      <c r="S103" s="84"/>
      <c r="T103" s="85"/>
      <c r="U103" s="38"/>
      <c r="V103" s="38"/>
      <c r="W103" s="38"/>
      <c r="X103" s="38"/>
      <c r="Y103" s="38"/>
      <c r="Z103" s="38"/>
      <c r="AA103" s="38"/>
      <c r="AB103" s="38"/>
      <c r="AC103" s="38"/>
      <c r="AD103" s="38"/>
      <c r="AE103" s="38"/>
      <c r="AT103" s="17" t="s">
        <v>135</v>
      </c>
      <c r="AU103" s="17" t="s">
        <v>80</v>
      </c>
    </row>
    <row r="104" spans="1:65" s="2" customFormat="1" ht="21.75" customHeight="1">
      <c r="A104" s="38"/>
      <c r="B104" s="39"/>
      <c r="C104" s="218" t="s">
        <v>159</v>
      </c>
      <c r="D104" s="218" t="s">
        <v>120</v>
      </c>
      <c r="E104" s="219" t="s">
        <v>160</v>
      </c>
      <c r="F104" s="220" t="s">
        <v>161</v>
      </c>
      <c r="G104" s="221" t="s">
        <v>123</v>
      </c>
      <c r="H104" s="222">
        <v>6.75</v>
      </c>
      <c r="I104" s="223"/>
      <c r="J104" s="224">
        <f>ROUND(I104*H104,2)</f>
        <v>0</v>
      </c>
      <c r="K104" s="220" t="s">
        <v>124</v>
      </c>
      <c r="L104" s="44"/>
      <c r="M104" s="225" t="s">
        <v>19</v>
      </c>
      <c r="N104" s="226" t="s">
        <v>42</v>
      </c>
      <c r="O104" s="84"/>
      <c r="P104" s="227">
        <f>O104*H104</f>
        <v>0</v>
      </c>
      <c r="Q104" s="227">
        <v>0.00628</v>
      </c>
      <c r="R104" s="227">
        <f>Q104*H104</f>
        <v>0.04239</v>
      </c>
      <c r="S104" s="227">
        <v>0</v>
      </c>
      <c r="T104" s="228">
        <f>S104*H104</f>
        <v>0</v>
      </c>
      <c r="U104" s="38"/>
      <c r="V104" s="38"/>
      <c r="W104" s="38"/>
      <c r="X104" s="38"/>
      <c r="Y104" s="38"/>
      <c r="Z104" s="38"/>
      <c r="AA104" s="38"/>
      <c r="AB104" s="38"/>
      <c r="AC104" s="38"/>
      <c r="AD104" s="38"/>
      <c r="AE104" s="38"/>
      <c r="AR104" s="229" t="s">
        <v>125</v>
      </c>
      <c r="AT104" s="229" t="s">
        <v>120</v>
      </c>
      <c r="AU104" s="229" t="s">
        <v>80</v>
      </c>
      <c r="AY104" s="17" t="s">
        <v>117</v>
      </c>
      <c r="BE104" s="230">
        <f>IF(N104="základní",J104,0)</f>
        <v>0</v>
      </c>
      <c r="BF104" s="230">
        <f>IF(N104="snížená",J104,0)</f>
        <v>0</v>
      </c>
      <c r="BG104" s="230">
        <f>IF(N104="zákl. přenesená",J104,0)</f>
        <v>0</v>
      </c>
      <c r="BH104" s="230">
        <f>IF(N104="sníž. přenesená",J104,0)</f>
        <v>0</v>
      </c>
      <c r="BI104" s="230">
        <f>IF(N104="nulová",J104,0)</f>
        <v>0</v>
      </c>
      <c r="BJ104" s="17" t="s">
        <v>76</v>
      </c>
      <c r="BK104" s="230">
        <f>ROUND(I104*H104,2)</f>
        <v>0</v>
      </c>
      <c r="BL104" s="17" t="s">
        <v>125</v>
      </c>
      <c r="BM104" s="229" t="s">
        <v>270</v>
      </c>
    </row>
    <row r="105" spans="1:63" s="12" customFormat="1" ht="22.8" customHeight="1">
      <c r="A105" s="12"/>
      <c r="B105" s="202"/>
      <c r="C105" s="203"/>
      <c r="D105" s="204" t="s">
        <v>70</v>
      </c>
      <c r="E105" s="216" t="s">
        <v>271</v>
      </c>
      <c r="F105" s="216" t="s">
        <v>272</v>
      </c>
      <c r="G105" s="203"/>
      <c r="H105" s="203"/>
      <c r="I105" s="206"/>
      <c r="J105" s="217">
        <f>BK105</f>
        <v>0</v>
      </c>
      <c r="K105" s="203"/>
      <c r="L105" s="208"/>
      <c r="M105" s="209"/>
      <c r="N105" s="210"/>
      <c r="O105" s="210"/>
      <c r="P105" s="211">
        <f>SUM(P106:P108)</f>
        <v>0</v>
      </c>
      <c r="Q105" s="210"/>
      <c r="R105" s="211">
        <f>SUM(R106:R108)</f>
        <v>1.5108197</v>
      </c>
      <c r="S105" s="210"/>
      <c r="T105" s="212">
        <f>SUM(T106:T108)</f>
        <v>0</v>
      </c>
      <c r="U105" s="12"/>
      <c r="V105" s="12"/>
      <c r="W105" s="12"/>
      <c r="X105" s="12"/>
      <c r="Y105" s="12"/>
      <c r="Z105" s="12"/>
      <c r="AA105" s="12"/>
      <c r="AB105" s="12"/>
      <c r="AC105" s="12"/>
      <c r="AD105" s="12"/>
      <c r="AE105" s="12"/>
      <c r="AR105" s="213" t="s">
        <v>76</v>
      </c>
      <c r="AT105" s="214" t="s">
        <v>70</v>
      </c>
      <c r="AU105" s="214" t="s">
        <v>76</v>
      </c>
      <c r="AY105" s="213" t="s">
        <v>117</v>
      </c>
      <c r="BK105" s="215">
        <f>SUM(BK106:BK108)</f>
        <v>0</v>
      </c>
    </row>
    <row r="106" spans="1:65" s="2" customFormat="1" ht="16.5" customHeight="1">
      <c r="A106" s="38"/>
      <c r="B106" s="39"/>
      <c r="C106" s="218" t="s">
        <v>151</v>
      </c>
      <c r="D106" s="218" t="s">
        <v>120</v>
      </c>
      <c r="E106" s="219" t="s">
        <v>273</v>
      </c>
      <c r="F106" s="220" t="s">
        <v>274</v>
      </c>
      <c r="G106" s="221" t="s">
        <v>123</v>
      </c>
      <c r="H106" s="222">
        <v>20.345</v>
      </c>
      <c r="I106" s="223"/>
      <c r="J106" s="224">
        <f>ROUND(I106*H106,2)</f>
        <v>0</v>
      </c>
      <c r="K106" s="220" t="s">
        <v>124</v>
      </c>
      <c r="L106" s="44"/>
      <c r="M106" s="225" t="s">
        <v>19</v>
      </c>
      <c r="N106" s="226" t="s">
        <v>42</v>
      </c>
      <c r="O106" s="84"/>
      <c r="P106" s="227">
        <f>O106*H106</f>
        <v>0</v>
      </c>
      <c r="Q106" s="227">
        <v>0.07426</v>
      </c>
      <c r="R106" s="227">
        <f>Q106*H106</f>
        <v>1.5108197</v>
      </c>
      <c r="S106" s="227">
        <v>0</v>
      </c>
      <c r="T106" s="228">
        <f>S106*H106</f>
        <v>0</v>
      </c>
      <c r="U106" s="38"/>
      <c r="V106" s="38"/>
      <c r="W106" s="38"/>
      <c r="X106" s="38"/>
      <c r="Y106" s="38"/>
      <c r="Z106" s="38"/>
      <c r="AA106" s="38"/>
      <c r="AB106" s="38"/>
      <c r="AC106" s="38"/>
      <c r="AD106" s="38"/>
      <c r="AE106" s="38"/>
      <c r="AR106" s="229" t="s">
        <v>125</v>
      </c>
      <c r="AT106" s="229" t="s">
        <v>120</v>
      </c>
      <c r="AU106" s="229" t="s">
        <v>80</v>
      </c>
      <c r="AY106" s="17" t="s">
        <v>117</v>
      </c>
      <c r="BE106" s="230">
        <f>IF(N106="základní",J106,0)</f>
        <v>0</v>
      </c>
      <c r="BF106" s="230">
        <f>IF(N106="snížená",J106,0)</f>
        <v>0</v>
      </c>
      <c r="BG106" s="230">
        <f>IF(N106="zákl. přenesená",J106,0)</f>
        <v>0</v>
      </c>
      <c r="BH106" s="230">
        <f>IF(N106="sníž. přenesená",J106,0)</f>
        <v>0</v>
      </c>
      <c r="BI106" s="230">
        <f>IF(N106="nulová",J106,0)</f>
        <v>0</v>
      </c>
      <c r="BJ106" s="17" t="s">
        <v>76</v>
      </c>
      <c r="BK106" s="230">
        <f>ROUND(I106*H106,2)</f>
        <v>0</v>
      </c>
      <c r="BL106" s="17" t="s">
        <v>125</v>
      </c>
      <c r="BM106" s="229" t="s">
        <v>275</v>
      </c>
    </row>
    <row r="107" spans="1:47" s="2" customFormat="1" ht="12">
      <c r="A107" s="38"/>
      <c r="B107" s="39"/>
      <c r="C107" s="40"/>
      <c r="D107" s="233" t="s">
        <v>135</v>
      </c>
      <c r="E107" s="40"/>
      <c r="F107" s="254" t="s">
        <v>276</v>
      </c>
      <c r="G107" s="40"/>
      <c r="H107" s="40"/>
      <c r="I107" s="136"/>
      <c r="J107" s="40"/>
      <c r="K107" s="40"/>
      <c r="L107" s="44"/>
      <c r="M107" s="255"/>
      <c r="N107" s="256"/>
      <c r="O107" s="84"/>
      <c r="P107" s="84"/>
      <c r="Q107" s="84"/>
      <c r="R107" s="84"/>
      <c r="S107" s="84"/>
      <c r="T107" s="85"/>
      <c r="U107" s="38"/>
      <c r="V107" s="38"/>
      <c r="W107" s="38"/>
      <c r="X107" s="38"/>
      <c r="Y107" s="38"/>
      <c r="Z107" s="38"/>
      <c r="AA107" s="38"/>
      <c r="AB107" s="38"/>
      <c r="AC107" s="38"/>
      <c r="AD107" s="38"/>
      <c r="AE107" s="38"/>
      <c r="AT107" s="17" t="s">
        <v>135</v>
      </c>
      <c r="AU107" s="17" t="s">
        <v>80</v>
      </c>
    </row>
    <row r="108" spans="1:51" s="13" customFormat="1" ht="12">
      <c r="A108" s="13"/>
      <c r="B108" s="231"/>
      <c r="C108" s="232"/>
      <c r="D108" s="233" t="s">
        <v>127</v>
      </c>
      <c r="E108" s="234" t="s">
        <v>19</v>
      </c>
      <c r="F108" s="235" t="s">
        <v>277</v>
      </c>
      <c r="G108" s="232"/>
      <c r="H108" s="236">
        <v>20.345</v>
      </c>
      <c r="I108" s="237"/>
      <c r="J108" s="232"/>
      <c r="K108" s="232"/>
      <c r="L108" s="238"/>
      <c r="M108" s="239"/>
      <c r="N108" s="240"/>
      <c r="O108" s="240"/>
      <c r="P108" s="240"/>
      <c r="Q108" s="240"/>
      <c r="R108" s="240"/>
      <c r="S108" s="240"/>
      <c r="T108" s="241"/>
      <c r="U108" s="13"/>
      <c r="V108" s="13"/>
      <c r="W108" s="13"/>
      <c r="X108" s="13"/>
      <c r="Y108" s="13"/>
      <c r="Z108" s="13"/>
      <c r="AA108" s="13"/>
      <c r="AB108" s="13"/>
      <c r="AC108" s="13"/>
      <c r="AD108" s="13"/>
      <c r="AE108" s="13"/>
      <c r="AT108" s="242" t="s">
        <v>127</v>
      </c>
      <c r="AU108" s="242" t="s">
        <v>80</v>
      </c>
      <c r="AV108" s="13" t="s">
        <v>80</v>
      </c>
      <c r="AW108" s="13" t="s">
        <v>33</v>
      </c>
      <c r="AX108" s="13" t="s">
        <v>76</v>
      </c>
      <c r="AY108" s="242" t="s">
        <v>117</v>
      </c>
    </row>
    <row r="109" spans="1:63" s="12" customFormat="1" ht="22.8" customHeight="1">
      <c r="A109" s="12"/>
      <c r="B109" s="202"/>
      <c r="C109" s="203"/>
      <c r="D109" s="204" t="s">
        <v>70</v>
      </c>
      <c r="E109" s="216" t="s">
        <v>163</v>
      </c>
      <c r="F109" s="216" t="s">
        <v>164</v>
      </c>
      <c r="G109" s="203"/>
      <c r="H109" s="203"/>
      <c r="I109" s="206"/>
      <c r="J109" s="217">
        <f>BK109</f>
        <v>0</v>
      </c>
      <c r="K109" s="203"/>
      <c r="L109" s="208"/>
      <c r="M109" s="209"/>
      <c r="N109" s="210"/>
      <c r="O109" s="210"/>
      <c r="P109" s="211">
        <f>SUM(P110:P115)</f>
        <v>0</v>
      </c>
      <c r="Q109" s="210"/>
      <c r="R109" s="211">
        <f>SUM(R110:R115)</f>
        <v>0</v>
      </c>
      <c r="S109" s="210"/>
      <c r="T109" s="212">
        <f>SUM(T110:T115)</f>
        <v>1.37386</v>
      </c>
      <c r="U109" s="12"/>
      <c r="V109" s="12"/>
      <c r="W109" s="12"/>
      <c r="X109" s="12"/>
      <c r="Y109" s="12"/>
      <c r="Z109" s="12"/>
      <c r="AA109" s="12"/>
      <c r="AB109" s="12"/>
      <c r="AC109" s="12"/>
      <c r="AD109" s="12"/>
      <c r="AE109" s="12"/>
      <c r="AR109" s="213" t="s">
        <v>76</v>
      </c>
      <c r="AT109" s="214" t="s">
        <v>70</v>
      </c>
      <c r="AU109" s="214" t="s">
        <v>76</v>
      </c>
      <c r="AY109" s="213" t="s">
        <v>117</v>
      </c>
      <c r="BK109" s="215">
        <f>SUM(BK110:BK115)</f>
        <v>0</v>
      </c>
    </row>
    <row r="110" spans="1:65" s="2" customFormat="1" ht="21.75" customHeight="1">
      <c r="A110" s="38"/>
      <c r="B110" s="39"/>
      <c r="C110" s="218" t="s">
        <v>171</v>
      </c>
      <c r="D110" s="218" t="s">
        <v>120</v>
      </c>
      <c r="E110" s="219" t="s">
        <v>278</v>
      </c>
      <c r="F110" s="220" t="s">
        <v>279</v>
      </c>
      <c r="G110" s="221" t="s">
        <v>123</v>
      </c>
      <c r="H110" s="222">
        <v>20.345</v>
      </c>
      <c r="I110" s="223"/>
      <c r="J110" s="224">
        <f>ROUND(I110*H110,2)</f>
        <v>0</v>
      </c>
      <c r="K110" s="220" t="s">
        <v>124</v>
      </c>
      <c r="L110" s="44"/>
      <c r="M110" s="225" t="s">
        <v>19</v>
      </c>
      <c r="N110" s="226" t="s">
        <v>42</v>
      </c>
      <c r="O110" s="84"/>
      <c r="P110" s="227">
        <f>O110*H110</f>
        <v>0</v>
      </c>
      <c r="Q110" s="227">
        <v>0</v>
      </c>
      <c r="R110" s="227">
        <f>Q110*H110</f>
        <v>0</v>
      </c>
      <c r="S110" s="227">
        <v>0.038</v>
      </c>
      <c r="T110" s="228">
        <f>S110*H110</f>
        <v>0.77311</v>
      </c>
      <c r="U110" s="38"/>
      <c r="V110" s="38"/>
      <c r="W110" s="38"/>
      <c r="X110" s="38"/>
      <c r="Y110" s="38"/>
      <c r="Z110" s="38"/>
      <c r="AA110" s="38"/>
      <c r="AB110" s="38"/>
      <c r="AC110" s="38"/>
      <c r="AD110" s="38"/>
      <c r="AE110" s="38"/>
      <c r="AR110" s="229" t="s">
        <v>125</v>
      </c>
      <c r="AT110" s="229" t="s">
        <v>120</v>
      </c>
      <c r="AU110" s="229" t="s">
        <v>80</v>
      </c>
      <c r="AY110" s="17" t="s">
        <v>117</v>
      </c>
      <c r="BE110" s="230">
        <f>IF(N110="základní",J110,0)</f>
        <v>0</v>
      </c>
      <c r="BF110" s="230">
        <f>IF(N110="snížená",J110,0)</f>
        <v>0</v>
      </c>
      <c r="BG110" s="230">
        <f>IF(N110="zákl. přenesená",J110,0)</f>
        <v>0</v>
      </c>
      <c r="BH110" s="230">
        <f>IF(N110="sníž. přenesená",J110,0)</f>
        <v>0</v>
      </c>
      <c r="BI110" s="230">
        <f>IF(N110="nulová",J110,0)</f>
        <v>0</v>
      </c>
      <c r="BJ110" s="17" t="s">
        <v>76</v>
      </c>
      <c r="BK110" s="230">
        <f>ROUND(I110*H110,2)</f>
        <v>0</v>
      </c>
      <c r="BL110" s="17" t="s">
        <v>125</v>
      </c>
      <c r="BM110" s="229" t="s">
        <v>280</v>
      </c>
    </row>
    <row r="111" spans="1:47" s="2" customFormat="1" ht="12">
      <c r="A111" s="38"/>
      <c r="B111" s="39"/>
      <c r="C111" s="40"/>
      <c r="D111" s="233" t="s">
        <v>135</v>
      </c>
      <c r="E111" s="40"/>
      <c r="F111" s="254" t="s">
        <v>281</v>
      </c>
      <c r="G111" s="40"/>
      <c r="H111" s="40"/>
      <c r="I111" s="136"/>
      <c r="J111" s="40"/>
      <c r="K111" s="40"/>
      <c r="L111" s="44"/>
      <c r="M111" s="255"/>
      <c r="N111" s="256"/>
      <c r="O111" s="84"/>
      <c r="P111" s="84"/>
      <c r="Q111" s="84"/>
      <c r="R111" s="84"/>
      <c r="S111" s="84"/>
      <c r="T111" s="85"/>
      <c r="U111" s="38"/>
      <c r="V111" s="38"/>
      <c r="W111" s="38"/>
      <c r="X111" s="38"/>
      <c r="Y111" s="38"/>
      <c r="Z111" s="38"/>
      <c r="AA111" s="38"/>
      <c r="AB111" s="38"/>
      <c r="AC111" s="38"/>
      <c r="AD111" s="38"/>
      <c r="AE111" s="38"/>
      <c r="AT111" s="17" t="s">
        <v>135</v>
      </c>
      <c r="AU111" s="17" t="s">
        <v>80</v>
      </c>
    </row>
    <row r="112" spans="1:47" s="2" customFormat="1" ht="12">
      <c r="A112" s="38"/>
      <c r="B112" s="39"/>
      <c r="C112" s="40"/>
      <c r="D112" s="233" t="s">
        <v>282</v>
      </c>
      <c r="E112" s="40"/>
      <c r="F112" s="254" t="s">
        <v>283</v>
      </c>
      <c r="G112" s="40"/>
      <c r="H112" s="40"/>
      <c r="I112" s="136"/>
      <c r="J112" s="40"/>
      <c r="K112" s="40"/>
      <c r="L112" s="44"/>
      <c r="M112" s="255"/>
      <c r="N112" s="256"/>
      <c r="O112" s="84"/>
      <c r="P112" s="84"/>
      <c r="Q112" s="84"/>
      <c r="R112" s="84"/>
      <c r="S112" s="84"/>
      <c r="T112" s="85"/>
      <c r="U112" s="38"/>
      <c r="V112" s="38"/>
      <c r="W112" s="38"/>
      <c r="X112" s="38"/>
      <c r="Y112" s="38"/>
      <c r="Z112" s="38"/>
      <c r="AA112" s="38"/>
      <c r="AB112" s="38"/>
      <c r="AC112" s="38"/>
      <c r="AD112" s="38"/>
      <c r="AE112" s="38"/>
      <c r="AT112" s="17" t="s">
        <v>282</v>
      </c>
      <c r="AU112" s="17" t="s">
        <v>80</v>
      </c>
    </row>
    <row r="113" spans="1:65" s="2" customFormat="1" ht="21.75" customHeight="1">
      <c r="A113" s="38"/>
      <c r="B113" s="39"/>
      <c r="C113" s="218" t="s">
        <v>177</v>
      </c>
      <c r="D113" s="218" t="s">
        <v>120</v>
      </c>
      <c r="E113" s="219" t="s">
        <v>284</v>
      </c>
      <c r="F113" s="220" t="s">
        <v>285</v>
      </c>
      <c r="G113" s="221" t="s">
        <v>123</v>
      </c>
      <c r="H113" s="222">
        <v>6.75</v>
      </c>
      <c r="I113" s="223"/>
      <c r="J113" s="224">
        <f>ROUND(I113*H113,2)</f>
        <v>0</v>
      </c>
      <c r="K113" s="220" t="s">
        <v>124</v>
      </c>
      <c r="L113" s="44"/>
      <c r="M113" s="225" t="s">
        <v>19</v>
      </c>
      <c r="N113" s="226" t="s">
        <v>42</v>
      </c>
      <c r="O113" s="84"/>
      <c r="P113" s="227">
        <f>O113*H113</f>
        <v>0</v>
      </c>
      <c r="Q113" s="227">
        <v>0</v>
      </c>
      <c r="R113" s="227">
        <f>Q113*H113</f>
        <v>0</v>
      </c>
      <c r="S113" s="227">
        <v>0.089</v>
      </c>
      <c r="T113" s="228">
        <f>S113*H113</f>
        <v>0.60075</v>
      </c>
      <c r="U113" s="38"/>
      <c r="V113" s="38"/>
      <c r="W113" s="38"/>
      <c r="X113" s="38"/>
      <c r="Y113" s="38"/>
      <c r="Z113" s="38"/>
      <c r="AA113" s="38"/>
      <c r="AB113" s="38"/>
      <c r="AC113" s="38"/>
      <c r="AD113" s="38"/>
      <c r="AE113" s="38"/>
      <c r="AR113" s="229" t="s">
        <v>125</v>
      </c>
      <c r="AT113" s="229" t="s">
        <v>120</v>
      </c>
      <c r="AU113" s="229" t="s">
        <v>80</v>
      </c>
      <c r="AY113" s="17" t="s">
        <v>117</v>
      </c>
      <c r="BE113" s="230">
        <f>IF(N113="základní",J113,0)</f>
        <v>0</v>
      </c>
      <c r="BF113" s="230">
        <f>IF(N113="snížená",J113,0)</f>
        <v>0</v>
      </c>
      <c r="BG113" s="230">
        <f>IF(N113="zákl. přenesená",J113,0)</f>
        <v>0</v>
      </c>
      <c r="BH113" s="230">
        <f>IF(N113="sníž. přenesená",J113,0)</f>
        <v>0</v>
      </c>
      <c r="BI113" s="230">
        <f>IF(N113="nulová",J113,0)</f>
        <v>0</v>
      </c>
      <c r="BJ113" s="17" t="s">
        <v>76</v>
      </c>
      <c r="BK113" s="230">
        <f>ROUND(I113*H113,2)</f>
        <v>0</v>
      </c>
      <c r="BL113" s="17" t="s">
        <v>125</v>
      </c>
      <c r="BM113" s="229" t="s">
        <v>286</v>
      </c>
    </row>
    <row r="114" spans="1:47" s="2" customFormat="1" ht="12">
      <c r="A114" s="38"/>
      <c r="B114" s="39"/>
      <c r="C114" s="40"/>
      <c r="D114" s="233" t="s">
        <v>135</v>
      </c>
      <c r="E114" s="40"/>
      <c r="F114" s="254" t="s">
        <v>168</v>
      </c>
      <c r="G114" s="40"/>
      <c r="H114" s="40"/>
      <c r="I114" s="136"/>
      <c r="J114" s="40"/>
      <c r="K114" s="40"/>
      <c r="L114" s="44"/>
      <c r="M114" s="255"/>
      <c r="N114" s="256"/>
      <c r="O114" s="84"/>
      <c r="P114" s="84"/>
      <c r="Q114" s="84"/>
      <c r="R114" s="84"/>
      <c r="S114" s="84"/>
      <c r="T114" s="85"/>
      <c r="U114" s="38"/>
      <c r="V114" s="38"/>
      <c r="W114" s="38"/>
      <c r="X114" s="38"/>
      <c r="Y114" s="38"/>
      <c r="Z114" s="38"/>
      <c r="AA114" s="38"/>
      <c r="AB114" s="38"/>
      <c r="AC114" s="38"/>
      <c r="AD114" s="38"/>
      <c r="AE114" s="38"/>
      <c r="AT114" s="17" t="s">
        <v>135</v>
      </c>
      <c r="AU114" s="17" t="s">
        <v>80</v>
      </c>
    </row>
    <row r="115" spans="1:51" s="13" customFormat="1" ht="12">
      <c r="A115" s="13"/>
      <c r="B115" s="231"/>
      <c r="C115" s="232"/>
      <c r="D115" s="233" t="s">
        <v>127</v>
      </c>
      <c r="E115" s="234" t="s">
        <v>19</v>
      </c>
      <c r="F115" s="235" t="s">
        <v>287</v>
      </c>
      <c r="G115" s="232"/>
      <c r="H115" s="236">
        <v>6.75</v>
      </c>
      <c r="I115" s="237"/>
      <c r="J115" s="232"/>
      <c r="K115" s="232"/>
      <c r="L115" s="238"/>
      <c r="M115" s="239"/>
      <c r="N115" s="240"/>
      <c r="O115" s="240"/>
      <c r="P115" s="240"/>
      <c r="Q115" s="240"/>
      <c r="R115" s="240"/>
      <c r="S115" s="240"/>
      <c r="T115" s="241"/>
      <c r="U115" s="13"/>
      <c r="V115" s="13"/>
      <c r="W115" s="13"/>
      <c r="X115" s="13"/>
      <c r="Y115" s="13"/>
      <c r="Z115" s="13"/>
      <c r="AA115" s="13"/>
      <c r="AB115" s="13"/>
      <c r="AC115" s="13"/>
      <c r="AD115" s="13"/>
      <c r="AE115" s="13"/>
      <c r="AT115" s="242" t="s">
        <v>127</v>
      </c>
      <c r="AU115" s="242" t="s">
        <v>80</v>
      </c>
      <c r="AV115" s="13" t="s">
        <v>80</v>
      </c>
      <c r="AW115" s="13" t="s">
        <v>33</v>
      </c>
      <c r="AX115" s="13" t="s">
        <v>76</v>
      </c>
      <c r="AY115" s="242" t="s">
        <v>117</v>
      </c>
    </row>
    <row r="116" spans="1:63" s="12" customFormat="1" ht="22.8" customHeight="1">
      <c r="A116" s="12"/>
      <c r="B116" s="202"/>
      <c r="C116" s="203"/>
      <c r="D116" s="204" t="s">
        <v>70</v>
      </c>
      <c r="E116" s="216" t="s">
        <v>169</v>
      </c>
      <c r="F116" s="216" t="s">
        <v>170</v>
      </c>
      <c r="G116" s="203"/>
      <c r="H116" s="203"/>
      <c r="I116" s="206"/>
      <c r="J116" s="217">
        <f>BK116</f>
        <v>0</v>
      </c>
      <c r="K116" s="203"/>
      <c r="L116" s="208"/>
      <c r="M116" s="209"/>
      <c r="N116" s="210"/>
      <c r="O116" s="210"/>
      <c r="P116" s="211">
        <f>SUM(P117:P129)</f>
        <v>0</v>
      </c>
      <c r="Q116" s="210"/>
      <c r="R116" s="211">
        <f>SUM(R117:R129)</f>
        <v>0</v>
      </c>
      <c r="S116" s="210"/>
      <c r="T116" s="212">
        <f>SUM(T117:T129)</f>
        <v>0</v>
      </c>
      <c r="U116" s="12"/>
      <c r="V116" s="12"/>
      <c r="W116" s="12"/>
      <c r="X116" s="12"/>
      <c r="Y116" s="12"/>
      <c r="Z116" s="12"/>
      <c r="AA116" s="12"/>
      <c r="AB116" s="12"/>
      <c r="AC116" s="12"/>
      <c r="AD116" s="12"/>
      <c r="AE116" s="12"/>
      <c r="AR116" s="213" t="s">
        <v>76</v>
      </c>
      <c r="AT116" s="214" t="s">
        <v>70</v>
      </c>
      <c r="AU116" s="214" t="s">
        <v>76</v>
      </c>
      <c r="AY116" s="213" t="s">
        <v>117</v>
      </c>
      <c r="BK116" s="215">
        <f>SUM(BK117:BK129)</f>
        <v>0</v>
      </c>
    </row>
    <row r="117" spans="1:65" s="2" customFormat="1" ht="21.75" customHeight="1">
      <c r="A117" s="38"/>
      <c r="B117" s="39"/>
      <c r="C117" s="218" t="s">
        <v>182</v>
      </c>
      <c r="D117" s="218" t="s">
        <v>120</v>
      </c>
      <c r="E117" s="219" t="s">
        <v>172</v>
      </c>
      <c r="F117" s="220" t="s">
        <v>173</v>
      </c>
      <c r="G117" s="221" t="s">
        <v>174</v>
      </c>
      <c r="H117" s="222">
        <v>1.374</v>
      </c>
      <c r="I117" s="223"/>
      <c r="J117" s="224">
        <f>ROUND(I117*H117,2)</f>
        <v>0</v>
      </c>
      <c r="K117" s="220" t="s">
        <v>124</v>
      </c>
      <c r="L117" s="44"/>
      <c r="M117" s="225" t="s">
        <v>19</v>
      </c>
      <c r="N117" s="226" t="s">
        <v>42</v>
      </c>
      <c r="O117" s="84"/>
      <c r="P117" s="227">
        <f>O117*H117</f>
        <v>0</v>
      </c>
      <c r="Q117" s="227">
        <v>0</v>
      </c>
      <c r="R117" s="227">
        <f>Q117*H117</f>
        <v>0</v>
      </c>
      <c r="S117" s="227">
        <v>0</v>
      </c>
      <c r="T117" s="228">
        <f>S117*H117</f>
        <v>0</v>
      </c>
      <c r="U117" s="38"/>
      <c r="V117" s="38"/>
      <c r="W117" s="38"/>
      <c r="X117" s="38"/>
      <c r="Y117" s="38"/>
      <c r="Z117" s="38"/>
      <c r="AA117" s="38"/>
      <c r="AB117" s="38"/>
      <c r="AC117" s="38"/>
      <c r="AD117" s="38"/>
      <c r="AE117" s="38"/>
      <c r="AR117" s="229" t="s">
        <v>125</v>
      </c>
      <c r="AT117" s="229" t="s">
        <v>120</v>
      </c>
      <c r="AU117" s="229" t="s">
        <v>80</v>
      </c>
      <c r="AY117" s="17" t="s">
        <v>117</v>
      </c>
      <c r="BE117" s="230">
        <f>IF(N117="základní",J117,0)</f>
        <v>0</v>
      </c>
      <c r="BF117" s="230">
        <f>IF(N117="snížená",J117,0)</f>
        <v>0</v>
      </c>
      <c r="BG117" s="230">
        <f>IF(N117="zákl. přenesená",J117,0)</f>
        <v>0</v>
      </c>
      <c r="BH117" s="230">
        <f>IF(N117="sníž. přenesená",J117,0)</f>
        <v>0</v>
      </c>
      <c r="BI117" s="230">
        <f>IF(N117="nulová",J117,0)</f>
        <v>0</v>
      </c>
      <c r="BJ117" s="17" t="s">
        <v>76</v>
      </c>
      <c r="BK117" s="230">
        <f>ROUND(I117*H117,2)</f>
        <v>0</v>
      </c>
      <c r="BL117" s="17" t="s">
        <v>125</v>
      </c>
      <c r="BM117" s="229" t="s">
        <v>288</v>
      </c>
    </row>
    <row r="118" spans="1:47" s="2" customFormat="1" ht="12">
      <c r="A118" s="38"/>
      <c r="B118" s="39"/>
      <c r="C118" s="40"/>
      <c r="D118" s="233" t="s">
        <v>135</v>
      </c>
      <c r="E118" s="40"/>
      <c r="F118" s="254" t="s">
        <v>176</v>
      </c>
      <c r="G118" s="40"/>
      <c r="H118" s="40"/>
      <c r="I118" s="136"/>
      <c r="J118" s="40"/>
      <c r="K118" s="40"/>
      <c r="L118" s="44"/>
      <c r="M118" s="255"/>
      <c r="N118" s="256"/>
      <c r="O118" s="84"/>
      <c r="P118" s="84"/>
      <c r="Q118" s="84"/>
      <c r="R118" s="84"/>
      <c r="S118" s="84"/>
      <c r="T118" s="85"/>
      <c r="U118" s="38"/>
      <c r="V118" s="38"/>
      <c r="W118" s="38"/>
      <c r="X118" s="38"/>
      <c r="Y118" s="38"/>
      <c r="Z118" s="38"/>
      <c r="AA118" s="38"/>
      <c r="AB118" s="38"/>
      <c r="AC118" s="38"/>
      <c r="AD118" s="38"/>
      <c r="AE118" s="38"/>
      <c r="AT118" s="17" t="s">
        <v>135</v>
      </c>
      <c r="AU118" s="17" t="s">
        <v>80</v>
      </c>
    </row>
    <row r="119" spans="1:65" s="2" customFormat="1" ht="21.75" customHeight="1">
      <c r="A119" s="38"/>
      <c r="B119" s="39"/>
      <c r="C119" s="218" t="s">
        <v>187</v>
      </c>
      <c r="D119" s="218" t="s">
        <v>120</v>
      </c>
      <c r="E119" s="219" t="s">
        <v>178</v>
      </c>
      <c r="F119" s="220" t="s">
        <v>179</v>
      </c>
      <c r="G119" s="221" t="s">
        <v>174</v>
      </c>
      <c r="H119" s="222">
        <v>4.122</v>
      </c>
      <c r="I119" s="223"/>
      <c r="J119" s="224">
        <f>ROUND(I119*H119,2)</f>
        <v>0</v>
      </c>
      <c r="K119" s="220" t="s">
        <v>124</v>
      </c>
      <c r="L119" s="44"/>
      <c r="M119" s="225" t="s">
        <v>19</v>
      </c>
      <c r="N119" s="226" t="s">
        <v>42</v>
      </c>
      <c r="O119" s="84"/>
      <c r="P119" s="227">
        <f>O119*H119</f>
        <v>0</v>
      </c>
      <c r="Q119" s="227">
        <v>0</v>
      </c>
      <c r="R119" s="227">
        <f>Q119*H119</f>
        <v>0</v>
      </c>
      <c r="S119" s="227">
        <v>0</v>
      </c>
      <c r="T119" s="228">
        <f>S119*H119</f>
        <v>0</v>
      </c>
      <c r="U119" s="38"/>
      <c r="V119" s="38"/>
      <c r="W119" s="38"/>
      <c r="X119" s="38"/>
      <c r="Y119" s="38"/>
      <c r="Z119" s="38"/>
      <c r="AA119" s="38"/>
      <c r="AB119" s="38"/>
      <c r="AC119" s="38"/>
      <c r="AD119" s="38"/>
      <c r="AE119" s="38"/>
      <c r="AR119" s="229" t="s">
        <v>125</v>
      </c>
      <c r="AT119" s="229" t="s">
        <v>120</v>
      </c>
      <c r="AU119" s="229" t="s">
        <v>80</v>
      </c>
      <c r="AY119" s="17" t="s">
        <v>117</v>
      </c>
      <c r="BE119" s="230">
        <f>IF(N119="základní",J119,0)</f>
        <v>0</v>
      </c>
      <c r="BF119" s="230">
        <f>IF(N119="snížená",J119,0)</f>
        <v>0</v>
      </c>
      <c r="BG119" s="230">
        <f>IF(N119="zákl. přenesená",J119,0)</f>
        <v>0</v>
      </c>
      <c r="BH119" s="230">
        <f>IF(N119="sníž. přenesená",J119,0)</f>
        <v>0</v>
      </c>
      <c r="BI119" s="230">
        <f>IF(N119="nulová",J119,0)</f>
        <v>0</v>
      </c>
      <c r="BJ119" s="17" t="s">
        <v>76</v>
      </c>
      <c r="BK119" s="230">
        <f>ROUND(I119*H119,2)</f>
        <v>0</v>
      </c>
      <c r="BL119" s="17" t="s">
        <v>125</v>
      </c>
      <c r="BM119" s="229" t="s">
        <v>289</v>
      </c>
    </row>
    <row r="120" spans="1:47" s="2" customFormat="1" ht="12">
      <c r="A120" s="38"/>
      <c r="B120" s="39"/>
      <c r="C120" s="40"/>
      <c r="D120" s="233" t="s">
        <v>135</v>
      </c>
      <c r="E120" s="40"/>
      <c r="F120" s="254" t="s">
        <v>176</v>
      </c>
      <c r="G120" s="40"/>
      <c r="H120" s="40"/>
      <c r="I120" s="136"/>
      <c r="J120" s="40"/>
      <c r="K120" s="40"/>
      <c r="L120" s="44"/>
      <c r="M120" s="255"/>
      <c r="N120" s="256"/>
      <c r="O120" s="84"/>
      <c r="P120" s="84"/>
      <c r="Q120" s="84"/>
      <c r="R120" s="84"/>
      <c r="S120" s="84"/>
      <c r="T120" s="85"/>
      <c r="U120" s="38"/>
      <c r="V120" s="38"/>
      <c r="W120" s="38"/>
      <c r="X120" s="38"/>
      <c r="Y120" s="38"/>
      <c r="Z120" s="38"/>
      <c r="AA120" s="38"/>
      <c r="AB120" s="38"/>
      <c r="AC120" s="38"/>
      <c r="AD120" s="38"/>
      <c r="AE120" s="38"/>
      <c r="AT120" s="17" t="s">
        <v>135</v>
      </c>
      <c r="AU120" s="17" t="s">
        <v>80</v>
      </c>
    </row>
    <row r="121" spans="1:51" s="13" customFormat="1" ht="12">
      <c r="A121" s="13"/>
      <c r="B121" s="231"/>
      <c r="C121" s="232"/>
      <c r="D121" s="233" t="s">
        <v>127</v>
      </c>
      <c r="E121" s="232"/>
      <c r="F121" s="235" t="s">
        <v>290</v>
      </c>
      <c r="G121" s="232"/>
      <c r="H121" s="236">
        <v>4.122</v>
      </c>
      <c r="I121" s="237"/>
      <c r="J121" s="232"/>
      <c r="K121" s="232"/>
      <c r="L121" s="238"/>
      <c r="M121" s="239"/>
      <c r="N121" s="240"/>
      <c r="O121" s="240"/>
      <c r="P121" s="240"/>
      <c r="Q121" s="240"/>
      <c r="R121" s="240"/>
      <c r="S121" s="240"/>
      <c r="T121" s="241"/>
      <c r="U121" s="13"/>
      <c r="V121" s="13"/>
      <c r="W121" s="13"/>
      <c r="X121" s="13"/>
      <c r="Y121" s="13"/>
      <c r="Z121" s="13"/>
      <c r="AA121" s="13"/>
      <c r="AB121" s="13"/>
      <c r="AC121" s="13"/>
      <c r="AD121" s="13"/>
      <c r="AE121" s="13"/>
      <c r="AT121" s="242" t="s">
        <v>127</v>
      </c>
      <c r="AU121" s="242" t="s">
        <v>80</v>
      </c>
      <c r="AV121" s="13" t="s">
        <v>80</v>
      </c>
      <c r="AW121" s="13" t="s">
        <v>4</v>
      </c>
      <c r="AX121" s="13" t="s">
        <v>76</v>
      </c>
      <c r="AY121" s="242" t="s">
        <v>117</v>
      </c>
    </row>
    <row r="122" spans="1:65" s="2" customFormat="1" ht="21.75" customHeight="1">
      <c r="A122" s="38"/>
      <c r="B122" s="39"/>
      <c r="C122" s="218" t="s">
        <v>192</v>
      </c>
      <c r="D122" s="218" t="s">
        <v>120</v>
      </c>
      <c r="E122" s="219" t="s">
        <v>183</v>
      </c>
      <c r="F122" s="220" t="s">
        <v>184</v>
      </c>
      <c r="G122" s="221" t="s">
        <v>174</v>
      </c>
      <c r="H122" s="222">
        <v>1.374</v>
      </c>
      <c r="I122" s="223"/>
      <c r="J122" s="224">
        <f>ROUND(I122*H122,2)</f>
        <v>0</v>
      </c>
      <c r="K122" s="220" t="s">
        <v>124</v>
      </c>
      <c r="L122" s="44"/>
      <c r="M122" s="225" t="s">
        <v>19</v>
      </c>
      <c r="N122" s="226" t="s">
        <v>42</v>
      </c>
      <c r="O122" s="84"/>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125</v>
      </c>
      <c r="AT122" s="229" t="s">
        <v>120</v>
      </c>
      <c r="AU122" s="229" t="s">
        <v>80</v>
      </c>
      <c r="AY122" s="17" t="s">
        <v>117</v>
      </c>
      <c r="BE122" s="230">
        <f>IF(N122="základní",J122,0)</f>
        <v>0</v>
      </c>
      <c r="BF122" s="230">
        <f>IF(N122="snížená",J122,0)</f>
        <v>0</v>
      </c>
      <c r="BG122" s="230">
        <f>IF(N122="zákl. přenesená",J122,0)</f>
        <v>0</v>
      </c>
      <c r="BH122" s="230">
        <f>IF(N122="sníž. přenesená",J122,0)</f>
        <v>0</v>
      </c>
      <c r="BI122" s="230">
        <f>IF(N122="nulová",J122,0)</f>
        <v>0</v>
      </c>
      <c r="BJ122" s="17" t="s">
        <v>76</v>
      </c>
      <c r="BK122" s="230">
        <f>ROUND(I122*H122,2)</f>
        <v>0</v>
      </c>
      <c r="BL122" s="17" t="s">
        <v>125</v>
      </c>
      <c r="BM122" s="229" t="s">
        <v>291</v>
      </c>
    </row>
    <row r="123" spans="1:47" s="2" customFormat="1" ht="12">
      <c r="A123" s="38"/>
      <c r="B123" s="39"/>
      <c r="C123" s="40"/>
      <c r="D123" s="233" t="s">
        <v>135</v>
      </c>
      <c r="E123" s="40"/>
      <c r="F123" s="254" t="s">
        <v>186</v>
      </c>
      <c r="G123" s="40"/>
      <c r="H123" s="40"/>
      <c r="I123" s="136"/>
      <c r="J123" s="40"/>
      <c r="K123" s="40"/>
      <c r="L123" s="44"/>
      <c r="M123" s="255"/>
      <c r="N123" s="256"/>
      <c r="O123" s="84"/>
      <c r="P123" s="84"/>
      <c r="Q123" s="84"/>
      <c r="R123" s="84"/>
      <c r="S123" s="84"/>
      <c r="T123" s="85"/>
      <c r="U123" s="38"/>
      <c r="V123" s="38"/>
      <c r="W123" s="38"/>
      <c r="X123" s="38"/>
      <c r="Y123" s="38"/>
      <c r="Z123" s="38"/>
      <c r="AA123" s="38"/>
      <c r="AB123" s="38"/>
      <c r="AC123" s="38"/>
      <c r="AD123" s="38"/>
      <c r="AE123" s="38"/>
      <c r="AT123" s="17" t="s">
        <v>135</v>
      </c>
      <c r="AU123" s="17" t="s">
        <v>80</v>
      </c>
    </row>
    <row r="124" spans="1:65" s="2" customFormat="1" ht="21.75" customHeight="1">
      <c r="A124" s="38"/>
      <c r="B124" s="39"/>
      <c r="C124" s="218" t="s">
        <v>197</v>
      </c>
      <c r="D124" s="218" t="s">
        <v>120</v>
      </c>
      <c r="E124" s="219" t="s">
        <v>188</v>
      </c>
      <c r="F124" s="220" t="s">
        <v>189</v>
      </c>
      <c r="G124" s="221" t="s">
        <v>174</v>
      </c>
      <c r="H124" s="222">
        <v>12.366</v>
      </c>
      <c r="I124" s="223"/>
      <c r="J124" s="224">
        <f>ROUND(I124*H124,2)</f>
        <v>0</v>
      </c>
      <c r="K124" s="220" t="s">
        <v>124</v>
      </c>
      <c r="L124" s="44"/>
      <c r="M124" s="225" t="s">
        <v>19</v>
      </c>
      <c r="N124" s="226" t="s">
        <v>42</v>
      </c>
      <c r="O124" s="84"/>
      <c r="P124" s="227">
        <f>O124*H124</f>
        <v>0</v>
      </c>
      <c r="Q124" s="227">
        <v>0</v>
      </c>
      <c r="R124" s="227">
        <f>Q124*H124</f>
        <v>0</v>
      </c>
      <c r="S124" s="227">
        <v>0</v>
      </c>
      <c r="T124" s="228">
        <f>S124*H124</f>
        <v>0</v>
      </c>
      <c r="U124" s="38"/>
      <c r="V124" s="38"/>
      <c r="W124" s="38"/>
      <c r="X124" s="38"/>
      <c r="Y124" s="38"/>
      <c r="Z124" s="38"/>
      <c r="AA124" s="38"/>
      <c r="AB124" s="38"/>
      <c r="AC124" s="38"/>
      <c r="AD124" s="38"/>
      <c r="AE124" s="38"/>
      <c r="AR124" s="229" t="s">
        <v>125</v>
      </c>
      <c r="AT124" s="229" t="s">
        <v>120</v>
      </c>
      <c r="AU124" s="229" t="s">
        <v>80</v>
      </c>
      <c r="AY124" s="17" t="s">
        <v>117</v>
      </c>
      <c r="BE124" s="230">
        <f>IF(N124="základní",J124,0)</f>
        <v>0</v>
      </c>
      <c r="BF124" s="230">
        <f>IF(N124="snížená",J124,0)</f>
        <v>0</v>
      </c>
      <c r="BG124" s="230">
        <f>IF(N124="zákl. přenesená",J124,0)</f>
        <v>0</v>
      </c>
      <c r="BH124" s="230">
        <f>IF(N124="sníž. přenesená",J124,0)</f>
        <v>0</v>
      </c>
      <c r="BI124" s="230">
        <f>IF(N124="nulová",J124,0)</f>
        <v>0</v>
      </c>
      <c r="BJ124" s="17" t="s">
        <v>76</v>
      </c>
      <c r="BK124" s="230">
        <f>ROUND(I124*H124,2)</f>
        <v>0</v>
      </c>
      <c r="BL124" s="17" t="s">
        <v>125</v>
      </c>
      <c r="BM124" s="229" t="s">
        <v>292</v>
      </c>
    </row>
    <row r="125" spans="1:47" s="2" customFormat="1" ht="12">
      <c r="A125" s="38"/>
      <c r="B125" s="39"/>
      <c r="C125" s="40"/>
      <c r="D125" s="233" t="s">
        <v>135</v>
      </c>
      <c r="E125" s="40"/>
      <c r="F125" s="254" t="s">
        <v>186</v>
      </c>
      <c r="G125" s="40"/>
      <c r="H125" s="40"/>
      <c r="I125" s="136"/>
      <c r="J125" s="40"/>
      <c r="K125" s="40"/>
      <c r="L125" s="44"/>
      <c r="M125" s="255"/>
      <c r="N125" s="256"/>
      <c r="O125" s="84"/>
      <c r="P125" s="84"/>
      <c r="Q125" s="84"/>
      <c r="R125" s="84"/>
      <c r="S125" s="84"/>
      <c r="T125" s="85"/>
      <c r="U125" s="38"/>
      <c r="V125" s="38"/>
      <c r="W125" s="38"/>
      <c r="X125" s="38"/>
      <c r="Y125" s="38"/>
      <c r="Z125" s="38"/>
      <c r="AA125" s="38"/>
      <c r="AB125" s="38"/>
      <c r="AC125" s="38"/>
      <c r="AD125" s="38"/>
      <c r="AE125" s="38"/>
      <c r="AT125" s="17" t="s">
        <v>135</v>
      </c>
      <c r="AU125" s="17" t="s">
        <v>80</v>
      </c>
    </row>
    <row r="126" spans="1:51" s="13" customFormat="1" ht="12">
      <c r="A126" s="13"/>
      <c r="B126" s="231"/>
      <c r="C126" s="232"/>
      <c r="D126" s="233" t="s">
        <v>127</v>
      </c>
      <c r="E126" s="232"/>
      <c r="F126" s="235" t="s">
        <v>293</v>
      </c>
      <c r="G126" s="232"/>
      <c r="H126" s="236">
        <v>12.366</v>
      </c>
      <c r="I126" s="237"/>
      <c r="J126" s="232"/>
      <c r="K126" s="232"/>
      <c r="L126" s="238"/>
      <c r="M126" s="239"/>
      <c r="N126" s="240"/>
      <c r="O126" s="240"/>
      <c r="P126" s="240"/>
      <c r="Q126" s="240"/>
      <c r="R126" s="240"/>
      <c r="S126" s="240"/>
      <c r="T126" s="241"/>
      <c r="U126" s="13"/>
      <c r="V126" s="13"/>
      <c r="W126" s="13"/>
      <c r="X126" s="13"/>
      <c r="Y126" s="13"/>
      <c r="Z126" s="13"/>
      <c r="AA126" s="13"/>
      <c r="AB126" s="13"/>
      <c r="AC126" s="13"/>
      <c r="AD126" s="13"/>
      <c r="AE126" s="13"/>
      <c r="AT126" s="242" t="s">
        <v>127</v>
      </c>
      <c r="AU126" s="242" t="s">
        <v>80</v>
      </c>
      <c r="AV126" s="13" t="s">
        <v>80</v>
      </c>
      <c r="AW126" s="13" t="s">
        <v>4</v>
      </c>
      <c r="AX126" s="13" t="s">
        <v>76</v>
      </c>
      <c r="AY126" s="242" t="s">
        <v>117</v>
      </c>
    </row>
    <row r="127" spans="1:65" s="2" customFormat="1" ht="16.5" customHeight="1">
      <c r="A127" s="38"/>
      <c r="B127" s="39"/>
      <c r="C127" s="218" t="s">
        <v>8</v>
      </c>
      <c r="D127" s="218" t="s">
        <v>120</v>
      </c>
      <c r="E127" s="219" t="s">
        <v>193</v>
      </c>
      <c r="F127" s="220" t="s">
        <v>194</v>
      </c>
      <c r="G127" s="221" t="s">
        <v>174</v>
      </c>
      <c r="H127" s="222">
        <v>1.374</v>
      </c>
      <c r="I127" s="223"/>
      <c r="J127" s="224">
        <f>ROUND(I127*H127,2)</f>
        <v>0</v>
      </c>
      <c r="K127" s="220" t="s">
        <v>124</v>
      </c>
      <c r="L127" s="44"/>
      <c r="M127" s="225" t="s">
        <v>19</v>
      </c>
      <c r="N127" s="226" t="s">
        <v>42</v>
      </c>
      <c r="O127" s="84"/>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125</v>
      </c>
      <c r="AT127" s="229" t="s">
        <v>120</v>
      </c>
      <c r="AU127" s="229" t="s">
        <v>80</v>
      </c>
      <c r="AY127" s="17" t="s">
        <v>117</v>
      </c>
      <c r="BE127" s="230">
        <f>IF(N127="základní",J127,0)</f>
        <v>0</v>
      </c>
      <c r="BF127" s="230">
        <f>IF(N127="snížená",J127,0)</f>
        <v>0</v>
      </c>
      <c r="BG127" s="230">
        <f>IF(N127="zákl. přenesená",J127,0)</f>
        <v>0</v>
      </c>
      <c r="BH127" s="230">
        <f>IF(N127="sníž. přenesená",J127,0)</f>
        <v>0</v>
      </c>
      <c r="BI127" s="230">
        <f>IF(N127="nulová",J127,0)</f>
        <v>0</v>
      </c>
      <c r="BJ127" s="17" t="s">
        <v>76</v>
      </c>
      <c r="BK127" s="230">
        <f>ROUND(I127*H127,2)</f>
        <v>0</v>
      </c>
      <c r="BL127" s="17" t="s">
        <v>125</v>
      </c>
      <c r="BM127" s="229" t="s">
        <v>294</v>
      </c>
    </row>
    <row r="128" spans="1:47" s="2" customFormat="1" ht="12">
      <c r="A128" s="38"/>
      <c r="B128" s="39"/>
      <c r="C128" s="40"/>
      <c r="D128" s="233" t="s">
        <v>135</v>
      </c>
      <c r="E128" s="40"/>
      <c r="F128" s="254" t="s">
        <v>196</v>
      </c>
      <c r="G128" s="40"/>
      <c r="H128" s="40"/>
      <c r="I128" s="136"/>
      <c r="J128" s="40"/>
      <c r="K128" s="40"/>
      <c r="L128" s="44"/>
      <c r="M128" s="255"/>
      <c r="N128" s="256"/>
      <c r="O128" s="84"/>
      <c r="P128" s="84"/>
      <c r="Q128" s="84"/>
      <c r="R128" s="84"/>
      <c r="S128" s="84"/>
      <c r="T128" s="85"/>
      <c r="U128" s="38"/>
      <c r="V128" s="38"/>
      <c r="W128" s="38"/>
      <c r="X128" s="38"/>
      <c r="Y128" s="38"/>
      <c r="Z128" s="38"/>
      <c r="AA128" s="38"/>
      <c r="AB128" s="38"/>
      <c r="AC128" s="38"/>
      <c r="AD128" s="38"/>
      <c r="AE128" s="38"/>
      <c r="AT128" s="17" t="s">
        <v>135</v>
      </c>
      <c r="AU128" s="17" t="s">
        <v>80</v>
      </c>
    </row>
    <row r="129" spans="1:65" s="2" customFormat="1" ht="16.5" customHeight="1">
      <c r="A129" s="38"/>
      <c r="B129" s="39"/>
      <c r="C129" s="257" t="s">
        <v>211</v>
      </c>
      <c r="D129" s="257" t="s">
        <v>148</v>
      </c>
      <c r="E129" s="258" t="s">
        <v>198</v>
      </c>
      <c r="F129" s="259" t="s">
        <v>199</v>
      </c>
      <c r="G129" s="260" t="s">
        <v>174</v>
      </c>
      <c r="H129" s="261">
        <v>2.684</v>
      </c>
      <c r="I129" s="262"/>
      <c r="J129" s="263">
        <f>ROUND(I129*H129,2)</f>
        <v>0</v>
      </c>
      <c r="K129" s="259" t="s">
        <v>124</v>
      </c>
      <c r="L129" s="264"/>
      <c r="M129" s="265" t="s">
        <v>19</v>
      </c>
      <c r="N129" s="266" t="s">
        <v>42</v>
      </c>
      <c r="O129" s="84"/>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151</v>
      </c>
      <c r="AT129" s="229" t="s">
        <v>148</v>
      </c>
      <c r="AU129" s="229" t="s">
        <v>80</v>
      </c>
      <c r="AY129" s="17" t="s">
        <v>117</v>
      </c>
      <c r="BE129" s="230">
        <f>IF(N129="základní",J129,0)</f>
        <v>0</v>
      </c>
      <c r="BF129" s="230">
        <f>IF(N129="snížená",J129,0)</f>
        <v>0</v>
      </c>
      <c r="BG129" s="230">
        <f>IF(N129="zákl. přenesená",J129,0)</f>
        <v>0</v>
      </c>
      <c r="BH129" s="230">
        <f>IF(N129="sníž. přenesená",J129,0)</f>
        <v>0</v>
      </c>
      <c r="BI129" s="230">
        <f>IF(N129="nulová",J129,0)</f>
        <v>0</v>
      </c>
      <c r="BJ129" s="17" t="s">
        <v>76</v>
      </c>
      <c r="BK129" s="230">
        <f>ROUND(I129*H129,2)</f>
        <v>0</v>
      </c>
      <c r="BL129" s="17" t="s">
        <v>125</v>
      </c>
      <c r="BM129" s="229" t="s">
        <v>295</v>
      </c>
    </row>
    <row r="130" spans="1:63" s="12" customFormat="1" ht="22.8" customHeight="1">
      <c r="A130" s="12"/>
      <c r="B130" s="202"/>
      <c r="C130" s="203"/>
      <c r="D130" s="204" t="s">
        <v>70</v>
      </c>
      <c r="E130" s="216" t="s">
        <v>201</v>
      </c>
      <c r="F130" s="216" t="s">
        <v>202</v>
      </c>
      <c r="G130" s="203"/>
      <c r="H130" s="203"/>
      <c r="I130" s="206"/>
      <c r="J130" s="217">
        <f>BK130</f>
        <v>0</v>
      </c>
      <c r="K130" s="203"/>
      <c r="L130" s="208"/>
      <c r="M130" s="209"/>
      <c r="N130" s="210"/>
      <c r="O130" s="210"/>
      <c r="P130" s="211">
        <f>SUM(P131:P132)</f>
        <v>0</v>
      </c>
      <c r="Q130" s="210"/>
      <c r="R130" s="211">
        <f>SUM(R131:R132)</f>
        <v>0</v>
      </c>
      <c r="S130" s="210"/>
      <c r="T130" s="212">
        <f>SUM(T131:T132)</f>
        <v>0</v>
      </c>
      <c r="U130" s="12"/>
      <c r="V130" s="12"/>
      <c r="W130" s="12"/>
      <c r="X130" s="12"/>
      <c r="Y130" s="12"/>
      <c r="Z130" s="12"/>
      <c r="AA130" s="12"/>
      <c r="AB130" s="12"/>
      <c r="AC130" s="12"/>
      <c r="AD130" s="12"/>
      <c r="AE130" s="12"/>
      <c r="AR130" s="213" t="s">
        <v>76</v>
      </c>
      <c r="AT130" s="214" t="s">
        <v>70</v>
      </c>
      <c r="AU130" s="214" t="s">
        <v>76</v>
      </c>
      <c r="AY130" s="213" t="s">
        <v>117</v>
      </c>
      <c r="BK130" s="215">
        <f>SUM(BK131:BK132)</f>
        <v>0</v>
      </c>
    </row>
    <row r="131" spans="1:65" s="2" customFormat="1" ht="21.75" customHeight="1">
      <c r="A131" s="38"/>
      <c r="B131" s="39"/>
      <c r="C131" s="218" t="s">
        <v>215</v>
      </c>
      <c r="D131" s="218" t="s">
        <v>120</v>
      </c>
      <c r="E131" s="219" t="s">
        <v>203</v>
      </c>
      <c r="F131" s="220" t="s">
        <v>204</v>
      </c>
      <c r="G131" s="221" t="s">
        <v>174</v>
      </c>
      <c r="H131" s="222">
        <v>1.927</v>
      </c>
      <c r="I131" s="223"/>
      <c r="J131" s="224">
        <f>ROUND(I131*H131,2)</f>
        <v>0</v>
      </c>
      <c r="K131" s="220" t="s">
        <v>124</v>
      </c>
      <c r="L131" s="44"/>
      <c r="M131" s="225" t="s">
        <v>19</v>
      </c>
      <c r="N131" s="226" t="s">
        <v>42</v>
      </c>
      <c r="O131" s="84"/>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125</v>
      </c>
      <c r="AT131" s="229" t="s">
        <v>120</v>
      </c>
      <c r="AU131" s="229" t="s">
        <v>80</v>
      </c>
      <c r="AY131" s="17" t="s">
        <v>117</v>
      </c>
      <c r="BE131" s="230">
        <f>IF(N131="základní",J131,0)</f>
        <v>0</v>
      </c>
      <c r="BF131" s="230">
        <f>IF(N131="snížená",J131,0)</f>
        <v>0</v>
      </c>
      <c r="BG131" s="230">
        <f>IF(N131="zákl. přenesená",J131,0)</f>
        <v>0</v>
      </c>
      <c r="BH131" s="230">
        <f>IF(N131="sníž. přenesená",J131,0)</f>
        <v>0</v>
      </c>
      <c r="BI131" s="230">
        <f>IF(N131="nulová",J131,0)</f>
        <v>0</v>
      </c>
      <c r="BJ131" s="17" t="s">
        <v>76</v>
      </c>
      <c r="BK131" s="230">
        <f>ROUND(I131*H131,2)</f>
        <v>0</v>
      </c>
      <c r="BL131" s="17" t="s">
        <v>125</v>
      </c>
      <c r="BM131" s="229" t="s">
        <v>296</v>
      </c>
    </row>
    <row r="132" spans="1:47" s="2" customFormat="1" ht="12">
      <c r="A132" s="38"/>
      <c r="B132" s="39"/>
      <c r="C132" s="40"/>
      <c r="D132" s="233" t="s">
        <v>135</v>
      </c>
      <c r="E132" s="40"/>
      <c r="F132" s="254" t="s">
        <v>206</v>
      </c>
      <c r="G132" s="40"/>
      <c r="H132" s="40"/>
      <c r="I132" s="136"/>
      <c r="J132" s="40"/>
      <c r="K132" s="40"/>
      <c r="L132" s="44"/>
      <c r="M132" s="255"/>
      <c r="N132" s="256"/>
      <c r="O132" s="84"/>
      <c r="P132" s="84"/>
      <c r="Q132" s="84"/>
      <c r="R132" s="84"/>
      <c r="S132" s="84"/>
      <c r="T132" s="85"/>
      <c r="U132" s="38"/>
      <c r="V132" s="38"/>
      <c r="W132" s="38"/>
      <c r="X132" s="38"/>
      <c r="Y132" s="38"/>
      <c r="Z132" s="38"/>
      <c r="AA132" s="38"/>
      <c r="AB132" s="38"/>
      <c r="AC132" s="38"/>
      <c r="AD132" s="38"/>
      <c r="AE132" s="38"/>
      <c r="AT132" s="17" t="s">
        <v>135</v>
      </c>
      <c r="AU132" s="17" t="s">
        <v>80</v>
      </c>
    </row>
    <row r="133" spans="1:63" s="12" customFormat="1" ht="25.9" customHeight="1">
      <c r="A133" s="12"/>
      <c r="B133" s="202"/>
      <c r="C133" s="203"/>
      <c r="D133" s="204" t="s">
        <v>70</v>
      </c>
      <c r="E133" s="205" t="s">
        <v>207</v>
      </c>
      <c r="F133" s="205" t="s">
        <v>208</v>
      </c>
      <c r="G133" s="203"/>
      <c r="H133" s="203"/>
      <c r="I133" s="206"/>
      <c r="J133" s="207">
        <f>BK133</f>
        <v>0</v>
      </c>
      <c r="K133" s="203"/>
      <c r="L133" s="208"/>
      <c r="M133" s="209"/>
      <c r="N133" s="210"/>
      <c r="O133" s="210"/>
      <c r="P133" s="211">
        <f>P134+P138</f>
        <v>0</v>
      </c>
      <c r="Q133" s="210"/>
      <c r="R133" s="211">
        <f>R134+R138</f>
        <v>0.24593900000000002</v>
      </c>
      <c r="S133" s="210"/>
      <c r="T133" s="212">
        <f>T134+T138</f>
        <v>0</v>
      </c>
      <c r="U133" s="12"/>
      <c r="V133" s="12"/>
      <c r="W133" s="12"/>
      <c r="X133" s="12"/>
      <c r="Y133" s="12"/>
      <c r="Z133" s="12"/>
      <c r="AA133" s="12"/>
      <c r="AB133" s="12"/>
      <c r="AC133" s="12"/>
      <c r="AD133" s="12"/>
      <c r="AE133" s="12"/>
      <c r="AR133" s="213" t="s">
        <v>80</v>
      </c>
      <c r="AT133" s="214" t="s">
        <v>70</v>
      </c>
      <c r="AU133" s="214" t="s">
        <v>71</v>
      </c>
      <c r="AY133" s="213" t="s">
        <v>117</v>
      </c>
      <c r="BK133" s="215">
        <f>BK134+BK138</f>
        <v>0</v>
      </c>
    </row>
    <row r="134" spans="1:63" s="12" customFormat="1" ht="22.8" customHeight="1">
      <c r="A134" s="12"/>
      <c r="B134" s="202"/>
      <c r="C134" s="203"/>
      <c r="D134" s="204" t="s">
        <v>70</v>
      </c>
      <c r="E134" s="216" t="s">
        <v>297</v>
      </c>
      <c r="F134" s="216" t="s">
        <v>298</v>
      </c>
      <c r="G134" s="203"/>
      <c r="H134" s="203"/>
      <c r="I134" s="206"/>
      <c r="J134" s="217">
        <f>BK134</f>
        <v>0</v>
      </c>
      <c r="K134" s="203"/>
      <c r="L134" s="208"/>
      <c r="M134" s="209"/>
      <c r="N134" s="210"/>
      <c r="O134" s="210"/>
      <c r="P134" s="211">
        <f>SUM(P135:P137)</f>
        <v>0</v>
      </c>
      <c r="Q134" s="210"/>
      <c r="R134" s="211">
        <f>SUM(R135:R137)</f>
        <v>0.0016</v>
      </c>
      <c r="S134" s="210"/>
      <c r="T134" s="212">
        <f>SUM(T135:T137)</f>
        <v>0</v>
      </c>
      <c r="U134" s="12"/>
      <c r="V134" s="12"/>
      <c r="W134" s="12"/>
      <c r="X134" s="12"/>
      <c r="Y134" s="12"/>
      <c r="Z134" s="12"/>
      <c r="AA134" s="12"/>
      <c r="AB134" s="12"/>
      <c r="AC134" s="12"/>
      <c r="AD134" s="12"/>
      <c r="AE134" s="12"/>
      <c r="AR134" s="213" t="s">
        <v>80</v>
      </c>
      <c r="AT134" s="214" t="s">
        <v>70</v>
      </c>
      <c r="AU134" s="214" t="s">
        <v>76</v>
      </c>
      <c r="AY134" s="213" t="s">
        <v>117</v>
      </c>
      <c r="BK134" s="215">
        <f>SUM(BK135:BK137)</f>
        <v>0</v>
      </c>
    </row>
    <row r="135" spans="1:65" s="2" customFormat="1" ht="16.5" customHeight="1">
      <c r="A135" s="38"/>
      <c r="B135" s="39"/>
      <c r="C135" s="218" t="s">
        <v>222</v>
      </c>
      <c r="D135" s="218" t="s">
        <v>120</v>
      </c>
      <c r="E135" s="219" t="s">
        <v>299</v>
      </c>
      <c r="F135" s="220" t="s">
        <v>300</v>
      </c>
      <c r="G135" s="221" t="s">
        <v>143</v>
      </c>
      <c r="H135" s="222">
        <v>4</v>
      </c>
      <c r="I135" s="223"/>
      <c r="J135" s="224">
        <f>ROUND(I135*H135,2)</f>
        <v>0</v>
      </c>
      <c r="K135" s="220" t="s">
        <v>124</v>
      </c>
      <c r="L135" s="44"/>
      <c r="M135" s="225" t="s">
        <v>19</v>
      </c>
      <c r="N135" s="226" t="s">
        <v>42</v>
      </c>
      <c r="O135" s="84"/>
      <c r="P135" s="227">
        <f>O135*H135</f>
        <v>0</v>
      </c>
      <c r="Q135" s="227">
        <v>0.0004</v>
      </c>
      <c r="R135" s="227">
        <f>Q135*H135</f>
        <v>0.0016</v>
      </c>
      <c r="S135" s="227">
        <v>0</v>
      </c>
      <c r="T135" s="228">
        <f>S135*H135</f>
        <v>0</v>
      </c>
      <c r="U135" s="38"/>
      <c r="V135" s="38"/>
      <c r="W135" s="38"/>
      <c r="X135" s="38"/>
      <c r="Y135" s="38"/>
      <c r="Z135" s="38"/>
      <c r="AA135" s="38"/>
      <c r="AB135" s="38"/>
      <c r="AC135" s="38"/>
      <c r="AD135" s="38"/>
      <c r="AE135" s="38"/>
      <c r="AR135" s="229" t="s">
        <v>211</v>
      </c>
      <c r="AT135" s="229" t="s">
        <v>120</v>
      </c>
      <c r="AU135" s="229" t="s">
        <v>80</v>
      </c>
      <c r="AY135" s="17" t="s">
        <v>117</v>
      </c>
      <c r="BE135" s="230">
        <f>IF(N135="základní",J135,0)</f>
        <v>0</v>
      </c>
      <c r="BF135" s="230">
        <f>IF(N135="snížená",J135,0)</f>
        <v>0</v>
      </c>
      <c r="BG135" s="230">
        <f>IF(N135="zákl. přenesená",J135,0)</f>
        <v>0</v>
      </c>
      <c r="BH135" s="230">
        <f>IF(N135="sníž. přenesená",J135,0)</f>
        <v>0</v>
      </c>
      <c r="BI135" s="230">
        <f>IF(N135="nulová",J135,0)</f>
        <v>0</v>
      </c>
      <c r="BJ135" s="17" t="s">
        <v>76</v>
      </c>
      <c r="BK135" s="230">
        <f>ROUND(I135*H135,2)</f>
        <v>0</v>
      </c>
      <c r="BL135" s="17" t="s">
        <v>211</v>
      </c>
      <c r="BM135" s="229" t="s">
        <v>301</v>
      </c>
    </row>
    <row r="136" spans="1:47" s="2" customFormat="1" ht="12">
      <c r="A136" s="38"/>
      <c r="B136" s="39"/>
      <c r="C136" s="40"/>
      <c r="D136" s="233" t="s">
        <v>135</v>
      </c>
      <c r="E136" s="40"/>
      <c r="F136" s="254" t="s">
        <v>302</v>
      </c>
      <c r="G136" s="40"/>
      <c r="H136" s="40"/>
      <c r="I136" s="136"/>
      <c r="J136" s="40"/>
      <c r="K136" s="40"/>
      <c r="L136" s="44"/>
      <c r="M136" s="255"/>
      <c r="N136" s="256"/>
      <c r="O136" s="84"/>
      <c r="P136" s="84"/>
      <c r="Q136" s="84"/>
      <c r="R136" s="84"/>
      <c r="S136" s="84"/>
      <c r="T136" s="85"/>
      <c r="U136" s="38"/>
      <c r="V136" s="38"/>
      <c r="W136" s="38"/>
      <c r="X136" s="38"/>
      <c r="Y136" s="38"/>
      <c r="Z136" s="38"/>
      <c r="AA136" s="38"/>
      <c r="AB136" s="38"/>
      <c r="AC136" s="38"/>
      <c r="AD136" s="38"/>
      <c r="AE136" s="38"/>
      <c r="AT136" s="17" t="s">
        <v>135</v>
      </c>
      <c r="AU136" s="17" t="s">
        <v>80</v>
      </c>
    </row>
    <row r="137" spans="1:65" s="2" customFormat="1" ht="16.5" customHeight="1">
      <c r="A137" s="38"/>
      <c r="B137" s="39"/>
      <c r="C137" s="257" t="s">
        <v>228</v>
      </c>
      <c r="D137" s="257" t="s">
        <v>148</v>
      </c>
      <c r="E137" s="258" t="s">
        <v>303</v>
      </c>
      <c r="F137" s="259" t="s">
        <v>304</v>
      </c>
      <c r="G137" s="260" t="s">
        <v>225</v>
      </c>
      <c r="H137" s="261">
        <v>2</v>
      </c>
      <c r="I137" s="262"/>
      <c r="J137" s="263">
        <f>ROUND(I137*H137,2)</f>
        <v>0</v>
      </c>
      <c r="K137" s="259" t="s">
        <v>305</v>
      </c>
      <c r="L137" s="264"/>
      <c r="M137" s="265" t="s">
        <v>19</v>
      </c>
      <c r="N137" s="266" t="s">
        <v>42</v>
      </c>
      <c r="O137" s="84"/>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231</v>
      </c>
      <c r="AT137" s="229" t="s">
        <v>148</v>
      </c>
      <c r="AU137" s="229" t="s">
        <v>80</v>
      </c>
      <c r="AY137" s="17" t="s">
        <v>117</v>
      </c>
      <c r="BE137" s="230">
        <f>IF(N137="základní",J137,0)</f>
        <v>0</v>
      </c>
      <c r="BF137" s="230">
        <f>IF(N137="snížená",J137,0)</f>
        <v>0</v>
      </c>
      <c r="BG137" s="230">
        <f>IF(N137="zákl. přenesená",J137,0)</f>
        <v>0</v>
      </c>
      <c r="BH137" s="230">
        <f>IF(N137="sníž. přenesená",J137,0)</f>
        <v>0</v>
      </c>
      <c r="BI137" s="230">
        <f>IF(N137="nulová",J137,0)</f>
        <v>0</v>
      </c>
      <c r="BJ137" s="17" t="s">
        <v>76</v>
      </c>
      <c r="BK137" s="230">
        <f>ROUND(I137*H137,2)</f>
        <v>0</v>
      </c>
      <c r="BL137" s="17" t="s">
        <v>211</v>
      </c>
      <c r="BM137" s="229" t="s">
        <v>306</v>
      </c>
    </row>
    <row r="138" spans="1:63" s="12" customFormat="1" ht="22.8" customHeight="1">
      <c r="A138" s="12"/>
      <c r="B138" s="202"/>
      <c r="C138" s="203"/>
      <c r="D138" s="204" t="s">
        <v>70</v>
      </c>
      <c r="E138" s="216" t="s">
        <v>307</v>
      </c>
      <c r="F138" s="216" t="s">
        <v>308</v>
      </c>
      <c r="G138" s="203"/>
      <c r="H138" s="203"/>
      <c r="I138" s="206"/>
      <c r="J138" s="217">
        <f>BK138</f>
        <v>0</v>
      </c>
      <c r="K138" s="203"/>
      <c r="L138" s="208"/>
      <c r="M138" s="209"/>
      <c r="N138" s="210"/>
      <c r="O138" s="210"/>
      <c r="P138" s="211">
        <f>SUM(P139:P155)</f>
        <v>0</v>
      </c>
      <c r="Q138" s="210"/>
      <c r="R138" s="211">
        <f>SUM(R139:R155)</f>
        <v>0.24433900000000003</v>
      </c>
      <c r="S138" s="210"/>
      <c r="T138" s="212">
        <f>SUM(T139:T155)</f>
        <v>0</v>
      </c>
      <c r="U138" s="12"/>
      <c r="V138" s="12"/>
      <c r="W138" s="12"/>
      <c r="X138" s="12"/>
      <c r="Y138" s="12"/>
      <c r="Z138" s="12"/>
      <c r="AA138" s="12"/>
      <c r="AB138" s="12"/>
      <c r="AC138" s="12"/>
      <c r="AD138" s="12"/>
      <c r="AE138" s="12"/>
      <c r="AR138" s="213" t="s">
        <v>80</v>
      </c>
      <c r="AT138" s="214" t="s">
        <v>70</v>
      </c>
      <c r="AU138" s="214" t="s">
        <v>76</v>
      </c>
      <c r="AY138" s="213" t="s">
        <v>117</v>
      </c>
      <c r="BK138" s="215">
        <f>SUM(BK139:BK155)</f>
        <v>0</v>
      </c>
    </row>
    <row r="139" spans="1:65" s="2" customFormat="1" ht="21.75" customHeight="1">
      <c r="A139" s="38"/>
      <c r="B139" s="39"/>
      <c r="C139" s="218" t="s">
        <v>234</v>
      </c>
      <c r="D139" s="218" t="s">
        <v>120</v>
      </c>
      <c r="E139" s="219" t="s">
        <v>309</v>
      </c>
      <c r="F139" s="220" t="s">
        <v>310</v>
      </c>
      <c r="G139" s="221" t="s">
        <v>143</v>
      </c>
      <c r="H139" s="222">
        <v>23.6</v>
      </c>
      <c r="I139" s="223"/>
      <c r="J139" s="224">
        <f>ROUND(I139*H139,2)</f>
        <v>0</v>
      </c>
      <c r="K139" s="220" t="s">
        <v>124</v>
      </c>
      <c r="L139" s="44"/>
      <c r="M139" s="225" t="s">
        <v>19</v>
      </c>
      <c r="N139" s="226" t="s">
        <v>42</v>
      </c>
      <c r="O139" s="84"/>
      <c r="P139" s="227">
        <f>O139*H139</f>
        <v>0</v>
      </c>
      <c r="Q139" s="227">
        <v>0.0038</v>
      </c>
      <c r="R139" s="227">
        <f>Q139*H139</f>
        <v>0.08968000000000001</v>
      </c>
      <c r="S139" s="227">
        <v>0</v>
      </c>
      <c r="T139" s="228">
        <f>S139*H139</f>
        <v>0</v>
      </c>
      <c r="U139" s="38"/>
      <c r="V139" s="38"/>
      <c r="W139" s="38"/>
      <c r="X139" s="38"/>
      <c r="Y139" s="38"/>
      <c r="Z139" s="38"/>
      <c r="AA139" s="38"/>
      <c r="AB139" s="38"/>
      <c r="AC139" s="38"/>
      <c r="AD139" s="38"/>
      <c r="AE139" s="38"/>
      <c r="AR139" s="229" t="s">
        <v>211</v>
      </c>
      <c r="AT139" s="229" t="s">
        <v>120</v>
      </c>
      <c r="AU139" s="229" t="s">
        <v>80</v>
      </c>
      <c r="AY139" s="17" t="s">
        <v>117</v>
      </c>
      <c r="BE139" s="230">
        <f>IF(N139="základní",J139,0)</f>
        <v>0</v>
      </c>
      <c r="BF139" s="230">
        <f>IF(N139="snížená",J139,0)</f>
        <v>0</v>
      </c>
      <c r="BG139" s="230">
        <f>IF(N139="zákl. přenesená",J139,0)</f>
        <v>0</v>
      </c>
      <c r="BH139" s="230">
        <f>IF(N139="sníž. přenesená",J139,0)</f>
        <v>0</v>
      </c>
      <c r="BI139" s="230">
        <f>IF(N139="nulová",J139,0)</f>
        <v>0</v>
      </c>
      <c r="BJ139" s="17" t="s">
        <v>76</v>
      </c>
      <c r="BK139" s="230">
        <f>ROUND(I139*H139,2)</f>
        <v>0</v>
      </c>
      <c r="BL139" s="17" t="s">
        <v>211</v>
      </c>
      <c r="BM139" s="229" t="s">
        <v>311</v>
      </c>
    </row>
    <row r="140" spans="1:51" s="13" customFormat="1" ht="12">
      <c r="A140" s="13"/>
      <c r="B140" s="231"/>
      <c r="C140" s="232"/>
      <c r="D140" s="233" t="s">
        <v>127</v>
      </c>
      <c r="E140" s="234" t="s">
        <v>19</v>
      </c>
      <c r="F140" s="235" t="s">
        <v>312</v>
      </c>
      <c r="G140" s="232"/>
      <c r="H140" s="236">
        <v>23.6</v>
      </c>
      <c r="I140" s="237"/>
      <c r="J140" s="232"/>
      <c r="K140" s="232"/>
      <c r="L140" s="238"/>
      <c r="M140" s="239"/>
      <c r="N140" s="240"/>
      <c r="O140" s="240"/>
      <c r="P140" s="240"/>
      <c r="Q140" s="240"/>
      <c r="R140" s="240"/>
      <c r="S140" s="240"/>
      <c r="T140" s="241"/>
      <c r="U140" s="13"/>
      <c r="V140" s="13"/>
      <c r="W140" s="13"/>
      <c r="X140" s="13"/>
      <c r="Y140" s="13"/>
      <c r="Z140" s="13"/>
      <c r="AA140" s="13"/>
      <c r="AB140" s="13"/>
      <c r="AC140" s="13"/>
      <c r="AD140" s="13"/>
      <c r="AE140" s="13"/>
      <c r="AT140" s="242" t="s">
        <v>127</v>
      </c>
      <c r="AU140" s="242" t="s">
        <v>80</v>
      </c>
      <c r="AV140" s="13" t="s">
        <v>80</v>
      </c>
      <c r="AW140" s="13" t="s">
        <v>33</v>
      </c>
      <c r="AX140" s="13" t="s">
        <v>76</v>
      </c>
      <c r="AY140" s="242" t="s">
        <v>117</v>
      </c>
    </row>
    <row r="141" spans="1:65" s="2" customFormat="1" ht="21.75" customHeight="1">
      <c r="A141" s="38"/>
      <c r="B141" s="39"/>
      <c r="C141" s="218" t="s">
        <v>7</v>
      </c>
      <c r="D141" s="218" t="s">
        <v>120</v>
      </c>
      <c r="E141" s="219" t="s">
        <v>313</v>
      </c>
      <c r="F141" s="220" t="s">
        <v>314</v>
      </c>
      <c r="G141" s="221" t="s">
        <v>143</v>
      </c>
      <c r="H141" s="222">
        <v>23.6</v>
      </c>
      <c r="I141" s="223"/>
      <c r="J141" s="224">
        <f>ROUND(I141*H141,2)</f>
        <v>0</v>
      </c>
      <c r="K141" s="220" t="s">
        <v>124</v>
      </c>
      <c r="L141" s="44"/>
      <c r="M141" s="225" t="s">
        <v>19</v>
      </c>
      <c r="N141" s="226" t="s">
        <v>42</v>
      </c>
      <c r="O141" s="84"/>
      <c r="P141" s="227">
        <f>O141*H141</f>
        <v>0</v>
      </c>
      <c r="Q141" s="227">
        <v>0.00238</v>
      </c>
      <c r="R141" s="227">
        <f>Q141*H141</f>
        <v>0.05616800000000001</v>
      </c>
      <c r="S141" s="227">
        <v>0</v>
      </c>
      <c r="T141" s="228">
        <f>S141*H141</f>
        <v>0</v>
      </c>
      <c r="U141" s="38"/>
      <c r="V141" s="38"/>
      <c r="W141" s="38"/>
      <c r="X141" s="38"/>
      <c r="Y141" s="38"/>
      <c r="Z141" s="38"/>
      <c r="AA141" s="38"/>
      <c r="AB141" s="38"/>
      <c r="AC141" s="38"/>
      <c r="AD141" s="38"/>
      <c r="AE141" s="38"/>
      <c r="AR141" s="229" t="s">
        <v>211</v>
      </c>
      <c r="AT141" s="229" t="s">
        <v>120</v>
      </c>
      <c r="AU141" s="229" t="s">
        <v>80</v>
      </c>
      <c r="AY141" s="17" t="s">
        <v>117</v>
      </c>
      <c r="BE141" s="230">
        <f>IF(N141="základní",J141,0)</f>
        <v>0</v>
      </c>
      <c r="BF141" s="230">
        <f>IF(N141="snížená",J141,0)</f>
        <v>0</v>
      </c>
      <c r="BG141" s="230">
        <f>IF(N141="zákl. přenesená",J141,0)</f>
        <v>0</v>
      </c>
      <c r="BH141" s="230">
        <f>IF(N141="sníž. přenesená",J141,0)</f>
        <v>0</v>
      </c>
      <c r="BI141" s="230">
        <f>IF(N141="nulová",J141,0)</f>
        <v>0</v>
      </c>
      <c r="BJ141" s="17" t="s">
        <v>76</v>
      </c>
      <c r="BK141" s="230">
        <f>ROUND(I141*H141,2)</f>
        <v>0</v>
      </c>
      <c r="BL141" s="17" t="s">
        <v>211</v>
      </c>
      <c r="BM141" s="229" t="s">
        <v>315</v>
      </c>
    </row>
    <row r="142" spans="1:65" s="2" customFormat="1" ht="16.5" customHeight="1">
      <c r="A142" s="38"/>
      <c r="B142" s="39"/>
      <c r="C142" s="218" t="s">
        <v>245</v>
      </c>
      <c r="D142" s="218" t="s">
        <v>120</v>
      </c>
      <c r="E142" s="219" t="s">
        <v>316</v>
      </c>
      <c r="F142" s="220" t="s">
        <v>317</v>
      </c>
      <c r="G142" s="221" t="s">
        <v>123</v>
      </c>
      <c r="H142" s="222">
        <v>7.08</v>
      </c>
      <c r="I142" s="223"/>
      <c r="J142" s="224">
        <f>ROUND(I142*H142,2)</f>
        <v>0</v>
      </c>
      <c r="K142" s="220" t="s">
        <v>124</v>
      </c>
      <c r="L142" s="44"/>
      <c r="M142" s="225" t="s">
        <v>19</v>
      </c>
      <c r="N142" s="226" t="s">
        <v>42</v>
      </c>
      <c r="O142" s="84"/>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211</v>
      </c>
      <c r="AT142" s="229" t="s">
        <v>120</v>
      </c>
      <c r="AU142" s="229" t="s">
        <v>80</v>
      </c>
      <c r="AY142" s="17" t="s">
        <v>117</v>
      </c>
      <c r="BE142" s="230">
        <f>IF(N142="základní",J142,0)</f>
        <v>0</v>
      </c>
      <c r="BF142" s="230">
        <f>IF(N142="snížená",J142,0)</f>
        <v>0</v>
      </c>
      <c r="BG142" s="230">
        <f>IF(N142="zákl. přenesená",J142,0)</f>
        <v>0</v>
      </c>
      <c r="BH142" s="230">
        <f>IF(N142="sníž. přenesená",J142,0)</f>
        <v>0</v>
      </c>
      <c r="BI142" s="230">
        <f>IF(N142="nulová",J142,0)</f>
        <v>0</v>
      </c>
      <c r="BJ142" s="17" t="s">
        <v>76</v>
      </c>
      <c r="BK142" s="230">
        <f>ROUND(I142*H142,2)</f>
        <v>0</v>
      </c>
      <c r="BL142" s="17" t="s">
        <v>211</v>
      </c>
      <c r="BM142" s="229" t="s">
        <v>318</v>
      </c>
    </row>
    <row r="143" spans="1:51" s="13" customFormat="1" ht="12">
      <c r="A143" s="13"/>
      <c r="B143" s="231"/>
      <c r="C143" s="232"/>
      <c r="D143" s="233" t="s">
        <v>127</v>
      </c>
      <c r="E143" s="234" t="s">
        <v>19</v>
      </c>
      <c r="F143" s="235" t="s">
        <v>319</v>
      </c>
      <c r="G143" s="232"/>
      <c r="H143" s="236">
        <v>7.08</v>
      </c>
      <c r="I143" s="237"/>
      <c r="J143" s="232"/>
      <c r="K143" s="232"/>
      <c r="L143" s="238"/>
      <c r="M143" s="239"/>
      <c r="N143" s="240"/>
      <c r="O143" s="240"/>
      <c r="P143" s="240"/>
      <c r="Q143" s="240"/>
      <c r="R143" s="240"/>
      <c r="S143" s="240"/>
      <c r="T143" s="241"/>
      <c r="U143" s="13"/>
      <c r="V143" s="13"/>
      <c r="W143" s="13"/>
      <c r="X143" s="13"/>
      <c r="Y143" s="13"/>
      <c r="Z143" s="13"/>
      <c r="AA143" s="13"/>
      <c r="AB143" s="13"/>
      <c r="AC143" s="13"/>
      <c r="AD143" s="13"/>
      <c r="AE143" s="13"/>
      <c r="AT143" s="242" t="s">
        <v>127</v>
      </c>
      <c r="AU143" s="242" t="s">
        <v>80</v>
      </c>
      <c r="AV143" s="13" t="s">
        <v>80</v>
      </c>
      <c r="AW143" s="13" t="s">
        <v>33</v>
      </c>
      <c r="AX143" s="13" t="s">
        <v>76</v>
      </c>
      <c r="AY143" s="242" t="s">
        <v>117</v>
      </c>
    </row>
    <row r="144" spans="1:65" s="2" customFormat="1" ht="16.5" customHeight="1">
      <c r="A144" s="38"/>
      <c r="B144" s="39"/>
      <c r="C144" s="218" t="s">
        <v>249</v>
      </c>
      <c r="D144" s="218" t="s">
        <v>120</v>
      </c>
      <c r="E144" s="219" t="s">
        <v>320</v>
      </c>
      <c r="F144" s="220" t="s">
        <v>321</v>
      </c>
      <c r="G144" s="221" t="s">
        <v>123</v>
      </c>
      <c r="H144" s="222">
        <v>3.54</v>
      </c>
      <c r="I144" s="223"/>
      <c r="J144" s="224">
        <f>ROUND(I144*H144,2)</f>
        <v>0</v>
      </c>
      <c r="K144" s="220" t="s">
        <v>124</v>
      </c>
      <c r="L144" s="44"/>
      <c r="M144" s="225" t="s">
        <v>19</v>
      </c>
      <c r="N144" s="226" t="s">
        <v>42</v>
      </c>
      <c r="O144" s="84"/>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211</v>
      </c>
      <c r="AT144" s="229" t="s">
        <v>120</v>
      </c>
      <c r="AU144" s="229" t="s">
        <v>80</v>
      </c>
      <c r="AY144" s="17" t="s">
        <v>117</v>
      </c>
      <c r="BE144" s="230">
        <f>IF(N144="základní",J144,0)</f>
        <v>0</v>
      </c>
      <c r="BF144" s="230">
        <f>IF(N144="snížená",J144,0)</f>
        <v>0</v>
      </c>
      <c r="BG144" s="230">
        <f>IF(N144="zákl. přenesená",J144,0)</f>
        <v>0</v>
      </c>
      <c r="BH144" s="230">
        <f>IF(N144="sníž. přenesená",J144,0)</f>
        <v>0</v>
      </c>
      <c r="BI144" s="230">
        <f>IF(N144="nulová",J144,0)</f>
        <v>0</v>
      </c>
      <c r="BJ144" s="17" t="s">
        <v>76</v>
      </c>
      <c r="BK144" s="230">
        <f>ROUND(I144*H144,2)</f>
        <v>0</v>
      </c>
      <c r="BL144" s="17" t="s">
        <v>211</v>
      </c>
      <c r="BM144" s="229" t="s">
        <v>322</v>
      </c>
    </row>
    <row r="145" spans="1:51" s="13" customFormat="1" ht="12">
      <c r="A145" s="13"/>
      <c r="B145" s="231"/>
      <c r="C145" s="232"/>
      <c r="D145" s="233" t="s">
        <v>127</v>
      </c>
      <c r="E145" s="234" t="s">
        <v>19</v>
      </c>
      <c r="F145" s="235" t="s">
        <v>323</v>
      </c>
      <c r="G145" s="232"/>
      <c r="H145" s="236">
        <v>3.54</v>
      </c>
      <c r="I145" s="237"/>
      <c r="J145" s="232"/>
      <c r="K145" s="232"/>
      <c r="L145" s="238"/>
      <c r="M145" s="239"/>
      <c r="N145" s="240"/>
      <c r="O145" s="240"/>
      <c r="P145" s="240"/>
      <c r="Q145" s="240"/>
      <c r="R145" s="240"/>
      <c r="S145" s="240"/>
      <c r="T145" s="241"/>
      <c r="U145" s="13"/>
      <c r="V145" s="13"/>
      <c r="W145" s="13"/>
      <c r="X145" s="13"/>
      <c r="Y145" s="13"/>
      <c r="Z145" s="13"/>
      <c r="AA145" s="13"/>
      <c r="AB145" s="13"/>
      <c r="AC145" s="13"/>
      <c r="AD145" s="13"/>
      <c r="AE145" s="13"/>
      <c r="AT145" s="242" t="s">
        <v>127</v>
      </c>
      <c r="AU145" s="242" t="s">
        <v>80</v>
      </c>
      <c r="AV145" s="13" t="s">
        <v>80</v>
      </c>
      <c r="AW145" s="13" t="s">
        <v>33</v>
      </c>
      <c r="AX145" s="13" t="s">
        <v>76</v>
      </c>
      <c r="AY145" s="242" t="s">
        <v>117</v>
      </c>
    </row>
    <row r="146" spans="1:65" s="2" customFormat="1" ht="21.75" customHeight="1">
      <c r="A146" s="38"/>
      <c r="B146" s="39"/>
      <c r="C146" s="218" t="s">
        <v>253</v>
      </c>
      <c r="D146" s="218" t="s">
        <v>120</v>
      </c>
      <c r="E146" s="219" t="s">
        <v>324</v>
      </c>
      <c r="F146" s="220" t="s">
        <v>325</v>
      </c>
      <c r="G146" s="221" t="s">
        <v>123</v>
      </c>
      <c r="H146" s="222">
        <v>9.725</v>
      </c>
      <c r="I146" s="223"/>
      <c r="J146" s="224">
        <f>ROUND(I146*H146,2)</f>
        <v>0</v>
      </c>
      <c r="K146" s="220" t="s">
        <v>124</v>
      </c>
      <c r="L146" s="44"/>
      <c r="M146" s="225" t="s">
        <v>19</v>
      </c>
      <c r="N146" s="226" t="s">
        <v>42</v>
      </c>
      <c r="O146" s="84"/>
      <c r="P146" s="227">
        <f>O146*H146</f>
        <v>0</v>
      </c>
      <c r="Q146" s="227">
        <v>0.0095</v>
      </c>
      <c r="R146" s="227">
        <f>Q146*H146</f>
        <v>0.0923875</v>
      </c>
      <c r="S146" s="227">
        <v>0</v>
      </c>
      <c r="T146" s="228">
        <f>S146*H146</f>
        <v>0</v>
      </c>
      <c r="U146" s="38"/>
      <c r="V146" s="38"/>
      <c r="W146" s="38"/>
      <c r="X146" s="38"/>
      <c r="Y146" s="38"/>
      <c r="Z146" s="38"/>
      <c r="AA146" s="38"/>
      <c r="AB146" s="38"/>
      <c r="AC146" s="38"/>
      <c r="AD146" s="38"/>
      <c r="AE146" s="38"/>
      <c r="AR146" s="229" t="s">
        <v>211</v>
      </c>
      <c r="AT146" s="229" t="s">
        <v>120</v>
      </c>
      <c r="AU146" s="229" t="s">
        <v>80</v>
      </c>
      <c r="AY146" s="17" t="s">
        <v>117</v>
      </c>
      <c r="BE146" s="230">
        <f>IF(N146="základní",J146,0)</f>
        <v>0</v>
      </c>
      <c r="BF146" s="230">
        <f>IF(N146="snížená",J146,0)</f>
        <v>0</v>
      </c>
      <c r="BG146" s="230">
        <f>IF(N146="zákl. přenesená",J146,0)</f>
        <v>0</v>
      </c>
      <c r="BH146" s="230">
        <f>IF(N146="sníž. přenesená",J146,0)</f>
        <v>0</v>
      </c>
      <c r="BI146" s="230">
        <f>IF(N146="nulová",J146,0)</f>
        <v>0</v>
      </c>
      <c r="BJ146" s="17" t="s">
        <v>76</v>
      </c>
      <c r="BK146" s="230">
        <f>ROUND(I146*H146,2)</f>
        <v>0</v>
      </c>
      <c r="BL146" s="17" t="s">
        <v>211</v>
      </c>
      <c r="BM146" s="229" t="s">
        <v>326</v>
      </c>
    </row>
    <row r="147" spans="1:47" s="2" customFormat="1" ht="12">
      <c r="A147" s="38"/>
      <c r="B147" s="39"/>
      <c r="C147" s="40"/>
      <c r="D147" s="233" t="s">
        <v>135</v>
      </c>
      <c r="E147" s="40"/>
      <c r="F147" s="254" t="s">
        <v>327</v>
      </c>
      <c r="G147" s="40"/>
      <c r="H147" s="40"/>
      <c r="I147" s="136"/>
      <c r="J147" s="40"/>
      <c r="K147" s="40"/>
      <c r="L147" s="44"/>
      <c r="M147" s="255"/>
      <c r="N147" s="256"/>
      <c r="O147" s="84"/>
      <c r="P147" s="84"/>
      <c r="Q147" s="84"/>
      <c r="R147" s="84"/>
      <c r="S147" s="84"/>
      <c r="T147" s="85"/>
      <c r="U147" s="38"/>
      <c r="V147" s="38"/>
      <c r="W147" s="38"/>
      <c r="X147" s="38"/>
      <c r="Y147" s="38"/>
      <c r="Z147" s="38"/>
      <c r="AA147" s="38"/>
      <c r="AB147" s="38"/>
      <c r="AC147" s="38"/>
      <c r="AD147" s="38"/>
      <c r="AE147" s="38"/>
      <c r="AT147" s="17" t="s">
        <v>135</v>
      </c>
      <c r="AU147" s="17" t="s">
        <v>80</v>
      </c>
    </row>
    <row r="148" spans="1:65" s="2" customFormat="1" ht="16.5" customHeight="1">
      <c r="A148" s="38"/>
      <c r="B148" s="39"/>
      <c r="C148" s="218" t="s">
        <v>328</v>
      </c>
      <c r="D148" s="218" t="s">
        <v>120</v>
      </c>
      <c r="E148" s="219" t="s">
        <v>329</v>
      </c>
      <c r="F148" s="220" t="s">
        <v>330</v>
      </c>
      <c r="G148" s="221" t="s">
        <v>123</v>
      </c>
      <c r="H148" s="222">
        <v>9.725</v>
      </c>
      <c r="I148" s="223"/>
      <c r="J148" s="224">
        <f>ROUND(I148*H148,2)</f>
        <v>0</v>
      </c>
      <c r="K148" s="220" t="s">
        <v>124</v>
      </c>
      <c r="L148" s="44"/>
      <c r="M148" s="225" t="s">
        <v>19</v>
      </c>
      <c r="N148" s="226" t="s">
        <v>42</v>
      </c>
      <c r="O148" s="84"/>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211</v>
      </c>
      <c r="AT148" s="229" t="s">
        <v>120</v>
      </c>
      <c r="AU148" s="229" t="s">
        <v>80</v>
      </c>
      <c r="AY148" s="17" t="s">
        <v>117</v>
      </c>
      <c r="BE148" s="230">
        <f>IF(N148="základní",J148,0)</f>
        <v>0</v>
      </c>
      <c r="BF148" s="230">
        <f>IF(N148="snížená",J148,0)</f>
        <v>0</v>
      </c>
      <c r="BG148" s="230">
        <f>IF(N148="zákl. přenesená",J148,0)</f>
        <v>0</v>
      </c>
      <c r="BH148" s="230">
        <f>IF(N148="sníž. přenesená",J148,0)</f>
        <v>0</v>
      </c>
      <c r="BI148" s="230">
        <f>IF(N148="nulová",J148,0)</f>
        <v>0</v>
      </c>
      <c r="BJ148" s="17" t="s">
        <v>76</v>
      </c>
      <c r="BK148" s="230">
        <f>ROUND(I148*H148,2)</f>
        <v>0</v>
      </c>
      <c r="BL148" s="17" t="s">
        <v>211</v>
      </c>
      <c r="BM148" s="229" t="s">
        <v>331</v>
      </c>
    </row>
    <row r="149" spans="1:51" s="13" customFormat="1" ht="12">
      <c r="A149" s="13"/>
      <c r="B149" s="231"/>
      <c r="C149" s="232"/>
      <c r="D149" s="233" t="s">
        <v>127</v>
      </c>
      <c r="E149" s="234" t="s">
        <v>19</v>
      </c>
      <c r="F149" s="235" t="s">
        <v>332</v>
      </c>
      <c r="G149" s="232"/>
      <c r="H149" s="236">
        <v>14.74</v>
      </c>
      <c r="I149" s="237"/>
      <c r="J149" s="232"/>
      <c r="K149" s="232"/>
      <c r="L149" s="238"/>
      <c r="M149" s="239"/>
      <c r="N149" s="240"/>
      <c r="O149" s="240"/>
      <c r="P149" s="240"/>
      <c r="Q149" s="240"/>
      <c r="R149" s="240"/>
      <c r="S149" s="240"/>
      <c r="T149" s="241"/>
      <c r="U149" s="13"/>
      <c r="V149" s="13"/>
      <c r="W149" s="13"/>
      <c r="X149" s="13"/>
      <c r="Y149" s="13"/>
      <c r="Z149" s="13"/>
      <c r="AA149" s="13"/>
      <c r="AB149" s="13"/>
      <c r="AC149" s="13"/>
      <c r="AD149" s="13"/>
      <c r="AE149" s="13"/>
      <c r="AT149" s="242" t="s">
        <v>127</v>
      </c>
      <c r="AU149" s="242" t="s">
        <v>80</v>
      </c>
      <c r="AV149" s="13" t="s">
        <v>80</v>
      </c>
      <c r="AW149" s="13" t="s">
        <v>33</v>
      </c>
      <c r="AX149" s="13" t="s">
        <v>71</v>
      </c>
      <c r="AY149" s="242" t="s">
        <v>117</v>
      </c>
    </row>
    <row r="150" spans="1:51" s="13" customFormat="1" ht="12">
      <c r="A150" s="13"/>
      <c r="B150" s="231"/>
      <c r="C150" s="232"/>
      <c r="D150" s="233" t="s">
        <v>127</v>
      </c>
      <c r="E150" s="234" t="s">
        <v>19</v>
      </c>
      <c r="F150" s="235" t="s">
        <v>333</v>
      </c>
      <c r="G150" s="232"/>
      <c r="H150" s="236">
        <v>-5.015</v>
      </c>
      <c r="I150" s="237"/>
      <c r="J150" s="232"/>
      <c r="K150" s="232"/>
      <c r="L150" s="238"/>
      <c r="M150" s="239"/>
      <c r="N150" s="240"/>
      <c r="O150" s="240"/>
      <c r="P150" s="240"/>
      <c r="Q150" s="240"/>
      <c r="R150" s="240"/>
      <c r="S150" s="240"/>
      <c r="T150" s="241"/>
      <c r="U150" s="13"/>
      <c r="V150" s="13"/>
      <c r="W150" s="13"/>
      <c r="X150" s="13"/>
      <c r="Y150" s="13"/>
      <c r="Z150" s="13"/>
      <c r="AA150" s="13"/>
      <c r="AB150" s="13"/>
      <c r="AC150" s="13"/>
      <c r="AD150" s="13"/>
      <c r="AE150" s="13"/>
      <c r="AT150" s="242" t="s">
        <v>127</v>
      </c>
      <c r="AU150" s="242" t="s">
        <v>80</v>
      </c>
      <c r="AV150" s="13" t="s">
        <v>80</v>
      </c>
      <c r="AW150" s="13" t="s">
        <v>33</v>
      </c>
      <c r="AX150" s="13" t="s">
        <v>71</v>
      </c>
      <c r="AY150" s="242" t="s">
        <v>117</v>
      </c>
    </row>
    <row r="151" spans="1:51" s="14" customFormat="1" ht="12">
      <c r="A151" s="14"/>
      <c r="B151" s="243"/>
      <c r="C151" s="244"/>
      <c r="D151" s="233" t="s">
        <v>127</v>
      </c>
      <c r="E151" s="245" t="s">
        <v>19</v>
      </c>
      <c r="F151" s="246" t="s">
        <v>131</v>
      </c>
      <c r="G151" s="244"/>
      <c r="H151" s="247">
        <v>9.725000000000001</v>
      </c>
      <c r="I151" s="248"/>
      <c r="J151" s="244"/>
      <c r="K151" s="244"/>
      <c r="L151" s="249"/>
      <c r="M151" s="250"/>
      <c r="N151" s="251"/>
      <c r="O151" s="251"/>
      <c r="P151" s="251"/>
      <c r="Q151" s="251"/>
      <c r="R151" s="251"/>
      <c r="S151" s="251"/>
      <c r="T151" s="252"/>
      <c r="U151" s="14"/>
      <c r="V151" s="14"/>
      <c r="W151" s="14"/>
      <c r="X151" s="14"/>
      <c r="Y151" s="14"/>
      <c r="Z151" s="14"/>
      <c r="AA151" s="14"/>
      <c r="AB151" s="14"/>
      <c r="AC151" s="14"/>
      <c r="AD151" s="14"/>
      <c r="AE151" s="14"/>
      <c r="AT151" s="253" t="s">
        <v>127</v>
      </c>
      <c r="AU151" s="253" t="s">
        <v>80</v>
      </c>
      <c r="AV151" s="14" t="s">
        <v>125</v>
      </c>
      <c r="AW151" s="14" t="s">
        <v>33</v>
      </c>
      <c r="AX151" s="14" t="s">
        <v>76</v>
      </c>
      <c r="AY151" s="253" t="s">
        <v>117</v>
      </c>
    </row>
    <row r="152" spans="1:65" s="2" customFormat="1" ht="16.5" customHeight="1">
      <c r="A152" s="38"/>
      <c r="B152" s="39"/>
      <c r="C152" s="218" t="s">
        <v>334</v>
      </c>
      <c r="D152" s="218" t="s">
        <v>120</v>
      </c>
      <c r="E152" s="219" t="s">
        <v>335</v>
      </c>
      <c r="F152" s="220" t="s">
        <v>336</v>
      </c>
      <c r="G152" s="221" t="s">
        <v>123</v>
      </c>
      <c r="H152" s="222">
        <v>20.345</v>
      </c>
      <c r="I152" s="223"/>
      <c r="J152" s="224">
        <f>ROUND(I152*H152,2)</f>
        <v>0</v>
      </c>
      <c r="K152" s="220" t="s">
        <v>124</v>
      </c>
      <c r="L152" s="44"/>
      <c r="M152" s="225" t="s">
        <v>19</v>
      </c>
      <c r="N152" s="226" t="s">
        <v>42</v>
      </c>
      <c r="O152" s="84"/>
      <c r="P152" s="227">
        <f>O152*H152</f>
        <v>0</v>
      </c>
      <c r="Q152" s="227">
        <v>0.0003</v>
      </c>
      <c r="R152" s="227">
        <f>Q152*H152</f>
        <v>0.0061034999999999996</v>
      </c>
      <c r="S152" s="227">
        <v>0</v>
      </c>
      <c r="T152" s="228">
        <f>S152*H152</f>
        <v>0</v>
      </c>
      <c r="U152" s="38"/>
      <c r="V152" s="38"/>
      <c r="W152" s="38"/>
      <c r="X152" s="38"/>
      <c r="Y152" s="38"/>
      <c r="Z152" s="38"/>
      <c r="AA152" s="38"/>
      <c r="AB152" s="38"/>
      <c r="AC152" s="38"/>
      <c r="AD152" s="38"/>
      <c r="AE152" s="38"/>
      <c r="AR152" s="229" t="s">
        <v>211</v>
      </c>
      <c r="AT152" s="229" t="s">
        <v>120</v>
      </c>
      <c r="AU152" s="229" t="s">
        <v>80</v>
      </c>
      <c r="AY152" s="17" t="s">
        <v>117</v>
      </c>
      <c r="BE152" s="230">
        <f>IF(N152="základní",J152,0)</f>
        <v>0</v>
      </c>
      <c r="BF152" s="230">
        <f>IF(N152="snížená",J152,0)</f>
        <v>0</v>
      </c>
      <c r="BG152" s="230">
        <f>IF(N152="zákl. přenesená",J152,0)</f>
        <v>0</v>
      </c>
      <c r="BH152" s="230">
        <f>IF(N152="sníž. přenesená",J152,0)</f>
        <v>0</v>
      </c>
      <c r="BI152" s="230">
        <f>IF(N152="nulová",J152,0)</f>
        <v>0</v>
      </c>
      <c r="BJ152" s="17" t="s">
        <v>76</v>
      </c>
      <c r="BK152" s="230">
        <f>ROUND(I152*H152,2)</f>
        <v>0</v>
      </c>
      <c r="BL152" s="17" t="s">
        <v>211</v>
      </c>
      <c r="BM152" s="229" t="s">
        <v>337</v>
      </c>
    </row>
    <row r="153" spans="1:47" s="2" customFormat="1" ht="12">
      <c r="A153" s="38"/>
      <c r="B153" s="39"/>
      <c r="C153" s="40"/>
      <c r="D153" s="233" t="s">
        <v>135</v>
      </c>
      <c r="E153" s="40"/>
      <c r="F153" s="254" t="s">
        <v>338</v>
      </c>
      <c r="G153" s="40"/>
      <c r="H153" s="40"/>
      <c r="I153" s="136"/>
      <c r="J153" s="40"/>
      <c r="K153" s="40"/>
      <c r="L153" s="44"/>
      <c r="M153" s="255"/>
      <c r="N153" s="256"/>
      <c r="O153" s="84"/>
      <c r="P153" s="84"/>
      <c r="Q153" s="84"/>
      <c r="R153" s="84"/>
      <c r="S153" s="84"/>
      <c r="T153" s="85"/>
      <c r="U153" s="38"/>
      <c r="V153" s="38"/>
      <c r="W153" s="38"/>
      <c r="X153" s="38"/>
      <c r="Y153" s="38"/>
      <c r="Z153" s="38"/>
      <c r="AA153" s="38"/>
      <c r="AB153" s="38"/>
      <c r="AC153" s="38"/>
      <c r="AD153" s="38"/>
      <c r="AE153" s="38"/>
      <c r="AT153" s="17" t="s">
        <v>135</v>
      </c>
      <c r="AU153" s="17" t="s">
        <v>80</v>
      </c>
    </row>
    <row r="154" spans="1:65" s="2" customFormat="1" ht="21.75" customHeight="1">
      <c r="A154" s="38"/>
      <c r="B154" s="39"/>
      <c r="C154" s="218" t="s">
        <v>339</v>
      </c>
      <c r="D154" s="218" t="s">
        <v>120</v>
      </c>
      <c r="E154" s="219" t="s">
        <v>340</v>
      </c>
      <c r="F154" s="220" t="s">
        <v>341</v>
      </c>
      <c r="G154" s="221" t="s">
        <v>342</v>
      </c>
      <c r="H154" s="272"/>
      <c r="I154" s="223"/>
      <c r="J154" s="224">
        <f>ROUND(I154*H154,2)</f>
        <v>0</v>
      </c>
      <c r="K154" s="220" t="s">
        <v>124</v>
      </c>
      <c r="L154" s="44"/>
      <c r="M154" s="225" t="s">
        <v>19</v>
      </c>
      <c r="N154" s="226" t="s">
        <v>42</v>
      </c>
      <c r="O154" s="84"/>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211</v>
      </c>
      <c r="AT154" s="229" t="s">
        <v>120</v>
      </c>
      <c r="AU154" s="229" t="s">
        <v>80</v>
      </c>
      <c r="AY154" s="17" t="s">
        <v>117</v>
      </c>
      <c r="BE154" s="230">
        <f>IF(N154="základní",J154,0)</f>
        <v>0</v>
      </c>
      <c r="BF154" s="230">
        <f>IF(N154="snížená",J154,0)</f>
        <v>0</v>
      </c>
      <c r="BG154" s="230">
        <f>IF(N154="zákl. přenesená",J154,0)</f>
        <v>0</v>
      </c>
      <c r="BH154" s="230">
        <f>IF(N154="sníž. přenesená",J154,0)</f>
        <v>0</v>
      </c>
      <c r="BI154" s="230">
        <f>IF(N154="nulová",J154,0)</f>
        <v>0</v>
      </c>
      <c r="BJ154" s="17" t="s">
        <v>76</v>
      </c>
      <c r="BK154" s="230">
        <f>ROUND(I154*H154,2)</f>
        <v>0</v>
      </c>
      <c r="BL154" s="17" t="s">
        <v>211</v>
      </c>
      <c r="BM154" s="229" t="s">
        <v>343</v>
      </c>
    </row>
    <row r="155" spans="1:47" s="2" customFormat="1" ht="12">
      <c r="A155" s="38"/>
      <c r="B155" s="39"/>
      <c r="C155" s="40"/>
      <c r="D155" s="233" t="s">
        <v>135</v>
      </c>
      <c r="E155" s="40"/>
      <c r="F155" s="254" t="s">
        <v>344</v>
      </c>
      <c r="G155" s="40"/>
      <c r="H155" s="40"/>
      <c r="I155" s="136"/>
      <c r="J155" s="40"/>
      <c r="K155" s="40"/>
      <c r="L155" s="44"/>
      <c r="M155" s="273"/>
      <c r="N155" s="274"/>
      <c r="O155" s="269"/>
      <c r="P155" s="269"/>
      <c r="Q155" s="269"/>
      <c r="R155" s="269"/>
      <c r="S155" s="269"/>
      <c r="T155" s="275"/>
      <c r="U155" s="38"/>
      <c r="V155" s="38"/>
      <c r="W155" s="38"/>
      <c r="X155" s="38"/>
      <c r="Y155" s="38"/>
      <c r="Z155" s="38"/>
      <c r="AA155" s="38"/>
      <c r="AB155" s="38"/>
      <c r="AC155" s="38"/>
      <c r="AD155" s="38"/>
      <c r="AE155" s="38"/>
      <c r="AT155" s="17" t="s">
        <v>135</v>
      </c>
      <c r="AU155" s="17" t="s">
        <v>80</v>
      </c>
    </row>
    <row r="156" spans="1:31" s="2" customFormat="1" ht="6.95" customHeight="1">
      <c r="A156" s="38"/>
      <c r="B156" s="59"/>
      <c r="C156" s="60"/>
      <c r="D156" s="60"/>
      <c r="E156" s="60"/>
      <c r="F156" s="60"/>
      <c r="G156" s="60"/>
      <c r="H156" s="60"/>
      <c r="I156" s="166"/>
      <c r="J156" s="60"/>
      <c r="K156" s="60"/>
      <c r="L156" s="44"/>
      <c r="M156" s="38"/>
      <c r="O156" s="38"/>
      <c r="P156" s="38"/>
      <c r="Q156" s="38"/>
      <c r="R156" s="38"/>
      <c r="S156" s="38"/>
      <c r="T156" s="38"/>
      <c r="U156" s="38"/>
      <c r="V156" s="38"/>
      <c r="W156" s="38"/>
      <c r="X156" s="38"/>
      <c r="Y156" s="38"/>
      <c r="Z156" s="38"/>
      <c r="AA156" s="38"/>
      <c r="AB156" s="38"/>
      <c r="AC156" s="38"/>
      <c r="AD156" s="38"/>
      <c r="AE156" s="38"/>
    </row>
  </sheetData>
  <sheetProtection password="CC35" sheet="1" objects="1" scenarios="1" formatColumns="0" formatRows="0" autoFilter="0"/>
  <autoFilter ref="C87:K155"/>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85</v>
      </c>
    </row>
    <row r="3" spans="2:46" s="1" customFormat="1" ht="6.95" customHeight="1">
      <c r="B3" s="129"/>
      <c r="C3" s="130"/>
      <c r="D3" s="130"/>
      <c r="E3" s="130"/>
      <c r="F3" s="130"/>
      <c r="G3" s="130"/>
      <c r="H3" s="130"/>
      <c r="I3" s="131"/>
      <c r="J3" s="130"/>
      <c r="K3" s="130"/>
      <c r="L3" s="20"/>
      <c r="AT3" s="17" t="s">
        <v>80</v>
      </c>
    </row>
    <row r="4" spans="2:46" s="1" customFormat="1" ht="24.95" customHeight="1">
      <c r="B4" s="20"/>
      <c r="D4" s="132" t="s">
        <v>86</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Opravy v areálu ZŠ a MŠ Děčín VI, Školní 1544/5</v>
      </c>
      <c r="F7" s="134"/>
      <c r="G7" s="134"/>
      <c r="H7" s="134"/>
      <c r="I7" s="128"/>
      <c r="L7" s="20"/>
    </row>
    <row r="8" spans="1:31" s="2" customFormat="1" ht="12" customHeight="1">
      <c r="A8" s="38"/>
      <c r="B8" s="44"/>
      <c r="C8" s="38"/>
      <c r="D8" s="134" t="s">
        <v>87</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345</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12. 8. 2020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27</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 xml:space="preserve"> </v>
      </c>
      <c r="F21" s="38"/>
      <c r="G21" s="38"/>
      <c r="H21" s="38"/>
      <c r="I21" s="140" t="s">
        <v>28</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34</v>
      </c>
      <c r="E23" s="38"/>
      <c r="F23" s="38"/>
      <c r="G23" s="38"/>
      <c r="H23" s="38"/>
      <c r="I23" s="140" t="s">
        <v>26</v>
      </c>
      <c r="J23" s="139" t="str">
        <f>IF('Rekapitulace stavby'!AN19="","",'Rekapitulace stavby'!AN19)</f>
        <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tr">
        <f>IF('Rekapitulace stavby'!E20="","",'Rekapitulace stavby'!E20)</f>
        <v xml:space="preserve"> </v>
      </c>
      <c r="F24" s="38"/>
      <c r="G24" s="38"/>
      <c r="H24" s="38"/>
      <c r="I24" s="140" t="s">
        <v>28</v>
      </c>
      <c r="J24" s="139" t="str">
        <f>IF('Rekapitulace stavby'!AN20="","",'Rekapitulace stavby'!AN20)</f>
        <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35</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37</v>
      </c>
      <c r="E30" s="38"/>
      <c r="F30" s="38"/>
      <c r="G30" s="38"/>
      <c r="H30" s="38"/>
      <c r="I30" s="136"/>
      <c r="J30" s="150">
        <f>ROUND(J85,2)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39</v>
      </c>
      <c r="G32" s="38"/>
      <c r="H32" s="38"/>
      <c r="I32" s="152" t="s">
        <v>38</v>
      </c>
      <c r="J32" s="151" t="s">
        <v>40</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41</v>
      </c>
      <c r="E33" s="134" t="s">
        <v>42</v>
      </c>
      <c r="F33" s="154">
        <f>ROUND((SUM(BE85:BE131)),2)</f>
        <v>0</v>
      </c>
      <c r="G33" s="38"/>
      <c r="H33" s="38"/>
      <c r="I33" s="155">
        <v>0.21</v>
      </c>
      <c r="J33" s="154">
        <f>ROUND(((SUM(BE85:BE131))*I33),2)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43</v>
      </c>
      <c r="F34" s="154">
        <f>ROUND((SUM(BF85:BF131)),2)</f>
        <v>0</v>
      </c>
      <c r="G34" s="38"/>
      <c r="H34" s="38"/>
      <c r="I34" s="155">
        <v>0.15</v>
      </c>
      <c r="J34" s="154">
        <f>ROUND(((SUM(BF85:BF131))*I34),2)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44</v>
      </c>
      <c r="F35" s="154">
        <f>ROUND((SUM(BG85:BG131)),2)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45</v>
      </c>
      <c r="F36" s="154">
        <f>ROUND((SUM(BH85:BH131)),2)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46</v>
      </c>
      <c r="F37" s="154">
        <f>ROUND((SUM(BI85:BI131)),2)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47</v>
      </c>
      <c r="E39" s="158"/>
      <c r="F39" s="158"/>
      <c r="G39" s="159" t="s">
        <v>48</v>
      </c>
      <c r="H39" s="160" t="s">
        <v>49</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89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Opravy v areálu ZŠ a MŠ Děčín VI, Školní 1544/5</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87</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3 - Oprava stupňů, odstranění kotev a propadlé asfaltové plochy původní venkovní učebny</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areál ZŠ a MŠ Děčín VI, Školní 1544/5</v>
      </c>
      <c r="G52" s="40"/>
      <c r="H52" s="40"/>
      <c r="I52" s="140" t="s">
        <v>23</v>
      </c>
      <c r="J52" s="72" t="str">
        <f>IF(J12="","",J12)</f>
        <v>12. 8. 2020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ZŠ a MŠ Děčín VI, Školní 1544/5</v>
      </c>
      <c r="G54" s="40"/>
      <c r="H54" s="40"/>
      <c r="I54" s="140" t="s">
        <v>31</v>
      </c>
      <c r="J54" s="36" t="str">
        <f>E21</f>
        <v xml:space="preserve"> </v>
      </c>
      <c r="K54" s="40"/>
      <c r="L54" s="137"/>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140" t="s">
        <v>34</v>
      </c>
      <c r="J55" s="36" t="str">
        <f>E24</f>
        <v xml:space="preserve"> </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90</v>
      </c>
      <c r="D57" s="172"/>
      <c r="E57" s="172"/>
      <c r="F57" s="172"/>
      <c r="G57" s="172"/>
      <c r="H57" s="172"/>
      <c r="I57" s="173"/>
      <c r="J57" s="174" t="s">
        <v>91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69</v>
      </c>
      <c r="D59" s="40"/>
      <c r="E59" s="40"/>
      <c r="F59" s="40"/>
      <c r="G59" s="40"/>
      <c r="H59" s="40"/>
      <c r="I59" s="136"/>
      <c r="J59" s="102">
        <f>J85</f>
        <v>0</v>
      </c>
      <c r="K59" s="40"/>
      <c r="L59" s="137"/>
      <c r="S59" s="38"/>
      <c r="T59" s="38"/>
      <c r="U59" s="38"/>
      <c r="V59" s="38"/>
      <c r="W59" s="38"/>
      <c r="X59" s="38"/>
      <c r="Y59" s="38"/>
      <c r="Z59" s="38"/>
      <c r="AA59" s="38"/>
      <c r="AB59" s="38"/>
      <c r="AC59" s="38"/>
      <c r="AD59" s="38"/>
      <c r="AE59" s="38"/>
      <c r="AU59" s="17" t="s">
        <v>92</v>
      </c>
    </row>
    <row r="60" spans="1:31" s="9" customFormat="1" ht="24.95" customHeight="1">
      <c r="A60" s="9"/>
      <c r="B60" s="176"/>
      <c r="C60" s="177"/>
      <c r="D60" s="178" t="s">
        <v>93</v>
      </c>
      <c r="E60" s="179"/>
      <c r="F60" s="179"/>
      <c r="G60" s="179"/>
      <c r="H60" s="179"/>
      <c r="I60" s="180"/>
      <c r="J60" s="181">
        <f>J86</f>
        <v>0</v>
      </c>
      <c r="K60" s="177"/>
      <c r="L60" s="182"/>
      <c r="S60" s="9"/>
      <c r="T60" s="9"/>
      <c r="U60" s="9"/>
      <c r="V60" s="9"/>
      <c r="W60" s="9"/>
      <c r="X60" s="9"/>
      <c r="Y60" s="9"/>
      <c r="Z60" s="9"/>
      <c r="AA60" s="9"/>
      <c r="AB60" s="9"/>
      <c r="AC60" s="9"/>
      <c r="AD60" s="9"/>
      <c r="AE60" s="9"/>
    </row>
    <row r="61" spans="1:31" s="10" customFormat="1" ht="19.9" customHeight="1">
      <c r="A61" s="10"/>
      <c r="B61" s="183"/>
      <c r="C61" s="184"/>
      <c r="D61" s="185" t="s">
        <v>258</v>
      </c>
      <c r="E61" s="186"/>
      <c r="F61" s="186"/>
      <c r="G61" s="186"/>
      <c r="H61" s="186"/>
      <c r="I61" s="187"/>
      <c r="J61" s="188">
        <f>J87</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346</v>
      </c>
      <c r="E62" s="186"/>
      <c r="F62" s="186"/>
      <c r="G62" s="186"/>
      <c r="H62" s="186"/>
      <c r="I62" s="187"/>
      <c r="J62" s="188">
        <f>J88</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258</v>
      </c>
      <c r="E63" s="186"/>
      <c r="F63" s="186"/>
      <c r="G63" s="186"/>
      <c r="H63" s="186"/>
      <c r="I63" s="187"/>
      <c r="J63" s="188">
        <f>J107</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96</v>
      </c>
      <c r="E64" s="186"/>
      <c r="F64" s="186"/>
      <c r="G64" s="186"/>
      <c r="H64" s="186"/>
      <c r="I64" s="187"/>
      <c r="J64" s="188">
        <f>J115</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97</v>
      </c>
      <c r="E65" s="186"/>
      <c r="F65" s="186"/>
      <c r="G65" s="186"/>
      <c r="H65" s="186"/>
      <c r="I65" s="187"/>
      <c r="J65" s="188">
        <f>J129</f>
        <v>0</v>
      </c>
      <c r="K65" s="184"/>
      <c r="L65" s="189"/>
      <c r="S65" s="10"/>
      <c r="T65" s="10"/>
      <c r="U65" s="10"/>
      <c r="V65" s="10"/>
      <c r="W65" s="10"/>
      <c r="X65" s="10"/>
      <c r="Y65" s="10"/>
      <c r="Z65" s="10"/>
      <c r="AA65" s="10"/>
      <c r="AB65" s="10"/>
      <c r="AC65" s="10"/>
      <c r="AD65" s="10"/>
      <c r="AE65" s="10"/>
    </row>
    <row r="66" spans="1:31" s="2" customFormat="1" ht="21.8" customHeight="1">
      <c r="A66" s="38"/>
      <c r="B66" s="39"/>
      <c r="C66" s="40"/>
      <c r="D66" s="40"/>
      <c r="E66" s="40"/>
      <c r="F66" s="40"/>
      <c r="G66" s="40"/>
      <c r="H66" s="40"/>
      <c r="I66" s="136"/>
      <c r="J66" s="40"/>
      <c r="K66" s="40"/>
      <c r="L66" s="137"/>
      <c r="S66" s="38"/>
      <c r="T66" s="38"/>
      <c r="U66" s="38"/>
      <c r="V66" s="38"/>
      <c r="W66" s="38"/>
      <c r="X66" s="38"/>
      <c r="Y66" s="38"/>
      <c r="Z66" s="38"/>
      <c r="AA66" s="38"/>
      <c r="AB66" s="38"/>
      <c r="AC66" s="38"/>
      <c r="AD66" s="38"/>
      <c r="AE66" s="38"/>
    </row>
    <row r="67" spans="1:31" s="2" customFormat="1" ht="6.95" customHeight="1">
      <c r="A67" s="38"/>
      <c r="B67" s="59"/>
      <c r="C67" s="60"/>
      <c r="D67" s="60"/>
      <c r="E67" s="60"/>
      <c r="F67" s="60"/>
      <c r="G67" s="60"/>
      <c r="H67" s="60"/>
      <c r="I67" s="166"/>
      <c r="J67" s="60"/>
      <c r="K67" s="60"/>
      <c r="L67" s="137"/>
      <c r="S67" s="38"/>
      <c r="T67" s="38"/>
      <c r="U67" s="38"/>
      <c r="V67" s="38"/>
      <c r="W67" s="38"/>
      <c r="X67" s="38"/>
      <c r="Y67" s="38"/>
      <c r="Z67" s="38"/>
      <c r="AA67" s="38"/>
      <c r="AB67" s="38"/>
      <c r="AC67" s="38"/>
      <c r="AD67" s="38"/>
      <c r="AE67" s="38"/>
    </row>
    <row r="71" spans="1:31" s="2" customFormat="1" ht="6.95" customHeight="1">
      <c r="A71" s="38"/>
      <c r="B71" s="61"/>
      <c r="C71" s="62"/>
      <c r="D71" s="62"/>
      <c r="E71" s="62"/>
      <c r="F71" s="62"/>
      <c r="G71" s="62"/>
      <c r="H71" s="62"/>
      <c r="I71" s="169"/>
      <c r="J71" s="62"/>
      <c r="K71" s="62"/>
      <c r="L71" s="137"/>
      <c r="S71" s="38"/>
      <c r="T71" s="38"/>
      <c r="U71" s="38"/>
      <c r="V71" s="38"/>
      <c r="W71" s="38"/>
      <c r="X71" s="38"/>
      <c r="Y71" s="38"/>
      <c r="Z71" s="38"/>
      <c r="AA71" s="38"/>
      <c r="AB71" s="38"/>
      <c r="AC71" s="38"/>
      <c r="AD71" s="38"/>
      <c r="AE71" s="38"/>
    </row>
    <row r="72" spans="1:31" s="2" customFormat="1" ht="24.95" customHeight="1">
      <c r="A72" s="38"/>
      <c r="B72" s="39"/>
      <c r="C72" s="23" t="s">
        <v>102</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16</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6.5" customHeight="1">
      <c r="A75" s="38"/>
      <c r="B75" s="39"/>
      <c r="C75" s="40"/>
      <c r="D75" s="40"/>
      <c r="E75" s="170" t="str">
        <f>E7</f>
        <v>Opravy v areálu ZŠ a MŠ Děčín VI, Školní 1544/5</v>
      </c>
      <c r="F75" s="32"/>
      <c r="G75" s="32"/>
      <c r="H75" s="32"/>
      <c r="I75" s="136"/>
      <c r="J75" s="40"/>
      <c r="K75" s="40"/>
      <c r="L75" s="137"/>
      <c r="S75" s="38"/>
      <c r="T75" s="38"/>
      <c r="U75" s="38"/>
      <c r="V75" s="38"/>
      <c r="W75" s="38"/>
      <c r="X75" s="38"/>
      <c r="Y75" s="38"/>
      <c r="Z75" s="38"/>
      <c r="AA75" s="38"/>
      <c r="AB75" s="38"/>
      <c r="AC75" s="38"/>
      <c r="AD75" s="38"/>
      <c r="AE75" s="38"/>
    </row>
    <row r="76" spans="1:31" s="2" customFormat="1" ht="12" customHeight="1">
      <c r="A76" s="38"/>
      <c r="B76" s="39"/>
      <c r="C76" s="32" t="s">
        <v>87</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6.5" customHeight="1">
      <c r="A77" s="38"/>
      <c r="B77" s="39"/>
      <c r="C77" s="40"/>
      <c r="D77" s="40"/>
      <c r="E77" s="69" t="str">
        <f>E9</f>
        <v>3 - Oprava stupňů, odstranění kotev a propadlé asfaltové plochy původní venkovní učebny</v>
      </c>
      <c r="F77" s="40"/>
      <c r="G77" s="40"/>
      <c r="H77" s="40"/>
      <c r="I77" s="136"/>
      <c r="J77" s="40"/>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21</v>
      </c>
      <c r="D79" s="40"/>
      <c r="E79" s="40"/>
      <c r="F79" s="27" t="str">
        <f>F12</f>
        <v>areál ZŠ a MŠ Děčín VI, Školní 1544/5</v>
      </c>
      <c r="G79" s="40"/>
      <c r="H79" s="40"/>
      <c r="I79" s="140" t="s">
        <v>23</v>
      </c>
      <c r="J79" s="72" t="str">
        <f>IF(J12="","",J12)</f>
        <v>12. 8. 2020</v>
      </c>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5.15" customHeight="1">
      <c r="A81" s="38"/>
      <c r="B81" s="39"/>
      <c r="C81" s="32" t="s">
        <v>25</v>
      </c>
      <c r="D81" s="40"/>
      <c r="E81" s="40"/>
      <c r="F81" s="27" t="str">
        <f>E15</f>
        <v>ZŠ a MŠ Děčín VI, Školní 1544/5</v>
      </c>
      <c r="G81" s="40"/>
      <c r="H81" s="40"/>
      <c r="I81" s="140" t="s">
        <v>31</v>
      </c>
      <c r="J81" s="36" t="str">
        <f>E21</f>
        <v xml:space="preserve"> </v>
      </c>
      <c r="K81" s="40"/>
      <c r="L81" s="137"/>
      <c r="S81" s="38"/>
      <c r="T81" s="38"/>
      <c r="U81" s="38"/>
      <c r="V81" s="38"/>
      <c r="W81" s="38"/>
      <c r="X81" s="38"/>
      <c r="Y81" s="38"/>
      <c r="Z81" s="38"/>
      <c r="AA81" s="38"/>
      <c r="AB81" s="38"/>
      <c r="AC81" s="38"/>
      <c r="AD81" s="38"/>
      <c r="AE81" s="38"/>
    </row>
    <row r="82" spans="1:31" s="2" customFormat="1" ht="15.15" customHeight="1">
      <c r="A82" s="38"/>
      <c r="B82" s="39"/>
      <c r="C82" s="32" t="s">
        <v>29</v>
      </c>
      <c r="D82" s="40"/>
      <c r="E82" s="40"/>
      <c r="F82" s="27" t="str">
        <f>IF(E18="","",E18)</f>
        <v>Vyplň údaj</v>
      </c>
      <c r="G82" s="40"/>
      <c r="H82" s="40"/>
      <c r="I82" s="140" t="s">
        <v>34</v>
      </c>
      <c r="J82" s="36" t="str">
        <f>E24</f>
        <v xml:space="preserve"> </v>
      </c>
      <c r="K82" s="40"/>
      <c r="L82" s="137"/>
      <c r="S82" s="38"/>
      <c r="T82" s="38"/>
      <c r="U82" s="38"/>
      <c r="V82" s="38"/>
      <c r="W82" s="38"/>
      <c r="X82" s="38"/>
      <c r="Y82" s="38"/>
      <c r="Z82" s="38"/>
      <c r="AA82" s="38"/>
      <c r="AB82" s="38"/>
      <c r="AC82" s="38"/>
      <c r="AD82" s="38"/>
      <c r="AE82" s="38"/>
    </row>
    <row r="83" spans="1:31" s="2" customFormat="1" ht="10.3"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11" customFormat="1" ht="29.25" customHeight="1">
      <c r="A84" s="190"/>
      <c r="B84" s="191"/>
      <c r="C84" s="192" t="s">
        <v>103</v>
      </c>
      <c r="D84" s="193" t="s">
        <v>56</v>
      </c>
      <c r="E84" s="193" t="s">
        <v>52</v>
      </c>
      <c r="F84" s="193" t="s">
        <v>53</v>
      </c>
      <c r="G84" s="193" t="s">
        <v>104</v>
      </c>
      <c r="H84" s="193" t="s">
        <v>105</v>
      </c>
      <c r="I84" s="194" t="s">
        <v>106</v>
      </c>
      <c r="J84" s="193" t="s">
        <v>91</v>
      </c>
      <c r="K84" s="195" t="s">
        <v>107</v>
      </c>
      <c r="L84" s="196"/>
      <c r="M84" s="92" t="s">
        <v>19</v>
      </c>
      <c r="N84" s="93" t="s">
        <v>41</v>
      </c>
      <c r="O84" s="93" t="s">
        <v>108</v>
      </c>
      <c r="P84" s="93" t="s">
        <v>109</v>
      </c>
      <c r="Q84" s="93" t="s">
        <v>110</v>
      </c>
      <c r="R84" s="93" t="s">
        <v>111</v>
      </c>
      <c r="S84" s="93" t="s">
        <v>112</v>
      </c>
      <c r="T84" s="94" t="s">
        <v>113</v>
      </c>
      <c r="U84" s="190"/>
      <c r="V84" s="190"/>
      <c r="W84" s="190"/>
      <c r="X84" s="190"/>
      <c r="Y84" s="190"/>
      <c r="Z84" s="190"/>
      <c r="AA84" s="190"/>
      <c r="AB84" s="190"/>
      <c r="AC84" s="190"/>
      <c r="AD84" s="190"/>
      <c r="AE84" s="190"/>
    </row>
    <row r="85" spans="1:63" s="2" customFormat="1" ht="22.8" customHeight="1">
      <c r="A85" s="38"/>
      <c r="B85" s="39"/>
      <c r="C85" s="99" t="s">
        <v>114</v>
      </c>
      <c r="D85" s="40"/>
      <c r="E85" s="40"/>
      <c r="F85" s="40"/>
      <c r="G85" s="40"/>
      <c r="H85" s="40"/>
      <c r="I85" s="136"/>
      <c r="J85" s="197">
        <f>BK85</f>
        <v>0</v>
      </c>
      <c r="K85" s="40"/>
      <c r="L85" s="44"/>
      <c r="M85" s="95"/>
      <c r="N85" s="198"/>
      <c r="O85" s="96"/>
      <c r="P85" s="199">
        <f>P86</f>
        <v>0</v>
      </c>
      <c r="Q85" s="96"/>
      <c r="R85" s="199">
        <f>R86</f>
        <v>4.308761059999999</v>
      </c>
      <c r="S85" s="96"/>
      <c r="T85" s="200">
        <f>T86</f>
        <v>2.856</v>
      </c>
      <c r="U85" s="38"/>
      <c r="V85" s="38"/>
      <c r="W85" s="38"/>
      <c r="X85" s="38"/>
      <c r="Y85" s="38"/>
      <c r="Z85" s="38"/>
      <c r="AA85" s="38"/>
      <c r="AB85" s="38"/>
      <c r="AC85" s="38"/>
      <c r="AD85" s="38"/>
      <c r="AE85" s="38"/>
      <c r="AT85" s="17" t="s">
        <v>70</v>
      </c>
      <c r="AU85" s="17" t="s">
        <v>92</v>
      </c>
      <c r="BK85" s="201">
        <f>BK86</f>
        <v>0</v>
      </c>
    </row>
    <row r="86" spans="1:63" s="12" customFormat="1" ht="25.9" customHeight="1">
      <c r="A86" s="12"/>
      <c r="B86" s="202"/>
      <c r="C86" s="203"/>
      <c r="D86" s="204" t="s">
        <v>70</v>
      </c>
      <c r="E86" s="205" t="s">
        <v>115</v>
      </c>
      <c r="F86" s="205" t="s">
        <v>116</v>
      </c>
      <c r="G86" s="203"/>
      <c r="H86" s="203"/>
      <c r="I86" s="206"/>
      <c r="J86" s="207">
        <f>BK86</f>
        <v>0</v>
      </c>
      <c r="K86" s="203"/>
      <c r="L86" s="208"/>
      <c r="M86" s="209"/>
      <c r="N86" s="210"/>
      <c r="O86" s="210"/>
      <c r="P86" s="211">
        <f>P87+P88+P107+P115+P129</f>
        <v>0</v>
      </c>
      <c r="Q86" s="210"/>
      <c r="R86" s="211">
        <f>R87+R88+R107+R115+R129</f>
        <v>4.308761059999999</v>
      </c>
      <c r="S86" s="210"/>
      <c r="T86" s="212">
        <f>T87+T88+T107+T115+T129</f>
        <v>2.856</v>
      </c>
      <c r="U86" s="12"/>
      <c r="V86" s="12"/>
      <c r="W86" s="12"/>
      <c r="X86" s="12"/>
      <c r="Y86" s="12"/>
      <c r="Z86" s="12"/>
      <c r="AA86" s="12"/>
      <c r="AB86" s="12"/>
      <c r="AC86" s="12"/>
      <c r="AD86" s="12"/>
      <c r="AE86" s="12"/>
      <c r="AR86" s="213" t="s">
        <v>76</v>
      </c>
      <c r="AT86" s="214" t="s">
        <v>70</v>
      </c>
      <c r="AU86" s="214" t="s">
        <v>71</v>
      </c>
      <c r="AY86" s="213" t="s">
        <v>117</v>
      </c>
      <c r="BK86" s="215">
        <f>BK87+BK88+BK107+BK115+BK129</f>
        <v>0</v>
      </c>
    </row>
    <row r="87" spans="1:63" s="12" customFormat="1" ht="22.8" customHeight="1">
      <c r="A87" s="12"/>
      <c r="B87" s="202"/>
      <c r="C87" s="203"/>
      <c r="D87" s="204" t="s">
        <v>70</v>
      </c>
      <c r="E87" s="216" t="s">
        <v>271</v>
      </c>
      <c r="F87" s="216" t="s">
        <v>272</v>
      </c>
      <c r="G87" s="203"/>
      <c r="H87" s="203"/>
      <c r="I87" s="206"/>
      <c r="J87" s="217">
        <f>BK87</f>
        <v>0</v>
      </c>
      <c r="K87" s="203"/>
      <c r="L87" s="208"/>
      <c r="M87" s="209"/>
      <c r="N87" s="210"/>
      <c r="O87" s="210"/>
      <c r="P87" s="211">
        <v>0</v>
      </c>
      <c r="Q87" s="210"/>
      <c r="R87" s="211">
        <v>0</v>
      </c>
      <c r="S87" s="210"/>
      <c r="T87" s="212">
        <v>0</v>
      </c>
      <c r="U87" s="12"/>
      <c r="V87" s="12"/>
      <c r="W87" s="12"/>
      <c r="X87" s="12"/>
      <c r="Y87" s="12"/>
      <c r="Z87" s="12"/>
      <c r="AA87" s="12"/>
      <c r="AB87" s="12"/>
      <c r="AC87" s="12"/>
      <c r="AD87" s="12"/>
      <c r="AE87" s="12"/>
      <c r="AR87" s="213" t="s">
        <v>76</v>
      </c>
      <c r="AT87" s="214" t="s">
        <v>70</v>
      </c>
      <c r="AU87" s="214" t="s">
        <v>76</v>
      </c>
      <c r="AY87" s="213" t="s">
        <v>117</v>
      </c>
      <c r="BK87" s="215">
        <v>0</v>
      </c>
    </row>
    <row r="88" spans="1:63" s="12" customFormat="1" ht="22.8" customHeight="1">
      <c r="A88" s="12"/>
      <c r="B88" s="202"/>
      <c r="C88" s="203"/>
      <c r="D88" s="204" t="s">
        <v>70</v>
      </c>
      <c r="E88" s="216" t="s">
        <v>154</v>
      </c>
      <c r="F88" s="216" t="s">
        <v>347</v>
      </c>
      <c r="G88" s="203"/>
      <c r="H88" s="203"/>
      <c r="I88" s="206"/>
      <c r="J88" s="217">
        <f>BK88</f>
        <v>0</v>
      </c>
      <c r="K88" s="203"/>
      <c r="L88" s="208"/>
      <c r="M88" s="209"/>
      <c r="N88" s="210"/>
      <c r="O88" s="210"/>
      <c r="P88" s="211">
        <f>SUM(P89:P106)</f>
        <v>0</v>
      </c>
      <c r="Q88" s="210"/>
      <c r="R88" s="211">
        <f>SUM(R89:R106)</f>
        <v>4.308761059999999</v>
      </c>
      <c r="S88" s="210"/>
      <c r="T88" s="212">
        <f>SUM(T89:T106)</f>
        <v>0</v>
      </c>
      <c r="U88" s="12"/>
      <c r="V88" s="12"/>
      <c r="W88" s="12"/>
      <c r="X88" s="12"/>
      <c r="Y88" s="12"/>
      <c r="Z88" s="12"/>
      <c r="AA88" s="12"/>
      <c r="AB88" s="12"/>
      <c r="AC88" s="12"/>
      <c r="AD88" s="12"/>
      <c r="AE88" s="12"/>
      <c r="AR88" s="213" t="s">
        <v>76</v>
      </c>
      <c r="AT88" s="214" t="s">
        <v>70</v>
      </c>
      <c r="AU88" s="214" t="s">
        <v>76</v>
      </c>
      <c r="AY88" s="213" t="s">
        <v>117</v>
      </c>
      <c r="BK88" s="215">
        <f>SUM(BK89:BK106)</f>
        <v>0</v>
      </c>
    </row>
    <row r="89" spans="1:65" s="2" customFormat="1" ht="16.5" customHeight="1">
      <c r="A89" s="38"/>
      <c r="B89" s="39"/>
      <c r="C89" s="218" t="s">
        <v>76</v>
      </c>
      <c r="D89" s="218" t="s">
        <v>120</v>
      </c>
      <c r="E89" s="219" t="s">
        <v>348</v>
      </c>
      <c r="F89" s="220" t="s">
        <v>349</v>
      </c>
      <c r="G89" s="221" t="s">
        <v>143</v>
      </c>
      <c r="H89" s="222">
        <v>12</v>
      </c>
      <c r="I89" s="223"/>
      <c r="J89" s="224">
        <f>ROUND(I89*H89,2)</f>
        <v>0</v>
      </c>
      <c r="K89" s="220" t="s">
        <v>305</v>
      </c>
      <c r="L89" s="44"/>
      <c r="M89" s="225" t="s">
        <v>19</v>
      </c>
      <c r="N89" s="226" t="s">
        <v>42</v>
      </c>
      <c r="O89" s="84"/>
      <c r="P89" s="227">
        <f>O89*H89</f>
        <v>0</v>
      </c>
      <c r="Q89" s="227">
        <v>0.02346</v>
      </c>
      <c r="R89" s="227">
        <f>Q89*H89</f>
        <v>0.28152</v>
      </c>
      <c r="S89" s="227">
        <v>0</v>
      </c>
      <c r="T89" s="228">
        <f>S89*H89</f>
        <v>0</v>
      </c>
      <c r="U89" s="38"/>
      <c r="V89" s="38"/>
      <c r="W89" s="38"/>
      <c r="X89" s="38"/>
      <c r="Y89" s="38"/>
      <c r="Z89" s="38"/>
      <c r="AA89" s="38"/>
      <c r="AB89" s="38"/>
      <c r="AC89" s="38"/>
      <c r="AD89" s="38"/>
      <c r="AE89" s="38"/>
      <c r="AR89" s="229" t="s">
        <v>125</v>
      </c>
      <c r="AT89" s="229" t="s">
        <v>120</v>
      </c>
      <c r="AU89" s="229" t="s">
        <v>80</v>
      </c>
      <c r="AY89" s="17" t="s">
        <v>117</v>
      </c>
      <c r="BE89" s="230">
        <f>IF(N89="základní",J89,0)</f>
        <v>0</v>
      </c>
      <c r="BF89" s="230">
        <f>IF(N89="snížená",J89,0)</f>
        <v>0</v>
      </c>
      <c r="BG89" s="230">
        <f>IF(N89="zákl. přenesená",J89,0)</f>
        <v>0</v>
      </c>
      <c r="BH89" s="230">
        <f>IF(N89="sníž. přenesená",J89,0)</f>
        <v>0</v>
      </c>
      <c r="BI89" s="230">
        <f>IF(N89="nulová",J89,0)</f>
        <v>0</v>
      </c>
      <c r="BJ89" s="17" t="s">
        <v>76</v>
      </c>
      <c r="BK89" s="230">
        <f>ROUND(I89*H89,2)</f>
        <v>0</v>
      </c>
      <c r="BL89" s="17" t="s">
        <v>125</v>
      </c>
      <c r="BM89" s="229" t="s">
        <v>350</v>
      </c>
    </row>
    <row r="90" spans="1:47" s="2" customFormat="1" ht="12">
      <c r="A90" s="38"/>
      <c r="B90" s="39"/>
      <c r="C90" s="40"/>
      <c r="D90" s="233" t="s">
        <v>135</v>
      </c>
      <c r="E90" s="40"/>
      <c r="F90" s="254" t="s">
        <v>351</v>
      </c>
      <c r="G90" s="40"/>
      <c r="H90" s="40"/>
      <c r="I90" s="136"/>
      <c r="J90" s="40"/>
      <c r="K90" s="40"/>
      <c r="L90" s="44"/>
      <c r="M90" s="255"/>
      <c r="N90" s="256"/>
      <c r="O90" s="84"/>
      <c r="P90" s="84"/>
      <c r="Q90" s="84"/>
      <c r="R90" s="84"/>
      <c r="S90" s="84"/>
      <c r="T90" s="85"/>
      <c r="U90" s="38"/>
      <c r="V90" s="38"/>
      <c r="W90" s="38"/>
      <c r="X90" s="38"/>
      <c r="Y90" s="38"/>
      <c r="Z90" s="38"/>
      <c r="AA90" s="38"/>
      <c r="AB90" s="38"/>
      <c r="AC90" s="38"/>
      <c r="AD90" s="38"/>
      <c r="AE90" s="38"/>
      <c r="AT90" s="17" t="s">
        <v>135</v>
      </c>
      <c r="AU90" s="17" t="s">
        <v>80</v>
      </c>
    </row>
    <row r="91" spans="1:65" s="2" customFormat="1" ht="16.5" customHeight="1">
      <c r="A91" s="38"/>
      <c r="B91" s="39"/>
      <c r="C91" s="218" t="s">
        <v>80</v>
      </c>
      <c r="D91" s="218" t="s">
        <v>120</v>
      </c>
      <c r="E91" s="219" t="s">
        <v>352</v>
      </c>
      <c r="F91" s="220" t="s">
        <v>353</v>
      </c>
      <c r="G91" s="221" t="s">
        <v>354</v>
      </c>
      <c r="H91" s="222">
        <v>1.45</v>
      </c>
      <c r="I91" s="223"/>
      <c r="J91" s="224">
        <f>ROUND(I91*H91,2)</f>
        <v>0</v>
      </c>
      <c r="K91" s="220" t="s">
        <v>305</v>
      </c>
      <c r="L91" s="44"/>
      <c r="M91" s="225" t="s">
        <v>19</v>
      </c>
      <c r="N91" s="226" t="s">
        <v>42</v>
      </c>
      <c r="O91" s="84"/>
      <c r="P91" s="227">
        <f>O91*H91</f>
        <v>0</v>
      </c>
      <c r="Q91" s="227">
        <v>2.5961</v>
      </c>
      <c r="R91" s="227">
        <f>Q91*H91</f>
        <v>3.7643449999999996</v>
      </c>
      <c r="S91" s="227">
        <v>0</v>
      </c>
      <c r="T91" s="228">
        <f>S91*H91</f>
        <v>0</v>
      </c>
      <c r="U91" s="38"/>
      <c r="V91" s="38"/>
      <c r="W91" s="38"/>
      <c r="X91" s="38"/>
      <c r="Y91" s="38"/>
      <c r="Z91" s="38"/>
      <c r="AA91" s="38"/>
      <c r="AB91" s="38"/>
      <c r="AC91" s="38"/>
      <c r="AD91" s="38"/>
      <c r="AE91" s="38"/>
      <c r="AR91" s="229" t="s">
        <v>125</v>
      </c>
      <c r="AT91" s="229" t="s">
        <v>120</v>
      </c>
      <c r="AU91" s="229" t="s">
        <v>80</v>
      </c>
      <c r="AY91" s="17" t="s">
        <v>117</v>
      </c>
      <c r="BE91" s="230">
        <f>IF(N91="základní",J91,0)</f>
        <v>0</v>
      </c>
      <c r="BF91" s="230">
        <f>IF(N91="snížená",J91,0)</f>
        <v>0</v>
      </c>
      <c r="BG91" s="230">
        <f>IF(N91="zákl. přenesená",J91,0)</f>
        <v>0</v>
      </c>
      <c r="BH91" s="230">
        <f>IF(N91="sníž. přenesená",J91,0)</f>
        <v>0</v>
      </c>
      <c r="BI91" s="230">
        <f>IF(N91="nulová",J91,0)</f>
        <v>0</v>
      </c>
      <c r="BJ91" s="17" t="s">
        <v>76</v>
      </c>
      <c r="BK91" s="230">
        <f>ROUND(I91*H91,2)</f>
        <v>0</v>
      </c>
      <c r="BL91" s="17" t="s">
        <v>125</v>
      </c>
      <c r="BM91" s="229" t="s">
        <v>355</v>
      </c>
    </row>
    <row r="92" spans="1:47" s="2" customFormat="1" ht="12">
      <c r="A92" s="38"/>
      <c r="B92" s="39"/>
      <c r="C92" s="40"/>
      <c r="D92" s="233" t="s">
        <v>135</v>
      </c>
      <c r="E92" s="40"/>
      <c r="F92" s="254" t="s">
        <v>356</v>
      </c>
      <c r="G92" s="40"/>
      <c r="H92" s="40"/>
      <c r="I92" s="136"/>
      <c r="J92" s="40"/>
      <c r="K92" s="40"/>
      <c r="L92" s="44"/>
      <c r="M92" s="255"/>
      <c r="N92" s="256"/>
      <c r="O92" s="84"/>
      <c r="P92" s="84"/>
      <c r="Q92" s="84"/>
      <c r="R92" s="84"/>
      <c r="S92" s="84"/>
      <c r="T92" s="85"/>
      <c r="U92" s="38"/>
      <c r="V92" s="38"/>
      <c r="W92" s="38"/>
      <c r="X92" s="38"/>
      <c r="Y92" s="38"/>
      <c r="Z92" s="38"/>
      <c r="AA92" s="38"/>
      <c r="AB92" s="38"/>
      <c r="AC92" s="38"/>
      <c r="AD92" s="38"/>
      <c r="AE92" s="38"/>
      <c r="AT92" s="17" t="s">
        <v>135</v>
      </c>
      <c r="AU92" s="17" t="s">
        <v>80</v>
      </c>
    </row>
    <row r="93" spans="1:51" s="13" customFormat="1" ht="12">
      <c r="A93" s="13"/>
      <c r="B93" s="231"/>
      <c r="C93" s="232"/>
      <c r="D93" s="233" t="s">
        <v>127</v>
      </c>
      <c r="E93" s="234" t="s">
        <v>19</v>
      </c>
      <c r="F93" s="235" t="s">
        <v>357</v>
      </c>
      <c r="G93" s="232"/>
      <c r="H93" s="236">
        <v>1.2</v>
      </c>
      <c r="I93" s="237"/>
      <c r="J93" s="232"/>
      <c r="K93" s="232"/>
      <c r="L93" s="238"/>
      <c r="M93" s="239"/>
      <c r="N93" s="240"/>
      <c r="O93" s="240"/>
      <c r="P93" s="240"/>
      <c r="Q93" s="240"/>
      <c r="R93" s="240"/>
      <c r="S93" s="240"/>
      <c r="T93" s="241"/>
      <c r="U93" s="13"/>
      <c r="V93" s="13"/>
      <c r="W93" s="13"/>
      <c r="X93" s="13"/>
      <c r="Y93" s="13"/>
      <c r="Z93" s="13"/>
      <c r="AA93" s="13"/>
      <c r="AB93" s="13"/>
      <c r="AC93" s="13"/>
      <c r="AD93" s="13"/>
      <c r="AE93" s="13"/>
      <c r="AT93" s="242" t="s">
        <v>127</v>
      </c>
      <c r="AU93" s="242" t="s">
        <v>80</v>
      </c>
      <c r="AV93" s="13" t="s">
        <v>80</v>
      </c>
      <c r="AW93" s="13" t="s">
        <v>33</v>
      </c>
      <c r="AX93" s="13" t="s">
        <v>71</v>
      </c>
      <c r="AY93" s="242" t="s">
        <v>117</v>
      </c>
    </row>
    <row r="94" spans="1:51" s="13" customFormat="1" ht="12">
      <c r="A94" s="13"/>
      <c r="B94" s="231"/>
      <c r="C94" s="232"/>
      <c r="D94" s="233" t="s">
        <v>127</v>
      </c>
      <c r="E94" s="234" t="s">
        <v>19</v>
      </c>
      <c r="F94" s="235" t="s">
        <v>358</v>
      </c>
      <c r="G94" s="232"/>
      <c r="H94" s="236">
        <v>0.25</v>
      </c>
      <c r="I94" s="237"/>
      <c r="J94" s="232"/>
      <c r="K94" s="232"/>
      <c r="L94" s="238"/>
      <c r="M94" s="239"/>
      <c r="N94" s="240"/>
      <c r="O94" s="240"/>
      <c r="P94" s="240"/>
      <c r="Q94" s="240"/>
      <c r="R94" s="240"/>
      <c r="S94" s="240"/>
      <c r="T94" s="241"/>
      <c r="U94" s="13"/>
      <c r="V94" s="13"/>
      <c r="W94" s="13"/>
      <c r="X94" s="13"/>
      <c r="Y94" s="13"/>
      <c r="Z94" s="13"/>
      <c r="AA94" s="13"/>
      <c r="AB94" s="13"/>
      <c r="AC94" s="13"/>
      <c r="AD94" s="13"/>
      <c r="AE94" s="13"/>
      <c r="AT94" s="242" t="s">
        <v>127</v>
      </c>
      <c r="AU94" s="242" t="s">
        <v>80</v>
      </c>
      <c r="AV94" s="13" t="s">
        <v>80</v>
      </c>
      <c r="AW94" s="13" t="s">
        <v>33</v>
      </c>
      <c r="AX94" s="13" t="s">
        <v>71</v>
      </c>
      <c r="AY94" s="242" t="s">
        <v>117</v>
      </c>
    </row>
    <row r="95" spans="1:51" s="14" customFormat="1" ht="12">
      <c r="A95" s="14"/>
      <c r="B95" s="243"/>
      <c r="C95" s="244"/>
      <c r="D95" s="233" t="s">
        <v>127</v>
      </c>
      <c r="E95" s="245" t="s">
        <v>19</v>
      </c>
      <c r="F95" s="246" t="s">
        <v>131</v>
      </c>
      <c r="G95" s="244"/>
      <c r="H95" s="247">
        <v>1.45</v>
      </c>
      <c r="I95" s="248"/>
      <c r="J95" s="244"/>
      <c r="K95" s="244"/>
      <c r="L95" s="249"/>
      <c r="M95" s="250"/>
      <c r="N95" s="251"/>
      <c r="O95" s="251"/>
      <c r="P95" s="251"/>
      <c r="Q95" s="251"/>
      <c r="R95" s="251"/>
      <c r="S95" s="251"/>
      <c r="T95" s="252"/>
      <c r="U95" s="14"/>
      <c r="V95" s="14"/>
      <c r="W95" s="14"/>
      <c r="X95" s="14"/>
      <c r="Y95" s="14"/>
      <c r="Z95" s="14"/>
      <c r="AA95" s="14"/>
      <c r="AB95" s="14"/>
      <c r="AC95" s="14"/>
      <c r="AD95" s="14"/>
      <c r="AE95" s="14"/>
      <c r="AT95" s="253" t="s">
        <v>127</v>
      </c>
      <c r="AU95" s="253" t="s">
        <v>80</v>
      </c>
      <c r="AV95" s="14" t="s">
        <v>125</v>
      </c>
      <c r="AW95" s="14" t="s">
        <v>33</v>
      </c>
      <c r="AX95" s="14" t="s">
        <v>76</v>
      </c>
      <c r="AY95" s="253" t="s">
        <v>117</v>
      </c>
    </row>
    <row r="96" spans="1:65" s="2" customFormat="1" ht="16.5" customHeight="1">
      <c r="A96" s="38"/>
      <c r="B96" s="39"/>
      <c r="C96" s="218" t="s">
        <v>83</v>
      </c>
      <c r="D96" s="218" t="s">
        <v>120</v>
      </c>
      <c r="E96" s="219" t="s">
        <v>359</v>
      </c>
      <c r="F96" s="220" t="s">
        <v>360</v>
      </c>
      <c r="G96" s="221" t="s">
        <v>174</v>
      </c>
      <c r="H96" s="222">
        <v>0.078</v>
      </c>
      <c r="I96" s="223"/>
      <c r="J96" s="224">
        <f>ROUND(I96*H96,2)</f>
        <v>0</v>
      </c>
      <c r="K96" s="220" t="s">
        <v>124</v>
      </c>
      <c r="L96" s="44"/>
      <c r="M96" s="225" t="s">
        <v>19</v>
      </c>
      <c r="N96" s="226" t="s">
        <v>42</v>
      </c>
      <c r="O96" s="84"/>
      <c r="P96" s="227">
        <f>O96*H96</f>
        <v>0</v>
      </c>
      <c r="Q96" s="227">
        <v>1.06277</v>
      </c>
      <c r="R96" s="227">
        <f>Q96*H96</f>
        <v>0.08289606</v>
      </c>
      <c r="S96" s="227">
        <v>0</v>
      </c>
      <c r="T96" s="228">
        <f>S96*H96</f>
        <v>0</v>
      </c>
      <c r="U96" s="38"/>
      <c r="V96" s="38"/>
      <c r="W96" s="38"/>
      <c r="X96" s="38"/>
      <c r="Y96" s="38"/>
      <c r="Z96" s="38"/>
      <c r="AA96" s="38"/>
      <c r="AB96" s="38"/>
      <c r="AC96" s="38"/>
      <c r="AD96" s="38"/>
      <c r="AE96" s="38"/>
      <c r="AR96" s="229" t="s">
        <v>125</v>
      </c>
      <c r="AT96" s="229" t="s">
        <v>120</v>
      </c>
      <c r="AU96" s="229" t="s">
        <v>80</v>
      </c>
      <c r="AY96" s="17" t="s">
        <v>117</v>
      </c>
      <c r="BE96" s="230">
        <f>IF(N96="základní",J96,0)</f>
        <v>0</v>
      </c>
      <c r="BF96" s="230">
        <f>IF(N96="snížená",J96,0)</f>
        <v>0</v>
      </c>
      <c r="BG96" s="230">
        <f>IF(N96="zákl. přenesená",J96,0)</f>
        <v>0</v>
      </c>
      <c r="BH96" s="230">
        <f>IF(N96="sníž. přenesená",J96,0)</f>
        <v>0</v>
      </c>
      <c r="BI96" s="230">
        <f>IF(N96="nulová",J96,0)</f>
        <v>0</v>
      </c>
      <c r="BJ96" s="17" t="s">
        <v>76</v>
      </c>
      <c r="BK96" s="230">
        <f>ROUND(I96*H96,2)</f>
        <v>0</v>
      </c>
      <c r="BL96" s="17" t="s">
        <v>125</v>
      </c>
      <c r="BM96" s="229" t="s">
        <v>361</v>
      </c>
    </row>
    <row r="97" spans="1:47" s="2" customFormat="1" ht="12">
      <c r="A97" s="38"/>
      <c r="B97" s="39"/>
      <c r="C97" s="40"/>
      <c r="D97" s="233" t="s">
        <v>135</v>
      </c>
      <c r="E97" s="40"/>
      <c r="F97" s="254" t="s">
        <v>362</v>
      </c>
      <c r="G97" s="40"/>
      <c r="H97" s="40"/>
      <c r="I97" s="136"/>
      <c r="J97" s="40"/>
      <c r="K97" s="40"/>
      <c r="L97" s="44"/>
      <c r="M97" s="255"/>
      <c r="N97" s="256"/>
      <c r="O97" s="84"/>
      <c r="P97" s="84"/>
      <c r="Q97" s="84"/>
      <c r="R97" s="84"/>
      <c r="S97" s="84"/>
      <c r="T97" s="85"/>
      <c r="U97" s="38"/>
      <c r="V97" s="38"/>
      <c r="W97" s="38"/>
      <c r="X97" s="38"/>
      <c r="Y97" s="38"/>
      <c r="Z97" s="38"/>
      <c r="AA97" s="38"/>
      <c r="AB97" s="38"/>
      <c r="AC97" s="38"/>
      <c r="AD97" s="38"/>
      <c r="AE97" s="38"/>
      <c r="AT97" s="17" t="s">
        <v>135</v>
      </c>
      <c r="AU97" s="17" t="s">
        <v>80</v>
      </c>
    </row>
    <row r="98" spans="1:51" s="13" customFormat="1" ht="12">
      <c r="A98" s="13"/>
      <c r="B98" s="231"/>
      <c r="C98" s="232"/>
      <c r="D98" s="233" t="s">
        <v>127</v>
      </c>
      <c r="E98" s="234" t="s">
        <v>19</v>
      </c>
      <c r="F98" s="235" t="s">
        <v>363</v>
      </c>
      <c r="G98" s="232"/>
      <c r="H98" s="236">
        <v>0.078</v>
      </c>
      <c r="I98" s="237"/>
      <c r="J98" s="232"/>
      <c r="K98" s="232"/>
      <c r="L98" s="238"/>
      <c r="M98" s="239"/>
      <c r="N98" s="240"/>
      <c r="O98" s="240"/>
      <c r="P98" s="240"/>
      <c r="Q98" s="240"/>
      <c r="R98" s="240"/>
      <c r="S98" s="240"/>
      <c r="T98" s="241"/>
      <c r="U98" s="13"/>
      <c r="V98" s="13"/>
      <c r="W98" s="13"/>
      <c r="X98" s="13"/>
      <c r="Y98" s="13"/>
      <c r="Z98" s="13"/>
      <c r="AA98" s="13"/>
      <c r="AB98" s="13"/>
      <c r="AC98" s="13"/>
      <c r="AD98" s="13"/>
      <c r="AE98" s="13"/>
      <c r="AT98" s="242" t="s">
        <v>127</v>
      </c>
      <c r="AU98" s="242" t="s">
        <v>80</v>
      </c>
      <c r="AV98" s="13" t="s">
        <v>80</v>
      </c>
      <c r="AW98" s="13" t="s">
        <v>33</v>
      </c>
      <c r="AX98" s="13" t="s">
        <v>76</v>
      </c>
      <c r="AY98" s="242" t="s">
        <v>117</v>
      </c>
    </row>
    <row r="99" spans="1:65" s="2" customFormat="1" ht="16.5" customHeight="1">
      <c r="A99" s="38"/>
      <c r="B99" s="39"/>
      <c r="C99" s="218" t="s">
        <v>125</v>
      </c>
      <c r="D99" s="218" t="s">
        <v>120</v>
      </c>
      <c r="E99" s="219" t="s">
        <v>364</v>
      </c>
      <c r="F99" s="220" t="s">
        <v>365</v>
      </c>
      <c r="G99" s="221" t="s">
        <v>123</v>
      </c>
      <c r="H99" s="222">
        <v>44.6</v>
      </c>
      <c r="I99" s="223"/>
      <c r="J99" s="224">
        <f>ROUND(I99*H99,2)</f>
        <v>0</v>
      </c>
      <c r="K99" s="220" t="s">
        <v>124</v>
      </c>
      <c r="L99" s="44"/>
      <c r="M99" s="225" t="s">
        <v>19</v>
      </c>
      <c r="N99" s="226" t="s">
        <v>42</v>
      </c>
      <c r="O99" s="84"/>
      <c r="P99" s="227">
        <f>O99*H99</f>
        <v>0</v>
      </c>
      <c r="Q99" s="227">
        <v>0</v>
      </c>
      <c r="R99" s="227">
        <f>Q99*H99</f>
        <v>0</v>
      </c>
      <c r="S99" s="227">
        <v>0</v>
      </c>
      <c r="T99" s="228">
        <f>S99*H99</f>
        <v>0</v>
      </c>
      <c r="U99" s="38"/>
      <c r="V99" s="38"/>
      <c r="W99" s="38"/>
      <c r="X99" s="38"/>
      <c r="Y99" s="38"/>
      <c r="Z99" s="38"/>
      <c r="AA99" s="38"/>
      <c r="AB99" s="38"/>
      <c r="AC99" s="38"/>
      <c r="AD99" s="38"/>
      <c r="AE99" s="38"/>
      <c r="AR99" s="229" t="s">
        <v>125</v>
      </c>
      <c r="AT99" s="229" t="s">
        <v>120</v>
      </c>
      <c r="AU99" s="229" t="s">
        <v>80</v>
      </c>
      <c r="AY99" s="17" t="s">
        <v>117</v>
      </c>
      <c r="BE99" s="230">
        <f>IF(N99="základní",J99,0)</f>
        <v>0</v>
      </c>
      <c r="BF99" s="230">
        <f>IF(N99="snížená",J99,0)</f>
        <v>0</v>
      </c>
      <c r="BG99" s="230">
        <f>IF(N99="zákl. přenesená",J99,0)</f>
        <v>0</v>
      </c>
      <c r="BH99" s="230">
        <f>IF(N99="sníž. přenesená",J99,0)</f>
        <v>0</v>
      </c>
      <c r="BI99" s="230">
        <f>IF(N99="nulová",J99,0)</f>
        <v>0</v>
      </c>
      <c r="BJ99" s="17" t="s">
        <v>76</v>
      </c>
      <c r="BK99" s="230">
        <f>ROUND(I99*H99,2)</f>
        <v>0</v>
      </c>
      <c r="BL99" s="17" t="s">
        <v>125</v>
      </c>
      <c r="BM99" s="229" t="s">
        <v>366</v>
      </c>
    </row>
    <row r="100" spans="1:47" s="2" customFormat="1" ht="12">
      <c r="A100" s="38"/>
      <c r="B100" s="39"/>
      <c r="C100" s="40"/>
      <c r="D100" s="233" t="s">
        <v>135</v>
      </c>
      <c r="E100" s="40"/>
      <c r="F100" s="254" t="s">
        <v>367</v>
      </c>
      <c r="G100" s="40"/>
      <c r="H100" s="40"/>
      <c r="I100" s="136"/>
      <c r="J100" s="40"/>
      <c r="K100" s="40"/>
      <c r="L100" s="44"/>
      <c r="M100" s="255"/>
      <c r="N100" s="256"/>
      <c r="O100" s="84"/>
      <c r="P100" s="84"/>
      <c r="Q100" s="84"/>
      <c r="R100" s="84"/>
      <c r="S100" s="84"/>
      <c r="T100" s="85"/>
      <c r="U100" s="38"/>
      <c r="V100" s="38"/>
      <c r="W100" s="38"/>
      <c r="X100" s="38"/>
      <c r="Y100" s="38"/>
      <c r="Z100" s="38"/>
      <c r="AA100" s="38"/>
      <c r="AB100" s="38"/>
      <c r="AC100" s="38"/>
      <c r="AD100" s="38"/>
      <c r="AE100" s="38"/>
      <c r="AT100" s="17" t="s">
        <v>135</v>
      </c>
      <c r="AU100" s="17" t="s">
        <v>80</v>
      </c>
    </row>
    <row r="101" spans="1:51" s="13" customFormat="1" ht="12">
      <c r="A101" s="13"/>
      <c r="B101" s="231"/>
      <c r="C101" s="232"/>
      <c r="D101" s="233" t="s">
        <v>127</v>
      </c>
      <c r="E101" s="234" t="s">
        <v>19</v>
      </c>
      <c r="F101" s="235" t="s">
        <v>368</v>
      </c>
      <c r="G101" s="232"/>
      <c r="H101" s="236">
        <v>32</v>
      </c>
      <c r="I101" s="237"/>
      <c r="J101" s="232"/>
      <c r="K101" s="232"/>
      <c r="L101" s="238"/>
      <c r="M101" s="239"/>
      <c r="N101" s="240"/>
      <c r="O101" s="240"/>
      <c r="P101" s="240"/>
      <c r="Q101" s="240"/>
      <c r="R101" s="240"/>
      <c r="S101" s="240"/>
      <c r="T101" s="241"/>
      <c r="U101" s="13"/>
      <c r="V101" s="13"/>
      <c r="W101" s="13"/>
      <c r="X101" s="13"/>
      <c r="Y101" s="13"/>
      <c r="Z101" s="13"/>
      <c r="AA101" s="13"/>
      <c r="AB101" s="13"/>
      <c r="AC101" s="13"/>
      <c r="AD101" s="13"/>
      <c r="AE101" s="13"/>
      <c r="AT101" s="242" t="s">
        <v>127</v>
      </c>
      <c r="AU101" s="242" t="s">
        <v>80</v>
      </c>
      <c r="AV101" s="13" t="s">
        <v>80</v>
      </c>
      <c r="AW101" s="13" t="s">
        <v>33</v>
      </c>
      <c r="AX101" s="13" t="s">
        <v>71</v>
      </c>
      <c r="AY101" s="242" t="s">
        <v>117</v>
      </c>
    </row>
    <row r="102" spans="1:51" s="13" customFormat="1" ht="12">
      <c r="A102" s="13"/>
      <c r="B102" s="231"/>
      <c r="C102" s="232"/>
      <c r="D102" s="233" t="s">
        <v>127</v>
      </c>
      <c r="E102" s="234" t="s">
        <v>19</v>
      </c>
      <c r="F102" s="235" t="s">
        <v>369</v>
      </c>
      <c r="G102" s="232"/>
      <c r="H102" s="236">
        <v>12.6</v>
      </c>
      <c r="I102" s="237"/>
      <c r="J102" s="232"/>
      <c r="K102" s="232"/>
      <c r="L102" s="238"/>
      <c r="M102" s="239"/>
      <c r="N102" s="240"/>
      <c r="O102" s="240"/>
      <c r="P102" s="240"/>
      <c r="Q102" s="240"/>
      <c r="R102" s="240"/>
      <c r="S102" s="240"/>
      <c r="T102" s="241"/>
      <c r="U102" s="13"/>
      <c r="V102" s="13"/>
      <c r="W102" s="13"/>
      <c r="X102" s="13"/>
      <c r="Y102" s="13"/>
      <c r="Z102" s="13"/>
      <c r="AA102" s="13"/>
      <c r="AB102" s="13"/>
      <c r="AC102" s="13"/>
      <c r="AD102" s="13"/>
      <c r="AE102" s="13"/>
      <c r="AT102" s="242" t="s">
        <v>127</v>
      </c>
      <c r="AU102" s="242" t="s">
        <v>80</v>
      </c>
      <c r="AV102" s="13" t="s">
        <v>80</v>
      </c>
      <c r="AW102" s="13" t="s">
        <v>33</v>
      </c>
      <c r="AX102" s="13" t="s">
        <v>71</v>
      </c>
      <c r="AY102" s="242" t="s">
        <v>117</v>
      </c>
    </row>
    <row r="103" spans="1:51" s="14" customFormat="1" ht="12">
      <c r="A103" s="14"/>
      <c r="B103" s="243"/>
      <c r="C103" s="244"/>
      <c r="D103" s="233" t="s">
        <v>127</v>
      </c>
      <c r="E103" s="245" t="s">
        <v>19</v>
      </c>
      <c r="F103" s="246" t="s">
        <v>131</v>
      </c>
      <c r="G103" s="244"/>
      <c r="H103" s="247">
        <v>44.6</v>
      </c>
      <c r="I103" s="248"/>
      <c r="J103" s="244"/>
      <c r="K103" s="244"/>
      <c r="L103" s="249"/>
      <c r="M103" s="250"/>
      <c r="N103" s="251"/>
      <c r="O103" s="251"/>
      <c r="P103" s="251"/>
      <c r="Q103" s="251"/>
      <c r="R103" s="251"/>
      <c r="S103" s="251"/>
      <c r="T103" s="252"/>
      <c r="U103" s="14"/>
      <c r="V103" s="14"/>
      <c r="W103" s="14"/>
      <c r="X103" s="14"/>
      <c r="Y103" s="14"/>
      <c r="Z103" s="14"/>
      <c r="AA103" s="14"/>
      <c r="AB103" s="14"/>
      <c r="AC103" s="14"/>
      <c r="AD103" s="14"/>
      <c r="AE103" s="14"/>
      <c r="AT103" s="253" t="s">
        <v>127</v>
      </c>
      <c r="AU103" s="253" t="s">
        <v>80</v>
      </c>
      <c r="AV103" s="14" t="s">
        <v>125</v>
      </c>
      <c r="AW103" s="14" t="s">
        <v>33</v>
      </c>
      <c r="AX103" s="14" t="s">
        <v>76</v>
      </c>
      <c r="AY103" s="253" t="s">
        <v>117</v>
      </c>
    </row>
    <row r="104" spans="1:65" s="2" customFormat="1" ht="16.5" customHeight="1">
      <c r="A104" s="38"/>
      <c r="B104" s="39"/>
      <c r="C104" s="218" t="s">
        <v>147</v>
      </c>
      <c r="D104" s="218" t="s">
        <v>120</v>
      </c>
      <c r="E104" s="219" t="s">
        <v>370</v>
      </c>
      <c r="F104" s="220" t="s">
        <v>371</v>
      </c>
      <c r="G104" s="221" t="s">
        <v>372</v>
      </c>
      <c r="H104" s="222">
        <v>180</v>
      </c>
      <c r="I104" s="223"/>
      <c r="J104" s="224">
        <f>ROUND(I104*H104,2)</f>
        <v>0</v>
      </c>
      <c r="K104" s="220" t="s">
        <v>373</v>
      </c>
      <c r="L104" s="44"/>
      <c r="M104" s="225" t="s">
        <v>19</v>
      </c>
      <c r="N104" s="226" t="s">
        <v>42</v>
      </c>
      <c r="O104" s="84"/>
      <c r="P104" s="227">
        <f>O104*H104</f>
        <v>0</v>
      </c>
      <c r="Q104" s="227">
        <v>0</v>
      </c>
      <c r="R104" s="227">
        <f>Q104*H104</f>
        <v>0</v>
      </c>
      <c r="S104" s="227">
        <v>0</v>
      </c>
      <c r="T104" s="228">
        <f>S104*H104</f>
        <v>0</v>
      </c>
      <c r="U104" s="38"/>
      <c r="V104" s="38"/>
      <c r="W104" s="38"/>
      <c r="X104" s="38"/>
      <c r="Y104" s="38"/>
      <c r="Z104" s="38"/>
      <c r="AA104" s="38"/>
      <c r="AB104" s="38"/>
      <c r="AC104" s="38"/>
      <c r="AD104" s="38"/>
      <c r="AE104" s="38"/>
      <c r="AR104" s="229" t="s">
        <v>125</v>
      </c>
      <c r="AT104" s="229" t="s">
        <v>120</v>
      </c>
      <c r="AU104" s="229" t="s">
        <v>80</v>
      </c>
      <c r="AY104" s="17" t="s">
        <v>117</v>
      </c>
      <c r="BE104" s="230">
        <f>IF(N104="základní",J104,0)</f>
        <v>0</v>
      </c>
      <c r="BF104" s="230">
        <f>IF(N104="snížená",J104,0)</f>
        <v>0</v>
      </c>
      <c r="BG104" s="230">
        <f>IF(N104="zákl. přenesená",J104,0)</f>
        <v>0</v>
      </c>
      <c r="BH104" s="230">
        <f>IF(N104="sníž. přenesená",J104,0)</f>
        <v>0</v>
      </c>
      <c r="BI104" s="230">
        <f>IF(N104="nulová",J104,0)</f>
        <v>0</v>
      </c>
      <c r="BJ104" s="17" t="s">
        <v>76</v>
      </c>
      <c r="BK104" s="230">
        <f>ROUND(I104*H104,2)</f>
        <v>0</v>
      </c>
      <c r="BL104" s="17" t="s">
        <v>125</v>
      </c>
      <c r="BM104" s="229" t="s">
        <v>374</v>
      </c>
    </row>
    <row r="105" spans="1:51" s="13" customFormat="1" ht="12">
      <c r="A105" s="13"/>
      <c r="B105" s="231"/>
      <c r="C105" s="232"/>
      <c r="D105" s="233" t="s">
        <v>127</v>
      </c>
      <c r="E105" s="234" t="s">
        <v>19</v>
      </c>
      <c r="F105" s="235" t="s">
        <v>375</v>
      </c>
      <c r="G105" s="232"/>
      <c r="H105" s="236">
        <v>180</v>
      </c>
      <c r="I105" s="237"/>
      <c r="J105" s="232"/>
      <c r="K105" s="232"/>
      <c r="L105" s="238"/>
      <c r="M105" s="239"/>
      <c r="N105" s="240"/>
      <c r="O105" s="240"/>
      <c r="P105" s="240"/>
      <c r="Q105" s="240"/>
      <c r="R105" s="240"/>
      <c r="S105" s="240"/>
      <c r="T105" s="241"/>
      <c r="U105" s="13"/>
      <c r="V105" s="13"/>
      <c r="W105" s="13"/>
      <c r="X105" s="13"/>
      <c r="Y105" s="13"/>
      <c r="Z105" s="13"/>
      <c r="AA105" s="13"/>
      <c r="AB105" s="13"/>
      <c r="AC105" s="13"/>
      <c r="AD105" s="13"/>
      <c r="AE105" s="13"/>
      <c r="AT105" s="242" t="s">
        <v>127</v>
      </c>
      <c r="AU105" s="242" t="s">
        <v>80</v>
      </c>
      <c r="AV105" s="13" t="s">
        <v>80</v>
      </c>
      <c r="AW105" s="13" t="s">
        <v>33</v>
      </c>
      <c r="AX105" s="13" t="s">
        <v>76</v>
      </c>
      <c r="AY105" s="242" t="s">
        <v>117</v>
      </c>
    </row>
    <row r="106" spans="1:65" s="2" customFormat="1" ht="16.5" customHeight="1">
      <c r="A106" s="38"/>
      <c r="B106" s="39"/>
      <c r="C106" s="257" t="s">
        <v>154</v>
      </c>
      <c r="D106" s="257" t="s">
        <v>148</v>
      </c>
      <c r="E106" s="258" t="s">
        <v>376</v>
      </c>
      <c r="F106" s="259" t="s">
        <v>377</v>
      </c>
      <c r="G106" s="260" t="s">
        <v>372</v>
      </c>
      <c r="H106" s="261">
        <v>180</v>
      </c>
      <c r="I106" s="262"/>
      <c r="J106" s="263">
        <f>ROUND(I106*H106,2)</f>
        <v>0</v>
      </c>
      <c r="K106" s="259" t="s">
        <v>124</v>
      </c>
      <c r="L106" s="264"/>
      <c r="M106" s="265" t="s">
        <v>19</v>
      </c>
      <c r="N106" s="266" t="s">
        <v>42</v>
      </c>
      <c r="O106" s="84"/>
      <c r="P106" s="227">
        <f>O106*H106</f>
        <v>0</v>
      </c>
      <c r="Q106" s="227">
        <v>0.001</v>
      </c>
      <c r="R106" s="227">
        <f>Q106*H106</f>
        <v>0.18</v>
      </c>
      <c r="S106" s="227">
        <v>0</v>
      </c>
      <c r="T106" s="228">
        <f>S106*H106</f>
        <v>0</v>
      </c>
      <c r="U106" s="38"/>
      <c r="V106" s="38"/>
      <c r="W106" s="38"/>
      <c r="X106" s="38"/>
      <c r="Y106" s="38"/>
      <c r="Z106" s="38"/>
      <c r="AA106" s="38"/>
      <c r="AB106" s="38"/>
      <c r="AC106" s="38"/>
      <c r="AD106" s="38"/>
      <c r="AE106" s="38"/>
      <c r="AR106" s="229" t="s">
        <v>151</v>
      </c>
      <c r="AT106" s="229" t="s">
        <v>148</v>
      </c>
      <c r="AU106" s="229" t="s">
        <v>80</v>
      </c>
      <c r="AY106" s="17" t="s">
        <v>117</v>
      </c>
      <c r="BE106" s="230">
        <f>IF(N106="základní",J106,0)</f>
        <v>0</v>
      </c>
      <c r="BF106" s="230">
        <f>IF(N106="snížená",J106,0)</f>
        <v>0</v>
      </c>
      <c r="BG106" s="230">
        <f>IF(N106="zákl. přenesená",J106,0)</f>
        <v>0</v>
      </c>
      <c r="BH106" s="230">
        <f>IF(N106="sníž. přenesená",J106,0)</f>
        <v>0</v>
      </c>
      <c r="BI106" s="230">
        <f>IF(N106="nulová",J106,0)</f>
        <v>0</v>
      </c>
      <c r="BJ106" s="17" t="s">
        <v>76</v>
      </c>
      <c r="BK106" s="230">
        <f>ROUND(I106*H106,2)</f>
        <v>0</v>
      </c>
      <c r="BL106" s="17" t="s">
        <v>125</v>
      </c>
      <c r="BM106" s="229" t="s">
        <v>378</v>
      </c>
    </row>
    <row r="107" spans="1:63" s="12" customFormat="1" ht="22.8" customHeight="1">
      <c r="A107" s="12"/>
      <c r="B107" s="202"/>
      <c r="C107" s="203"/>
      <c r="D107" s="204" t="s">
        <v>70</v>
      </c>
      <c r="E107" s="216" t="s">
        <v>271</v>
      </c>
      <c r="F107" s="216" t="s">
        <v>272</v>
      </c>
      <c r="G107" s="203"/>
      <c r="H107" s="203"/>
      <c r="I107" s="206"/>
      <c r="J107" s="217">
        <f>BK107</f>
        <v>0</v>
      </c>
      <c r="K107" s="203"/>
      <c r="L107" s="208"/>
      <c r="M107" s="209"/>
      <c r="N107" s="210"/>
      <c r="O107" s="210"/>
      <c r="P107" s="211">
        <f>SUM(P108:P114)</f>
        <v>0</v>
      </c>
      <c r="Q107" s="210"/>
      <c r="R107" s="211">
        <f>SUM(R108:R114)</f>
        <v>0</v>
      </c>
      <c r="S107" s="210"/>
      <c r="T107" s="212">
        <f>SUM(T108:T114)</f>
        <v>2.856</v>
      </c>
      <c r="U107" s="12"/>
      <c r="V107" s="12"/>
      <c r="W107" s="12"/>
      <c r="X107" s="12"/>
      <c r="Y107" s="12"/>
      <c r="Z107" s="12"/>
      <c r="AA107" s="12"/>
      <c r="AB107" s="12"/>
      <c r="AC107" s="12"/>
      <c r="AD107" s="12"/>
      <c r="AE107" s="12"/>
      <c r="AR107" s="213" t="s">
        <v>76</v>
      </c>
      <c r="AT107" s="214" t="s">
        <v>70</v>
      </c>
      <c r="AU107" s="214" t="s">
        <v>76</v>
      </c>
      <c r="AY107" s="213" t="s">
        <v>117</v>
      </c>
      <c r="BK107" s="215">
        <f>SUM(BK108:BK114)</f>
        <v>0</v>
      </c>
    </row>
    <row r="108" spans="1:65" s="2" customFormat="1" ht="16.5" customHeight="1">
      <c r="A108" s="38"/>
      <c r="B108" s="39"/>
      <c r="C108" s="218" t="s">
        <v>159</v>
      </c>
      <c r="D108" s="218" t="s">
        <v>120</v>
      </c>
      <c r="E108" s="219" t="s">
        <v>379</v>
      </c>
      <c r="F108" s="220" t="s">
        <v>380</v>
      </c>
      <c r="G108" s="221" t="s">
        <v>143</v>
      </c>
      <c r="H108" s="222">
        <v>5.657</v>
      </c>
      <c r="I108" s="223"/>
      <c r="J108" s="224">
        <f>ROUND(I108*H108,2)</f>
        <v>0</v>
      </c>
      <c r="K108" s="220" t="s">
        <v>124</v>
      </c>
      <c r="L108" s="44"/>
      <c r="M108" s="225" t="s">
        <v>19</v>
      </c>
      <c r="N108" s="226" t="s">
        <v>42</v>
      </c>
      <c r="O108" s="84"/>
      <c r="P108" s="227">
        <f>O108*H108</f>
        <v>0</v>
      </c>
      <c r="Q108" s="227">
        <v>0</v>
      </c>
      <c r="R108" s="227">
        <f>Q108*H108</f>
        <v>0</v>
      </c>
      <c r="S108" s="227">
        <v>0</v>
      </c>
      <c r="T108" s="228">
        <f>S108*H108</f>
        <v>0</v>
      </c>
      <c r="U108" s="38"/>
      <c r="V108" s="38"/>
      <c r="W108" s="38"/>
      <c r="X108" s="38"/>
      <c r="Y108" s="38"/>
      <c r="Z108" s="38"/>
      <c r="AA108" s="38"/>
      <c r="AB108" s="38"/>
      <c r="AC108" s="38"/>
      <c r="AD108" s="38"/>
      <c r="AE108" s="38"/>
      <c r="AR108" s="229" t="s">
        <v>125</v>
      </c>
      <c r="AT108" s="229" t="s">
        <v>120</v>
      </c>
      <c r="AU108" s="229" t="s">
        <v>80</v>
      </c>
      <c r="AY108" s="17" t="s">
        <v>117</v>
      </c>
      <c r="BE108" s="230">
        <f>IF(N108="základní",J108,0)</f>
        <v>0</v>
      </c>
      <c r="BF108" s="230">
        <f>IF(N108="snížená",J108,0)</f>
        <v>0</v>
      </c>
      <c r="BG108" s="230">
        <f>IF(N108="zákl. přenesená",J108,0)</f>
        <v>0</v>
      </c>
      <c r="BH108" s="230">
        <f>IF(N108="sníž. přenesená",J108,0)</f>
        <v>0</v>
      </c>
      <c r="BI108" s="230">
        <f>IF(N108="nulová",J108,0)</f>
        <v>0</v>
      </c>
      <c r="BJ108" s="17" t="s">
        <v>76</v>
      </c>
      <c r="BK108" s="230">
        <f>ROUND(I108*H108,2)</f>
        <v>0</v>
      </c>
      <c r="BL108" s="17" t="s">
        <v>125</v>
      </c>
      <c r="BM108" s="229" t="s">
        <v>381</v>
      </c>
    </row>
    <row r="109" spans="1:47" s="2" customFormat="1" ht="12">
      <c r="A109" s="38"/>
      <c r="B109" s="39"/>
      <c r="C109" s="40"/>
      <c r="D109" s="233" t="s">
        <v>135</v>
      </c>
      <c r="E109" s="40"/>
      <c r="F109" s="254" t="s">
        <v>382</v>
      </c>
      <c r="G109" s="40"/>
      <c r="H109" s="40"/>
      <c r="I109" s="136"/>
      <c r="J109" s="40"/>
      <c r="K109" s="40"/>
      <c r="L109" s="44"/>
      <c r="M109" s="255"/>
      <c r="N109" s="256"/>
      <c r="O109" s="84"/>
      <c r="P109" s="84"/>
      <c r="Q109" s="84"/>
      <c r="R109" s="84"/>
      <c r="S109" s="84"/>
      <c r="T109" s="85"/>
      <c r="U109" s="38"/>
      <c r="V109" s="38"/>
      <c r="W109" s="38"/>
      <c r="X109" s="38"/>
      <c r="Y109" s="38"/>
      <c r="Z109" s="38"/>
      <c r="AA109" s="38"/>
      <c r="AB109" s="38"/>
      <c r="AC109" s="38"/>
      <c r="AD109" s="38"/>
      <c r="AE109" s="38"/>
      <c r="AT109" s="17" t="s">
        <v>135</v>
      </c>
      <c r="AU109" s="17" t="s">
        <v>80</v>
      </c>
    </row>
    <row r="110" spans="1:51" s="13" customFormat="1" ht="12">
      <c r="A110" s="13"/>
      <c r="B110" s="231"/>
      <c r="C110" s="232"/>
      <c r="D110" s="233" t="s">
        <v>127</v>
      </c>
      <c r="E110" s="234" t="s">
        <v>19</v>
      </c>
      <c r="F110" s="235" t="s">
        <v>383</v>
      </c>
      <c r="G110" s="232"/>
      <c r="H110" s="236">
        <v>5.657</v>
      </c>
      <c r="I110" s="237"/>
      <c r="J110" s="232"/>
      <c r="K110" s="232"/>
      <c r="L110" s="238"/>
      <c r="M110" s="239"/>
      <c r="N110" s="240"/>
      <c r="O110" s="240"/>
      <c r="P110" s="240"/>
      <c r="Q110" s="240"/>
      <c r="R110" s="240"/>
      <c r="S110" s="240"/>
      <c r="T110" s="241"/>
      <c r="U110" s="13"/>
      <c r="V110" s="13"/>
      <c r="W110" s="13"/>
      <c r="X110" s="13"/>
      <c r="Y110" s="13"/>
      <c r="Z110" s="13"/>
      <c r="AA110" s="13"/>
      <c r="AB110" s="13"/>
      <c r="AC110" s="13"/>
      <c r="AD110" s="13"/>
      <c r="AE110" s="13"/>
      <c r="AT110" s="242" t="s">
        <v>127</v>
      </c>
      <c r="AU110" s="242" t="s">
        <v>80</v>
      </c>
      <c r="AV110" s="13" t="s">
        <v>80</v>
      </c>
      <c r="AW110" s="13" t="s">
        <v>33</v>
      </c>
      <c r="AX110" s="13" t="s">
        <v>76</v>
      </c>
      <c r="AY110" s="242" t="s">
        <v>117</v>
      </c>
    </row>
    <row r="111" spans="1:65" s="2" customFormat="1" ht="16.5" customHeight="1">
      <c r="A111" s="38"/>
      <c r="B111" s="39"/>
      <c r="C111" s="218" t="s">
        <v>151</v>
      </c>
      <c r="D111" s="218" t="s">
        <v>120</v>
      </c>
      <c r="E111" s="219" t="s">
        <v>384</v>
      </c>
      <c r="F111" s="220" t="s">
        <v>385</v>
      </c>
      <c r="G111" s="221" t="s">
        <v>354</v>
      </c>
      <c r="H111" s="222">
        <v>1.2</v>
      </c>
      <c r="I111" s="223"/>
      <c r="J111" s="224">
        <f>ROUND(I111*H111,2)</f>
        <v>0</v>
      </c>
      <c r="K111" s="220" t="s">
        <v>124</v>
      </c>
      <c r="L111" s="44"/>
      <c r="M111" s="225" t="s">
        <v>19</v>
      </c>
      <c r="N111" s="226" t="s">
        <v>42</v>
      </c>
      <c r="O111" s="84"/>
      <c r="P111" s="227">
        <f>O111*H111</f>
        <v>0</v>
      </c>
      <c r="Q111" s="227">
        <v>0</v>
      </c>
      <c r="R111" s="227">
        <f>Q111*H111</f>
        <v>0</v>
      </c>
      <c r="S111" s="227">
        <v>2.2</v>
      </c>
      <c r="T111" s="228">
        <f>S111*H111</f>
        <v>2.64</v>
      </c>
      <c r="U111" s="38"/>
      <c r="V111" s="38"/>
      <c r="W111" s="38"/>
      <c r="X111" s="38"/>
      <c r="Y111" s="38"/>
      <c r="Z111" s="38"/>
      <c r="AA111" s="38"/>
      <c r="AB111" s="38"/>
      <c r="AC111" s="38"/>
      <c r="AD111" s="38"/>
      <c r="AE111" s="38"/>
      <c r="AR111" s="229" t="s">
        <v>125</v>
      </c>
      <c r="AT111" s="229" t="s">
        <v>120</v>
      </c>
      <c r="AU111" s="229" t="s">
        <v>80</v>
      </c>
      <c r="AY111" s="17" t="s">
        <v>117</v>
      </c>
      <c r="BE111" s="230">
        <f>IF(N111="základní",J111,0)</f>
        <v>0</v>
      </c>
      <c r="BF111" s="230">
        <f>IF(N111="snížená",J111,0)</f>
        <v>0</v>
      </c>
      <c r="BG111" s="230">
        <f>IF(N111="zákl. přenesená",J111,0)</f>
        <v>0</v>
      </c>
      <c r="BH111" s="230">
        <f>IF(N111="sníž. přenesená",J111,0)</f>
        <v>0</v>
      </c>
      <c r="BI111" s="230">
        <f>IF(N111="nulová",J111,0)</f>
        <v>0</v>
      </c>
      <c r="BJ111" s="17" t="s">
        <v>76</v>
      </c>
      <c r="BK111" s="230">
        <f>ROUND(I111*H111,2)</f>
        <v>0</v>
      </c>
      <c r="BL111" s="17" t="s">
        <v>125</v>
      </c>
      <c r="BM111" s="229" t="s">
        <v>386</v>
      </c>
    </row>
    <row r="112" spans="1:51" s="13" customFormat="1" ht="12">
      <c r="A112" s="13"/>
      <c r="B112" s="231"/>
      <c r="C112" s="232"/>
      <c r="D112" s="233" t="s">
        <v>127</v>
      </c>
      <c r="E112" s="234" t="s">
        <v>19</v>
      </c>
      <c r="F112" s="235" t="s">
        <v>387</v>
      </c>
      <c r="G112" s="232"/>
      <c r="H112" s="236">
        <v>1.2</v>
      </c>
      <c r="I112" s="237"/>
      <c r="J112" s="232"/>
      <c r="K112" s="232"/>
      <c r="L112" s="238"/>
      <c r="M112" s="239"/>
      <c r="N112" s="240"/>
      <c r="O112" s="240"/>
      <c r="P112" s="240"/>
      <c r="Q112" s="240"/>
      <c r="R112" s="240"/>
      <c r="S112" s="240"/>
      <c r="T112" s="241"/>
      <c r="U112" s="13"/>
      <c r="V112" s="13"/>
      <c r="W112" s="13"/>
      <c r="X112" s="13"/>
      <c r="Y112" s="13"/>
      <c r="Z112" s="13"/>
      <c r="AA112" s="13"/>
      <c r="AB112" s="13"/>
      <c r="AC112" s="13"/>
      <c r="AD112" s="13"/>
      <c r="AE112" s="13"/>
      <c r="AT112" s="242" t="s">
        <v>127</v>
      </c>
      <c r="AU112" s="242" t="s">
        <v>80</v>
      </c>
      <c r="AV112" s="13" t="s">
        <v>80</v>
      </c>
      <c r="AW112" s="13" t="s">
        <v>33</v>
      </c>
      <c r="AX112" s="13" t="s">
        <v>76</v>
      </c>
      <c r="AY112" s="242" t="s">
        <v>117</v>
      </c>
    </row>
    <row r="113" spans="1:65" s="2" customFormat="1" ht="21.75" customHeight="1">
      <c r="A113" s="38"/>
      <c r="B113" s="39"/>
      <c r="C113" s="218" t="s">
        <v>171</v>
      </c>
      <c r="D113" s="218" t="s">
        <v>120</v>
      </c>
      <c r="E113" s="219" t="s">
        <v>388</v>
      </c>
      <c r="F113" s="220" t="s">
        <v>389</v>
      </c>
      <c r="G113" s="221" t="s">
        <v>225</v>
      </c>
      <c r="H113" s="222">
        <v>24</v>
      </c>
      <c r="I113" s="223"/>
      <c r="J113" s="224">
        <f>ROUND(I113*H113,2)</f>
        <v>0</v>
      </c>
      <c r="K113" s="220" t="s">
        <v>124</v>
      </c>
      <c r="L113" s="44"/>
      <c r="M113" s="225" t="s">
        <v>19</v>
      </c>
      <c r="N113" s="226" t="s">
        <v>42</v>
      </c>
      <c r="O113" s="84"/>
      <c r="P113" s="227">
        <f>O113*H113</f>
        <v>0</v>
      </c>
      <c r="Q113" s="227">
        <v>0</v>
      </c>
      <c r="R113" s="227">
        <f>Q113*H113</f>
        <v>0</v>
      </c>
      <c r="S113" s="227">
        <v>0.009</v>
      </c>
      <c r="T113" s="228">
        <f>S113*H113</f>
        <v>0.21599999999999997</v>
      </c>
      <c r="U113" s="38"/>
      <c r="V113" s="38"/>
      <c r="W113" s="38"/>
      <c r="X113" s="38"/>
      <c r="Y113" s="38"/>
      <c r="Z113" s="38"/>
      <c r="AA113" s="38"/>
      <c r="AB113" s="38"/>
      <c r="AC113" s="38"/>
      <c r="AD113" s="38"/>
      <c r="AE113" s="38"/>
      <c r="AR113" s="229" t="s">
        <v>125</v>
      </c>
      <c r="AT113" s="229" t="s">
        <v>120</v>
      </c>
      <c r="AU113" s="229" t="s">
        <v>80</v>
      </c>
      <c r="AY113" s="17" t="s">
        <v>117</v>
      </c>
      <c r="BE113" s="230">
        <f>IF(N113="základní",J113,0)</f>
        <v>0</v>
      </c>
      <c r="BF113" s="230">
        <f>IF(N113="snížená",J113,0)</f>
        <v>0</v>
      </c>
      <c r="BG113" s="230">
        <f>IF(N113="zákl. přenesená",J113,0)</f>
        <v>0</v>
      </c>
      <c r="BH113" s="230">
        <f>IF(N113="sníž. přenesená",J113,0)</f>
        <v>0</v>
      </c>
      <c r="BI113" s="230">
        <f>IF(N113="nulová",J113,0)</f>
        <v>0</v>
      </c>
      <c r="BJ113" s="17" t="s">
        <v>76</v>
      </c>
      <c r="BK113" s="230">
        <f>ROUND(I113*H113,2)</f>
        <v>0</v>
      </c>
      <c r="BL113" s="17" t="s">
        <v>125</v>
      </c>
      <c r="BM113" s="229" t="s">
        <v>390</v>
      </c>
    </row>
    <row r="114" spans="1:51" s="13" customFormat="1" ht="12">
      <c r="A114" s="13"/>
      <c r="B114" s="231"/>
      <c r="C114" s="232"/>
      <c r="D114" s="233" t="s">
        <v>127</v>
      </c>
      <c r="E114" s="234" t="s">
        <v>19</v>
      </c>
      <c r="F114" s="235" t="s">
        <v>391</v>
      </c>
      <c r="G114" s="232"/>
      <c r="H114" s="236">
        <v>24</v>
      </c>
      <c r="I114" s="237"/>
      <c r="J114" s="232"/>
      <c r="K114" s="232"/>
      <c r="L114" s="238"/>
      <c r="M114" s="239"/>
      <c r="N114" s="240"/>
      <c r="O114" s="240"/>
      <c r="P114" s="240"/>
      <c r="Q114" s="240"/>
      <c r="R114" s="240"/>
      <c r="S114" s="240"/>
      <c r="T114" s="241"/>
      <c r="U114" s="13"/>
      <c r="V114" s="13"/>
      <c r="W114" s="13"/>
      <c r="X114" s="13"/>
      <c r="Y114" s="13"/>
      <c r="Z114" s="13"/>
      <c r="AA114" s="13"/>
      <c r="AB114" s="13"/>
      <c r="AC114" s="13"/>
      <c r="AD114" s="13"/>
      <c r="AE114" s="13"/>
      <c r="AT114" s="242" t="s">
        <v>127</v>
      </c>
      <c r="AU114" s="242" t="s">
        <v>80</v>
      </c>
      <c r="AV114" s="13" t="s">
        <v>80</v>
      </c>
      <c r="AW114" s="13" t="s">
        <v>33</v>
      </c>
      <c r="AX114" s="13" t="s">
        <v>76</v>
      </c>
      <c r="AY114" s="242" t="s">
        <v>117</v>
      </c>
    </row>
    <row r="115" spans="1:63" s="12" customFormat="1" ht="22.8" customHeight="1">
      <c r="A115" s="12"/>
      <c r="B115" s="202"/>
      <c r="C115" s="203"/>
      <c r="D115" s="204" t="s">
        <v>70</v>
      </c>
      <c r="E115" s="216" t="s">
        <v>169</v>
      </c>
      <c r="F115" s="216" t="s">
        <v>170</v>
      </c>
      <c r="G115" s="203"/>
      <c r="H115" s="203"/>
      <c r="I115" s="206"/>
      <c r="J115" s="217">
        <f>BK115</f>
        <v>0</v>
      </c>
      <c r="K115" s="203"/>
      <c r="L115" s="208"/>
      <c r="M115" s="209"/>
      <c r="N115" s="210"/>
      <c r="O115" s="210"/>
      <c r="P115" s="211">
        <f>SUM(P116:P128)</f>
        <v>0</v>
      </c>
      <c r="Q115" s="210"/>
      <c r="R115" s="211">
        <f>SUM(R116:R128)</f>
        <v>0</v>
      </c>
      <c r="S115" s="210"/>
      <c r="T115" s="212">
        <f>SUM(T116:T128)</f>
        <v>0</v>
      </c>
      <c r="U115" s="12"/>
      <c r="V115" s="12"/>
      <c r="W115" s="12"/>
      <c r="X115" s="12"/>
      <c r="Y115" s="12"/>
      <c r="Z115" s="12"/>
      <c r="AA115" s="12"/>
      <c r="AB115" s="12"/>
      <c r="AC115" s="12"/>
      <c r="AD115" s="12"/>
      <c r="AE115" s="12"/>
      <c r="AR115" s="213" t="s">
        <v>76</v>
      </c>
      <c r="AT115" s="214" t="s">
        <v>70</v>
      </c>
      <c r="AU115" s="214" t="s">
        <v>76</v>
      </c>
      <c r="AY115" s="213" t="s">
        <v>117</v>
      </c>
      <c r="BK115" s="215">
        <f>SUM(BK116:BK128)</f>
        <v>0</v>
      </c>
    </row>
    <row r="116" spans="1:65" s="2" customFormat="1" ht="21.75" customHeight="1">
      <c r="A116" s="38"/>
      <c r="B116" s="39"/>
      <c r="C116" s="218" t="s">
        <v>177</v>
      </c>
      <c r="D116" s="218" t="s">
        <v>120</v>
      </c>
      <c r="E116" s="219" t="s">
        <v>172</v>
      </c>
      <c r="F116" s="220" t="s">
        <v>173</v>
      </c>
      <c r="G116" s="221" t="s">
        <v>174</v>
      </c>
      <c r="H116" s="222">
        <v>2.856</v>
      </c>
      <c r="I116" s="223"/>
      <c r="J116" s="224">
        <f>ROUND(I116*H116,2)</f>
        <v>0</v>
      </c>
      <c r="K116" s="220" t="s">
        <v>124</v>
      </c>
      <c r="L116" s="44"/>
      <c r="M116" s="225" t="s">
        <v>19</v>
      </c>
      <c r="N116" s="226" t="s">
        <v>42</v>
      </c>
      <c r="O116" s="84"/>
      <c r="P116" s="227">
        <f>O116*H116</f>
        <v>0</v>
      </c>
      <c r="Q116" s="227">
        <v>0</v>
      </c>
      <c r="R116" s="227">
        <f>Q116*H116</f>
        <v>0</v>
      </c>
      <c r="S116" s="227">
        <v>0</v>
      </c>
      <c r="T116" s="228">
        <f>S116*H116</f>
        <v>0</v>
      </c>
      <c r="U116" s="38"/>
      <c r="V116" s="38"/>
      <c r="W116" s="38"/>
      <c r="X116" s="38"/>
      <c r="Y116" s="38"/>
      <c r="Z116" s="38"/>
      <c r="AA116" s="38"/>
      <c r="AB116" s="38"/>
      <c r="AC116" s="38"/>
      <c r="AD116" s="38"/>
      <c r="AE116" s="38"/>
      <c r="AR116" s="229" t="s">
        <v>125</v>
      </c>
      <c r="AT116" s="229" t="s">
        <v>120</v>
      </c>
      <c r="AU116" s="229" t="s">
        <v>80</v>
      </c>
      <c r="AY116" s="17" t="s">
        <v>117</v>
      </c>
      <c r="BE116" s="230">
        <f>IF(N116="základní",J116,0)</f>
        <v>0</v>
      </c>
      <c r="BF116" s="230">
        <f>IF(N116="snížená",J116,0)</f>
        <v>0</v>
      </c>
      <c r="BG116" s="230">
        <f>IF(N116="zákl. přenesená",J116,0)</f>
        <v>0</v>
      </c>
      <c r="BH116" s="230">
        <f>IF(N116="sníž. přenesená",J116,0)</f>
        <v>0</v>
      </c>
      <c r="BI116" s="230">
        <f>IF(N116="nulová",J116,0)</f>
        <v>0</v>
      </c>
      <c r="BJ116" s="17" t="s">
        <v>76</v>
      </c>
      <c r="BK116" s="230">
        <f>ROUND(I116*H116,2)</f>
        <v>0</v>
      </c>
      <c r="BL116" s="17" t="s">
        <v>125</v>
      </c>
      <c r="BM116" s="229" t="s">
        <v>392</v>
      </c>
    </row>
    <row r="117" spans="1:47" s="2" customFormat="1" ht="12">
      <c r="A117" s="38"/>
      <c r="B117" s="39"/>
      <c r="C117" s="40"/>
      <c r="D117" s="233" t="s">
        <v>135</v>
      </c>
      <c r="E117" s="40"/>
      <c r="F117" s="254" t="s">
        <v>176</v>
      </c>
      <c r="G117" s="40"/>
      <c r="H117" s="40"/>
      <c r="I117" s="136"/>
      <c r="J117" s="40"/>
      <c r="K117" s="40"/>
      <c r="L117" s="44"/>
      <c r="M117" s="255"/>
      <c r="N117" s="256"/>
      <c r="O117" s="84"/>
      <c r="P117" s="84"/>
      <c r="Q117" s="84"/>
      <c r="R117" s="84"/>
      <c r="S117" s="84"/>
      <c r="T117" s="85"/>
      <c r="U117" s="38"/>
      <c r="V117" s="38"/>
      <c r="W117" s="38"/>
      <c r="X117" s="38"/>
      <c r="Y117" s="38"/>
      <c r="Z117" s="38"/>
      <c r="AA117" s="38"/>
      <c r="AB117" s="38"/>
      <c r="AC117" s="38"/>
      <c r="AD117" s="38"/>
      <c r="AE117" s="38"/>
      <c r="AT117" s="17" t="s">
        <v>135</v>
      </c>
      <c r="AU117" s="17" t="s">
        <v>80</v>
      </c>
    </row>
    <row r="118" spans="1:65" s="2" customFormat="1" ht="21.75" customHeight="1">
      <c r="A118" s="38"/>
      <c r="B118" s="39"/>
      <c r="C118" s="218" t="s">
        <v>182</v>
      </c>
      <c r="D118" s="218" t="s">
        <v>120</v>
      </c>
      <c r="E118" s="219" t="s">
        <v>178</v>
      </c>
      <c r="F118" s="220" t="s">
        <v>179</v>
      </c>
      <c r="G118" s="221" t="s">
        <v>174</v>
      </c>
      <c r="H118" s="222">
        <v>8.568</v>
      </c>
      <c r="I118" s="223"/>
      <c r="J118" s="224">
        <f>ROUND(I118*H118,2)</f>
        <v>0</v>
      </c>
      <c r="K118" s="220" t="s">
        <v>124</v>
      </c>
      <c r="L118" s="44"/>
      <c r="M118" s="225" t="s">
        <v>19</v>
      </c>
      <c r="N118" s="226" t="s">
        <v>42</v>
      </c>
      <c r="O118" s="84"/>
      <c r="P118" s="227">
        <f>O118*H118</f>
        <v>0</v>
      </c>
      <c r="Q118" s="227">
        <v>0</v>
      </c>
      <c r="R118" s="227">
        <f>Q118*H118</f>
        <v>0</v>
      </c>
      <c r="S118" s="227">
        <v>0</v>
      </c>
      <c r="T118" s="228">
        <f>S118*H118</f>
        <v>0</v>
      </c>
      <c r="U118" s="38"/>
      <c r="V118" s="38"/>
      <c r="W118" s="38"/>
      <c r="X118" s="38"/>
      <c r="Y118" s="38"/>
      <c r="Z118" s="38"/>
      <c r="AA118" s="38"/>
      <c r="AB118" s="38"/>
      <c r="AC118" s="38"/>
      <c r="AD118" s="38"/>
      <c r="AE118" s="38"/>
      <c r="AR118" s="229" t="s">
        <v>125</v>
      </c>
      <c r="AT118" s="229" t="s">
        <v>120</v>
      </c>
      <c r="AU118" s="229" t="s">
        <v>80</v>
      </c>
      <c r="AY118" s="17" t="s">
        <v>117</v>
      </c>
      <c r="BE118" s="230">
        <f>IF(N118="základní",J118,0)</f>
        <v>0</v>
      </c>
      <c r="BF118" s="230">
        <f>IF(N118="snížená",J118,0)</f>
        <v>0</v>
      </c>
      <c r="BG118" s="230">
        <f>IF(N118="zákl. přenesená",J118,0)</f>
        <v>0</v>
      </c>
      <c r="BH118" s="230">
        <f>IF(N118="sníž. přenesená",J118,0)</f>
        <v>0</v>
      </c>
      <c r="BI118" s="230">
        <f>IF(N118="nulová",J118,0)</f>
        <v>0</v>
      </c>
      <c r="BJ118" s="17" t="s">
        <v>76</v>
      </c>
      <c r="BK118" s="230">
        <f>ROUND(I118*H118,2)</f>
        <v>0</v>
      </c>
      <c r="BL118" s="17" t="s">
        <v>125</v>
      </c>
      <c r="BM118" s="229" t="s">
        <v>393</v>
      </c>
    </row>
    <row r="119" spans="1:47" s="2" customFormat="1" ht="12">
      <c r="A119" s="38"/>
      <c r="B119" s="39"/>
      <c r="C119" s="40"/>
      <c r="D119" s="233" t="s">
        <v>135</v>
      </c>
      <c r="E119" s="40"/>
      <c r="F119" s="254" t="s">
        <v>176</v>
      </c>
      <c r="G119" s="40"/>
      <c r="H119" s="40"/>
      <c r="I119" s="136"/>
      <c r="J119" s="40"/>
      <c r="K119" s="40"/>
      <c r="L119" s="44"/>
      <c r="M119" s="255"/>
      <c r="N119" s="256"/>
      <c r="O119" s="84"/>
      <c r="P119" s="84"/>
      <c r="Q119" s="84"/>
      <c r="R119" s="84"/>
      <c r="S119" s="84"/>
      <c r="T119" s="85"/>
      <c r="U119" s="38"/>
      <c r="V119" s="38"/>
      <c r="W119" s="38"/>
      <c r="X119" s="38"/>
      <c r="Y119" s="38"/>
      <c r="Z119" s="38"/>
      <c r="AA119" s="38"/>
      <c r="AB119" s="38"/>
      <c r="AC119" s="38"/>
      <c r="AD119" s="38"/>
      <c r="AE119" s="38"/>
      <c r="AT119" s="17" t="s">
        <v>135</v>
      </c>
      <c r="AU119" s="17" t="s">
        <v>80</v>
      </c>
    </row>
    <row r="120" spans="1:51" s="13" customFormat="1" ht="12">
      <c r="A120" s="13"/>
      <c r="B120" s="231"/>
      <c r="C120" s="232"/>
      <c r="D120" s="233" t="s">
        <v>127</v>
      </c>
      <c r="E120" s="232"/>
      <c r="F120" s="235" t="s">
        <v>394</v>
      </c>
      <c r="G120" s="232"/>
      <c r="H120" s="236">
        <v>8.568</v>
      </c>
      <c r="I120" s="237"/>
      <c r="J120" s="232"/>
      <c r="K120" s="232"/>
      <c r="L120" s="238"/>
      <c r="M120" s="239"/>
      <c r="N120" s="240"/>
      <c r="O120" s="240"/>
      <c r="P120" s="240"/>
      <c r="Q120" s="240"/>
      <c r="R120" s="240"/>
      <c r="S120" s="240"/>
      <c r="T120" s="241"/>
      <c r="U120" s="13"/>
      <c r="V120" s="13"/>
      <c r="W120" s="13"/>
      <c r="X120" s="13"/>
      <c r="Y120" s="13"/>
      <c r="Z120" s="13"/>
      <c r="AA120" s="13"/>
      <c r="AB120" s="13"/>
      <c r="AC120" s="13"/>
      <c r="AD120" s="13"/>
      <c r="AE120" s="13"/>
      <c r="AT120" s="242" t="s">
        <v>127</v>
      </c>
      <c r="AU120" s="242" t="s">
        <v>80</v>
      </c>
      <c r="AV120" s="13" t="s">
        <v>80</v>
      </c>
      <c r="AW120" s="13" t="s">
        <v>4</v>
      </c>
      <c r="AX120" s="13" t="s">
        <v>76</v>
      </c>
      <c r="AY120" s="242" t="s">
        <v>117</v>
      </c>
    </row>
    <row r="121" spans="1:65" s="2" customFormat="1" ht="21.75" customHeight="1">
      <c r="A121" s="38"/>
      <c r="B121" s="39"/>
      <c r="C121" s="218" t="s">
        <v>187</v>
      </c>
      <c r="D121" s="218" t="s">
        <v>120</v>
      </c>
      <c r="E121" s="219" t="s">
        <v>183</v>
      </c>
      <c r="F121" s="220" t="s">
        <v>184</v>
      </c>
      <c r="G121" s="221" t="s">
        <v>174</v>
      </c>
      <c r="H121" s="222">
        <v>2.856</v>
      </c>
      <c r="I121" s="223"/>
      <c r="J121" s="224">
        <f>ROUND(I121*H121,2)</f>
        <v>0</v>
      </c>
      <c r="K121" s="220" t="s">
        <v>124</v>
      </c>
      <c r="L121" s="44"/>
      <c r="M121" s="225" t="s">
        <v>19</v>
      </c>
      <c r="N121" s="226" t="s">
        <v>42</v>
      </c>
      <c r="O121" s="84"/>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125</v>
      </c>
      <c r="AT121" s="229" t="s">
        <v>120</v>
      </c>
      <c r="AU121" s="229" t="s">
        <v>80</v>
      </c>
      <c r="AY121" s="17" t="s">
        <v>117</v>
      </c>
      <c r="BE121" s="230">
        <f>IF(N121="základní",J121,0)</f>
        <v>0</v>
      </c>
      <c r="BF121" s="230">
        <f>IF(N121="snížená",J121,0)</f>
        <v>0</v>
      </c>
      <c r="BG121" s="230">
        <f>IF(N121="zákl. přenesená",J121,0)</f>
        <v>0</v>
      </c>
      <c r="BH121" s="230">
        <f>IF(N121="sníž. přenesená",J121,0)</f>
        <v>0</v>
      </c>
      <c r="BI121" s="230">
        <f>IF(N121="nulová",J121,0)</f>
        <v>0</v>
      </c>
      <c r="BJ121" s="17" t="s">
        <v>76</v>
      </c>
      <c r="BK121" s="230">
        <f>ROUND(I121*H121,2)</f>
        <v>0</v>
      </c>
      <c r="BL121" s="17" t="s">
        <v>125</v>
      </c>
      <c r="BM121" s="229" t="s">
        <v>395</v>
      </c>
    </row>
    <row r="122" spans="1:47" s="2" customFormat="1" ht="12">
      <c r="A122" s="38"/>
      <c r="B122" s="39"/>
      <c r="C122" s="40"/>
      <c r="D122" s="233" t="s">
        <v>135</v>
      </c>
      <c r="E122" s="40"/>
      <c r="F122" s="254" t="s">
        <v>186</v>
      </c>
      <c r="G122" s="40"/>
      <c r="H122" s="40"/>
      <c r="I122" s="136"/>
      <c r="J122" s="40"/>
      <c r="K122" s="40"/>
      <c r="L122" s="44"/>
      <c r="M122" s="255"/>
      <c r="N122" s="256"/>
      <c r="O122" s="84"/>
      <c r="P122" s="84"/>
      <c r="Q122" s="84"/>
      <c r="R122" s="84"/>
      <c r="S122" s="84"/>
      <c r="T122" s="85"/>
      <c r="U122" s="38"/>
      <c r="V122" s="38"/>
      <c r="W122" s="38"/>
      <c r="X122" s="38"/>
      <c r="Y122" s="38"/>
      <c r="Z122" s="38"/>
      <c r="AA122" s="38"/>
      <c r="AB122" s="38"/>
      <c r="AC122" s="38"/>
      <c r="AD122" s="38"/>
      <c r="AE122" s="38"/>
      <c r="AT122" s="17" t="s">
        <v>135</v>
      </c>
      <c r="AU122" s="17" t="s">
        <v>80</v>
      </c>
    </row>
    <row r="123" spans="1:65" s="2" customFormat="1" ht="21.75" customHeight="1">
      <c r="A123" s="38"/>
      <c r="B123" s="39"/>
      <c r="C123" s="218" t="s">
        <v>192</v>
      </c>
      <c r="D123" s="218" t="s">
        <v>120</v>
      </c>
      <c r="E123" s="219" t="s">
        <v>188</v>
      </c>
      <c r="F123" s="220" t="s">
        <v>189</v>
      </c>
      <c r="G123" s="221" t="s">
        <v>174</v>
      </c>
      <c r="H123" s="222">
        <v>25.704</v>
      </c>
      <c r="I123" s="223"/>
      <c r="J123" s="224">
        <f>ROUND(I123*H123,2)</f>
        <v>0</v>
      </c>
      <c r="K123" s="220" t="s">
        <v>124</v>
      </c>
      <c r="L123" s="44"/>
      <c r="M123" s="225" t="s">
        <v>19</v>
      </c>
      <c r="N123" s="226" t="s">
        <v>42</v>
      </c>
      <c r="O123" s="84"/>
      <c r="P123" s="227">
        <f>O123*H123</f>
        <v>0</v>
      </c>
      <c r="Q123" s="227">
        <v>0</v>
      </c>
      <c r="R123" s="227">
        <f>Q123*H123</f>
        <v>0</v>
      </c>
      <c r="S123" s="227">
        <v>0</v>
      </c>
      <c r="T123" s="228">
        <f>S123*H123</f>
        <v>0</v>
      </c>
      <c r="U123" s="38"/>
      <c r="V123" s="38"/>
      <c r="W123" s="38"/>
      <c r="X123" s="38"/>
      <c r="Y123" s="38"/>
      <c r="Z123" s="38"/>
      <c r="AA123" s="38"/>
      <c r="AB123" s="38"/>
      <c r="AC123" s="38"/>
      <c r="AD123" s="38"/>
      <c r="AE123" s="38"/>
      <c r="AR123" s="229" t="s">
        <v>125</v>
      </c>
      <c r="AT123" s="229" t="s">
        <v>120</v>
      </c>
      <c r="AU123" s="229" t="s">
        <v>80</v>
      </c>
      <c r="AY123" s="17" t="s">
        <v>117</v>
      </c>
      <c r="BE123" s="230">
        <f>IF(N123="základní",J123,0)</f>
        <v>0</v>
      </c>
      <c r="BF123" s="230">
        <f>IF(N123="snížená",J123,0)</f>
        <v>0</v>
      </c>
      <c r="BG123" s="230">
        <f>IF(N123="zákl. přenesená",J123,0)</f>
        <v>0</v>
      </c>
      <c r="BH123" s="230">
        <f>IF(N123="sníž. přenesená",J123,0)</f>
        <v>0</v>
      </c>
      <c r="BI123" s="230">
        <f>IF(N123="nulová",J123,0)</f>
        <v>0</v>
      </c>
      <c r="BJ123" s="17" t="s">
        <v>76</v>
      </c>
      <c r="BK123" s="230">
        <f>ROUND(I123*H123,2)</f>
        <v>0</v>
      </c>
      <c r="BL123" s="17" t="s">
        <v>125</v>
      </c>
      <c r="BM123" s="229" t="s">
        <v>396</v>
      </c>
    </row>
    <row r="124" spans="1:47" s="2" customFormat="1" ht="12">
      <c r="A124" s="38"/>
      <c r="B124" s="39"/>
      <c r="C124" s="40"/>
      <c r="D124" s="233" t="s">
        <v>135</v>
      </c>
      <c r="E124" s="40"/>
      <c r="F124" s="254" t="s">
        <v>186</v>
      </c>
      <c r="G124" s="40"/>
      <c r="H124" s="40"/>
      <c r="I124" s="136"/>
      <c r="J124" s="40"/>
      <c r="K124" s="40"/>
      <c r="L124" s="44"/>
      <c r="M124" s="255"/>
      <c r="N124" s="256"/>
      <c r="O124" s="84"/>
      <c r="P124" s="84"/>
      <c r="Q124" s="84"/>
      <c r="R124" s="84"/>
      <c r="S124" s="84"/>
      <c r="T124" s="85"/>
      <c r="U124" s="38"/>
      <c r="V124" s="38"/>
      <c r="W124" s="38"/>
      <c r="X124" s="38"/>
      <c r="Y124" s="38"/>
      <c r="Z124" s="38"/>
      <c r="AA124" s="38"/>
      <c r="AB124" s="38"/>
      <c r="AC124" s="38"/>
      <c r="AD124" s="38"/>
      <c r="AE124" s="38"/>
      <c r="AT124" s="17" t="s">
        <v>135</v>
      </c>
      <c r="AU124" s="17" t="s">
        <v>80</v>
      </c>
    </row>
    <row r="125" spans="1:51" s="13" customFormat="1" ht="12">
      <c r="A125" s="13"/>
      <c r="B125" s="231"/>
      <c r="C125" s="232"/>
      <c r="D125" s="233" t="s">
        <v>127</v>
      </c>
      <c r="E125" s="232"/>
      <c r="F125" s="235" t="s">
        <v>397</v>
      </c>
      <c r="G125" s="232"/>
      <c r="H125" s="236">
        <v>25.704</v>
      </c>
      <c r="I125" s="237"/>
      <c r="J125" s="232"/>
      <c r="K125" s="232"/>
      <c r="L125" s="238"/>
      <c r="M125" s="239"/>
      <c r="N125" s="240"/>
      <c r="O125" s="240"/>
      <c r="P125" s="240"/>
      <c r="Q125" s="240"/>
      <c r="R125" s="240"/>
      <c r="S125" s="240"/>
      <c r="T125" s="241"/>
      <c r="U125" s="13"/>
      <c r="V125" s="13"/>
      <c r="W125" s="13"/>
      <c r="X125" s="13"/>
      <c r="Y125" s="13"/>
      <c r="Z125" s="13"/>
      <c r="AA125" s="13"/>
      <c r="AB125" s="13"/>
      <c r="AC125" s="13"/>
      <c r="AD125" s="13"/>
      <c r="AE125" s="13"/>
      <c r="AT125" s="242" t="s">
        <v>127</v>
      </c>
      <c r="AU125" s="242" t="s">
        <v>80</v>
      </c>
      <c r="AV125" s="13" t="s">
        <v>80</v>
      </c>
      <c r="AW125" s="13" t="s">
        <v>4</v>
      </c>
      <c r="AX125" s="13" t="s">
        <v>76</v>
      </c>
      <c r="AY125" s="242" t="s">
        <v>117</v>
      </c>
    </row>
    <row r="126" spans="1:65" s="2" customFormat="1" ht="16.5" customHeight="1">
      <c r="A126" s="38"/>
      <c r="B126" s="39"/>
      <c r="C126" s="218" t="s">
        <v>197</v>
      </c>
      <c r="D126" s="218" t="s">
        <v>120</v>
      </c>
      <c r="E126" s="219" t="s">
        <v>193</v>
      </c>
      <c r="F126" s="220" t="s">
        <v>194</v>
      </c>
      <c r="G126" s="221" t="s">
        <v>174</v>
      </c>
      <c r="H126" s="222">
        <v>2.856</v>
      </c>
      <c r="I126" s="223"/>
      <c r="J126" s="224">
        <f>ROUND(I126*H126,2)</f>
        <v>0</v>
      </c>
      <c r="K126" s="220" t="s">
        <v>124</v>
      </c>
      <c r="L126" s="44"/>
      <c r="M126" s="225" t="s">
        <v>19</v>
      </c>
      <c r="N126" s="226" t="s">
        <v>42</v>
      </c>
      <c r="O126" s="84"/>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125</v>
      </c>
      <c r="AT126" s="229" t="s">
        <v>120</v>
      </c>
      <c r="AU126" s="229" t="s">
        <v>80</v>
      </c>
      <c r="AY126" s="17" t="s">
        <v>117</v>
      </c>
      <c r="BE126" s="230">
        <f>IF(N126="základní",J126,0)</f>
        <v>0</v>
      </c>
      <c r="BF126" s="230">
        <f>IF(N126="snížená",J126,0)</f>
        <v>0</v>
      </c>
      <c r="BG126" s="230">
        <f>IF(N126="zákl. přenesená",J126,0)</f>
        <v>0</v>
      </c>
      <c r="BH126" s="230">
        <f>IF(N126="sníž. přenesená",J126,0)</f>
        <v>0</v>
      </c>
      <c r="BI126" s="230">
        <f>IF(N126="nulová",J126,0)</f>
        <v>0</v>
      </c>
      <c r="BJ126" s="17" t="s">
        <v>76</v>
      </c>
      <c r="BK126" s="230">
        <f>ROUND(I126*H126,2)</f>
        <v>0</v>
      </c>
      <c r="BL126" s="17" t="s">
        <v>125</v>
      </c>
      <c r="BM126" s="229" t="s">
        <v>398</v>
      </c>
    </row>
    <row r="127" spans="1:47" s="2" customFormat="1" ht="12">
      <c r="A127" s="38"/>
      <c r="B127" s="39"/>
      <c r="C127" s="40"/>
      <c r="D127" s="233" t="s">
        <v>135</v>
      </c>
      <c r="E127" s="40"/>
      <c r="F127" s="254" t="s">
        <v>196</v>
      </c>
      <c r="G127" s="40"/>
      <c r="H127" s="40"/>
      <c r="I127" s="136"/>
      <c r="J127" s="40"/>
      <c r="K127" s="40"/>
      <c r="L127" s="44"/>
      <c r="M127" s="255"/>
      <c r="N127" s="256"/>
      <c r="O127" s="84"/>
      <c r="P127" s="84"/>
      <c r="Q127" s="84"/>
      <c r="R127" s="84"/>
      <c r="S127" s="84"/>
      <c r="T127" s="85"/>
      <c r="U127" s="38"/>
      <c r="V127" s="38"/>
      <c r="W127" s="38"/>
      <c r="X127" s="38"/>
      <c r="Y127" s="38"/>
      <c r="Z127" s="38"/>
      <c r="AA127" s="38"/>
      <c r="AB127" s="38"/>
      <c r="AC127" s="38"/>
      <c r="AD127" s="38"/>
      <c r="AE127" s="38"/>
      <c r="AT127" s="17" t="s">
        <v>135</v>
      </c>
      <c r="AU127" s="17" t="s">
        <v>80</v>
      </c>
    </row>
    <row r="128" spans="1:65" s="2" customFormat="1" ht="16.5" customHeight="1">
      <c r="A128" s="38"/>
      <c r="B128" s="39"/>
      <c r="C128" s="257" t="s">
        <v>8</v>
      </c>
      <c r="D128" s="257" t="s">
        <v>148</v>
      </c>
      <c r="E128" s="258" t="s">
        <v>198</v>
      </c>
      <c r="F128" s="259" t="s">
        <v>199</v>
      </c>
      <c r="G128" s="260" t="s">
        <v>174</v>
      </c>
      <c r="H128" s="261">
        <v>2.856</v>
      </c>
      <c r="I128" s="262"/>
      <c r="J128" s="263">
        <f>ROUND(I128*H128,2)</f>
        <v>0</v>
      </c>
      <c r="K128" s="259" t="s">
        <v>124</v>
      </c>
      <c r="L128" s="264"/>
      <c r="M128" s="265" t="s">
        <v>19</v>
      </c>
      <c r="N128" s="266" t="s">
        <v>42</v>
      </c>
      <c r="O128" s="84"/>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151</v>
      </c>
      <c r="AT128" s="229" t="s">
        <v>148</v>
      </c>
      <c r="AU128" s="229" t="s">
        <v>80</v>
      </c>
      <c r="AY128" s="17" t="s">
        <v>117</v>
      </c>
      <c r="BE128" s="230">
        <f>IF(N128="základní",J128,0)</f>
        <v>0</v>
      </c>
      <c r="BF128" s="230">
        <f>IF(N128="snížená",J128,0)</f>
        <v>0</v>
      </c>
      <c r="BG128" s="230">
        <f>IF(N128="zákl. přenesená",J128,0)</f>
        <v>0</v>
      </c>
      <c r="BH128" s="230">
        <f>IF(N128="sníž. přenesená",J128,0)</f>
        <v>0</v>
      </c>
      <c r="BI128" s="230">
        <f>IF(N128="nulová",J128,0)</f>
        <v>0</v>
      </c>
      <c r="BJ128" s="17" t="s">
        <v>76</v>
      </c>
      <c r="BK128" s="230">
        <f>ROUND(I128*H128,2)</f>
        <v>0</v>
      </c>
      <c r="BL128" s="17" t="s">
        <v>125</v>
      </c>
      <c r="BM128" s="229" t="s">
        <v>399</v>
      </c>
    </row>
    <row r="129" spans="1:63" s="12" customFormat="1" ht="22.8" customHeight="1">
      <c r="A129" s="12"/>
      <c r="B129" s="202"/>
      <c r="C129" s="203"/>
      <c r="D129" s="204" t="s">
        <v>70</v>
      </c>
      <c r="E129" s="216" t="s">
        <v>201</v>
      </c>
      <c r="F129" s="216" t="s">
        <v>202</v>
      </c>
      <c r="G129" s="203"/>
      <c r="H129" s="203"/>
      <c r="I129" s="206"/>
      <c r="J129" s="217">
        <f>BK129</f>
        <v>0</v>
      </c>
      <c r="K129" s="203"/>
      <c r="L129" s="208"/>
      <c r="M129" s="209"/>
      <c r="N129" s="210"/>
      <c r="O129" s="210"/>
      <c r="P129" s="211">
        <f>SUM(P130:P131)</f>
        <v>0</v>
      </c>
      <c r="Q129" s="210"/>
      <c r="R129" s="211">
        <f>SUM(R130:R131)</f>
        <v>0</v>
      </c>
      <c r="S129" s="210"/>
      <c r="T129" s="212">
        <f>SUM(T130:T131)</f>
        <v>0</v>
      </c>
      <c r="U129" s="12"/>
      <c r="V129" s="12"/>
      <c r="W129" s="12"/>
      <c r="X129" s="12"/>
      <c r="Y129" s="12"/>
      <c r="Z129" s="12"/>
      <c r="AA129" s="12"/>
      <c r="AB129" s="12"/>
      <c r="AC129" s="12"/>
      <c r="AD129" s="12"/>
      <c r="AE129" s="12"/>
      <c r="AR129" s="213" t="s">
        <v>76</v>
      </c>
      <c r="AT129" s="214" t="s">
        <v>70</v>
      </c>
      <c r="AU129" s="214" t="s">
        <v>76</v>
      </c>
      <c r="AY129" s="213" t="s">
        <v>117</v>
      </c>
      <c r="BK129" s="215">
        <f>SUM(BK130:BK131)</f>
        <v>0</v>
      </c>
    </row>
    <row r="130" spans="1:65" s="2" customFormat="1" ht="21.75" customHeight="1">
      <c r="A130" s="38"/>
      <c r="B130" s="39"/>
      <c r="C130" s="218" t="s">
        <v>211</v>
      </c>
      <c r="D130" s="218" t="s">
        <v>120</v>
      </c>
      <c r="E130" s="219" t="s">
        <v>203</v>
      </c>
      <c r="F130" s="220" t="s">
        <v>204</v>
      </c>
      <c r="G130" s="221" t="s">
        <v>174</v>
      </c>
      <c r="H130" s="222">
        <v>4.309</v>
      </c>
      <c r="I130" s="223"/>
      <c r="J130" s="224">
        <f>ROUND(I130*H130,2)</f>
        <v>0</v>
      </c>
      <c r="K130" s="220" t="s">
        <v>124</v>
      </c>
      <c r="L130" s="44"/>
      <c r="M130" s="225" t="s">
        <v>19</v>
      </c>
      <c r="N130" s="226" t="s">
        <v>42</v>
      </c>
      <c r="O130" s="84"/>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125</v>
      </c>
      <c r="AT130" s="229" t="s">
        <v>120</v>
      </c>
      <c r="AU130" s="229" t="s">
        <v>80</v>
      </c>
      <c r="AY130" s="17" t="s">
        <v>117</v>
      </c>
      <c r="BE130" s="230">
        <f>IF(N130="základní",J130,0)</f>
        <v>0</v>
      </c>
      <c r="BF130" s="230">
        <f>IF(N130="snížená",J130,0)</f>
        <v>0</v>
      </c>
      <c r="BG130" s="230">
        <f>IF(N130="zákl. přenesená",J130,0)</f>
        <v>0</v>
      </c>
      <c r="BH130" s="230">
        <f>IF(N130="sníž. přenesená",J130,0)</f>
        <v>0</v>
      </c>
      <c r="BI130" s="230">
        <f>IF(N130="nulová",J130,0)</f>
        <v>0</v>
      </c>
      <c r="BJ130" s="17" t="s">
        <v>76</v>
      </c>
      <c r="BK130" s="230">
        <f>ROUND(I130*H130,2)</f>
        <v>0</v>
      </c>
      <c r="BL130" s="17" t="s">
        <v>125</v>
      </c>
      <c r="BM130" s="229" t="s">
        <v>400</v>
      </c>
    </row>
    <row r="131" spans="1:47" s="2" customFormat="1" ht="12">
      <c r="A131" s="38"/>
      <c r="B131" s="39"/>
      <c r="C131" s="40"/>
      <c r="D131" s="233" t="s">
        <v>135</v>
      </c>
      <c r="E131" s="40"/>
      <c r="F131" s="254" t="s">
        <v>206</v>
      </c>
      <c r="G131" s="40"/>
      <c r="H131" s="40"/>
      <c r="I131" s="136"/>
      <c r="J131" s="40"/>
      <c r="K131" s="40"/>
      <c r="L131" s="44"/>
      <c r="M131" s="273"/>
      <c r="N131" s="274"/>
      <c r="O131" s="269"/>
      <c r="P131" s="269"/>
      <c r="Q131" s="269"/>
      <c r="R131" s="269"/>
      <c r="S131" s="269"/>
      <c r="T131" s="275"/>
      <c r="U131" s="38"/>
      <c r="V131" s="38"/>
      <c r="W131" s="38"/>
      <c r="X131" s="38"/>
      <c r="Y131" s="38"/>
      <c r="Z131" s="38"/>
      <c r="AA131" s="38"/>
      <c r="AB131" s="38"/>
      <c r="AC131" s="38"/>
      <c r="AD131" s="38"/>
      <c r="AE131" s="38"/>
      <c r="AT131" s="17" t="s">
        <v>135</v>
      </c>
      <c r="AU131" s="17" t="s">
        <v>80</v>
      </c>
    </row>
    <row r="132" spans="1:31" s="2" customFormat="1" ht="6.95" customHeight="1">
      <c r="A132" s="38"/>
      <c r="B132" s="59"/>
      <c r="C132" s="60"/>
      <c r="D132" s="60"/>
      <c r="E132" s="60"/>
      <c r="F132" s="60"/>
      <c r="G132" s="60"/>
      <c r="H132" s="60"/>
      <c r="I132" s="166"/>
      <c r="J132" s="60"/>
      <c r="K132" s="60"/>
      <c r="L132" s="44"/>
      <c r="M132" s="38"/>
      <c r="O132" s="38"/>
      <c r="P132" s="38"/>
      <c r="Q132" s="38"/>
      <c r="R132" s="38"/>
      <c r="S132" s="38"/>
      <c r="T132" s="38"/>
      <c r="U132" s="38"/>
      <c r="V132" s="38"/>
      <c r="W132" s="38"/>
      <c r="X132" s="38"/>
      <c r="Y132" s="38"/>
      <c r="Z132" s="38"/>
      <c r="AA132" s="38"/>
      <c r="AB132" s="38"/>
      <c r="AC132" s="38"/>
      <c r="AD132" s="38"/>
      <c r="AE132" s="38"/>
    </row>
  </sheetData>
  <sheetProtection password="CC35" sheet="1" objects="1" scenarios="1" formatColumns="0" formatRows="0" autoFilter="0"/>
  <autoFilter ref="C84:K131"/>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5" customFormat="1" ht="45" customHeight="1">
      <c r="B3" s="280"/>
      <c r="C3" s="281" t="s">
        <v>401</v>
      </c>
      <c r="D3" s="281"/>
      <c r="E3" s="281"/>
      <c r="F3" s="281"/>
      <c r="G3" s="281"/>
      <c r="H3" s="281"/>
      <c r="I3" s="281"/>
      <c r="J3" s="281"/>
      <c r="K3" s="282"/>
    </row>
    <row r="4" spans="2:11" s="1" customFormat="1" ht="25.5" customHeight="1">
      <c r="B4" s="283"/>
      <c r="C4" s="284" t="s">
        <v>402</v>
      </c>
      <c r="D4" s="284"/>
      <c r="E4" s="284"/>
      <c r="F4" s="284"/>
      <c r="G4" s="284"/>
      <c r="H4" s="284"/>
      <c r="I4" s="284"/>
      <c r="J4" s="284"/>
      <c r="K4" s="285"/>
    </row>
    <row r="5" spans="2:11" s="1" customFormat="1" ht="5.25" customHeight="1">
      <c r="B5" s="283"/>
      <c r="C5" s="286"/>
      <c r="D5" s="286"/>
      <c r="E5" s="286"/>
      <c r="F5" s="286"/>
      <c r="G5" s="286"/>
      <c r="H5" s="286"/>
      <c r="I5" s="286"/>
      <c r="J5" s="286"/>
      <c r="K5" s="285"/>
    </row>
    <row r="6" spans="2:11" s="1" customFormat="1" ht="15" customHeight="1">
      <c r="B6" s="283"/>
      <c r="C6" s="287" t="s">
        <v>403</v>
      </c>
      <c r="D6" s="287"/>
      <c r="E6" s="287"/>
      <c r="F6" s="287"/>
      <c r="G6" s="287"/>
      <c r="H6" s="287"/>
      <c r="I6" s="287"/>
      <c r="J6" s="287"/>
      <c r="K6" s="285"/>
    </row>
    <row r="7" spans="2:11" s="1" customFormat="1" ht="15" customHeight="1">
      <c r="B7" s="288"/>
      <c r="C7" s="287" t="s">
        <v>404</v>
      </c>
      <c r="D7" s="287"/>
      <c r="E7" s="287"/>
      <c r="F7" s="287"/>
      <c r="G7" s="287"/>
      <c r="H7" s="287"/>
      <c r="I7" s="287"/>
      <c r="J7" s="287"/>
      <c r="K7" s="285"/>
    </row>
    <row r="8" spans="2:11" s="1" customFormat="1" ht="12.75" customHeight="1">
      <c r="B8" s="288"/>
      <c r="C8" s="287"/>
      <c r="D8" s="287"/>
      <c r="E8" s="287"/>
      <c r="F8" s="287"/>
      <c r="G8" s="287"/>
      <c r="H8" s="287"/>
      <c r="I8" s="287"/>
      <c r="J8" s="287"/>
      <c r="K8" s="285"/>
    </row>
    <row r="9" spans="2:11" s="1" customFormat="1" ht="15" customHeight="1">
      <c r="B9" s="288"/>
      <c r="C9" s="287" t="s">
        <v>405</v>
      </c>
      <c r="D9" s="287"/>
      <c r="E9" s="287"/>
      <c r="F9" s="287"/>
      <c r="G9" s="287"/>
      <c r="H9" s="287"/>
      <c r="I9" s="287"/>
      <c r="J9" s="287"/>
      <c r="K9" s="285"/>
    </row>
    <row r="10" spans="2:11" s="1" customFormat="1" ht="15" customHeight="1">
      <c r="B10" s="288"/>
      <c r="C10" s="287"/>
      <c r="D10" s="287" t="s">
        <v>406</v>
      </c>
      <c r="E10" s="287"/>
      <c r="F10" s="287"/>
      <c r="G10" s="287"/>
      <c r="H10" s="287"/>
      <c r="I10" s="287"/>
      <c r="J10" s="287"/>
      <c r="K10" s="285"/>
    </row>
    <row r="11" spans="2:11" s="1" customFormat="1" ht="15" customHeight="1">
      <c r="B11" s="288"/>
      <c r="C11" s="289"/>
      <c r="D11" s="287" t="s">
        <v>407</v>
      </c>
      <c r="E11" s="287"/>
      <c r="F11" s="287"/>
      <c r="G11" s="287"/>
      <c r="H11" s="287"/>
      <c r="I11" s="287"/>
      <c r="J11" s="287"/>
      <c r="K11" s="285"/>
    </row>
    <row r="12" spans="2:11" s="1" customFormat="1" ht="15" customHeight="1">
      <c r="B12" s="288"/>
      <c r="C12" s="289"/>
      <c r="D12" s="287"/>
      <c r="E12" s="287"/>
      <c r="F12" s="287"/>
      <c r="G12" s="287"/>
      <c r="H12" s="287"/>
      <c r="I12" s="287"/>
      <c r="J12" s="287"/>
      <c r="K12" s="285"/>
    </row>
    <row r="13" spans="2:11" s="1" customFormat="1" ht="15" customHeight="1">
      <c r="B13" s="288"/>
      <c r="C13" s="289"/>
      <c r="D13" s="290" t="s">
        <v>408</v>
      </c>
      <c r="E13" s="287"/>
      <c r="F13" s="287"/>
      <c r="G13" s="287"/>
      <c r="H13" s="287"/>
      <c r="I13" s="287"/>
      <c r="J13" s="287"/>
      <c r="K13" s="285"/>
    </row>
    <row r="14" spans="2:11" s="1" customFormat="1" ht="12.75" customHeight="1">
      <c r="B14" s="288"/>
      <c r="C14" s="289"/>
      <c r="D14" s="289"/>
      <c r="E14" s="289"/>
      <c r="F14" s="289"/>
      <c r="G14" s="289"/>
      <c r="H14" s="289"/>
      <c r="I14" s="289"/>
      <c r="J14" s="289"/>
      <c r="K14" s="285"/>
    </row>
    <row r="15" spans="2:11" s="1" customFormat="1" ht="15" customHeight="1">
      <c r="B15" s="288"/>
      <c r="C15" s="289"/>
      <c r="D15" s="287" t="s">
        <v>409</v>
      </c>
      <c r="E15" s="287"/>
      <c r="F15" s="287"/>
      <c r="G15" s="287"/>
      <c r="H15" s="287"/>
      <c r="I15" s="287"/>
      <c r="J15" s="287"/>
      <c r="K15" s="285"/>
    </row>
    <row r="16" spans="2:11" s="1" customFormat="1" ht="15" customHeight="1">
      <c r="B16" s="288"/>
      <c r="C16" s="289"/>
      <c r="D16" s="287" t="s">
        <v>410</v>
      </c>
      <c r="E16" s="287"/>
      <c r="F16" s="287"/>
      <c r="G16" s="287"/>
      <c r="H16" s="287"/>
      <c r="I16" s="287"/>
      <c r="J16" s="287"/>
      <c r="K16" s="285"/>
    </row>
    <row r="17" spans="2:11" s="1" customFormat="1" ht="15" customHeight="1">
      <c r="B17" s="288"/>
      <c r="C17" s="289"/>
      <c r="D17" s="287" t="s">
        <v>411</v>
      </c>
      <c r="E17" s="287"/>
      <c r="F17" s="287"/>
      <c r="G17" s="287"/>
      <c r="H17" s="287"/>
      <c r="I17" s="287"/>
      <c r="J17" s="287"/>
      <c r="K17" s="285"/>
    </row>
    <row r="18" spans="2:11" s="1" customFormat="1" ht="15" customHeight="1">
      <c r="B18" s="288"/>
      <c r="C18" s="289"/>
      <c r="D18" s="289"/>
      <c r="E18" s="291" t="s">
        <v>78</v>
      </c>
      <c r="F18" s="287" t="s">
        <v>412</v>
      </c>
      <c r="G18" s="287"/>
      <c r="H18" s="287"/>
      <c r="I18" s="287"/>
      <c r="J18" s="287"/>
      <c r="K18" s="285"/>
    </row>
    <row r="19" spans="2:11" s="1" customFormat="1" ht="15" customHeight="1">
      <c r="B19" s="288"/>
      <c r="C19" s="289"/>
      <c r="D19" s="289"/>
      <c r="E19" s="291" t="s">
        <v>413</v>
      </c>
      <c r="F19" s="287" t="s">
        <v>414</v>
      </c>
      <c r="G19" s="287"/>
      <c r="H19" s="287"/>
      <c r="I19" s="287"/>
      <c r="J19" s="287"/>
      <c r="K19" s="285"/>
    </row>
    <row r="20" spans="2:11" s="1" customFormat="1" ht="15" customHeight="1">
      <c r="B20" s="288"/>
      <c r="C20" s="289"/>
      <c r="D20" s="289"/>
      <c r="E20" s="291" t="s">
        <v>415</v>
      </c>
      <c r="F20" s="287" t="s">
        <v>416</v>
      </c>
      <c r="G20" s="287"/>
      <c r="H20" s="287"/>
      <c r="I20" s="287"/>
      <c r="J20" s="287"/>
      <c r="K20" s="285"/>
    </row>
    <row r="21" spans="2:11" s="1" customFormat="1" ht="15" customHeight="1">
      <c r="B21" s="288"/>
      <c r="C21" s="289"/>
      <c r="D21" s="289"/>
      <c r="E21" s="291" t="s">
        <v>417</v>
      </c>
      <c r="F21" s="287" t="s">
        <v>418</v>
      </c>
      <c r="G21" s="287"/>
      <c r="H21" s="287"/>
      <c r="I21" s="287"/>
      <c r="J21" s="287"/>
      <c r="K21" s="285"/>
    </row>
    <row r="22" spans="2:11" s="1" customFormat="1" ht="15" customHeight="1">
      <c r="B22" s="288"/>
      <c r="C22" s="289"/>
      <c r="D22" s="289"/>
      <c r="E22" s="291" t="s">
        <v>419</v>
      </c>
      <c r="F22" s="287" t="s">
        <v>420</v>
      </c>
      <c r="G22" s="287"/>
      <c r="H22" s="287"/>
      <c r="I22" s="287"/>
      <c r="J22" s="287"/>
      <c r="K22" s="285"/>
    </row>
    <row r="23" spans="2:11" s="1" customFormat="1" ht="15" customHeight="1">
      <c r="B23" s="288"/>
      <c r="C23" s="289"/>
      <c r="D23" s="289"/>
      <c r="E23" s="291" t="s">
        <v>421</v>
      </c>
      <c r="F23" s="287" t="s">
        <v>422</v>
      </c>
      <c r="G23" s="287"/>
      <c r="H23" s="287"/>
      <c r="I23" s="287"/>
      <c r="J23" s="287"/>
      <c r="K23" s="285"/>
    </row>
    <row r="24" spans="2:11" s="1" customFormat="1" ht="12.75" customHeight="1">
      <c r="B24" s="288"/>
      <c r="C24" s="289"/>
      <c r="D24" s="289"/>
      <c r="E24" s="289"/>
      <c r="F24" s="289"/>
      <c r="G24" s="289"/>
      <c r="H24" s="289"/>
      <c r="I24" s="289"/>
      <c r="J24" s="289"/>
      <c r="K24" s="285"/>
    </row>
    <row r="25" spans="2:11" s="1" customFormat="1" ht="15" customHeight="1">
      <c r="B25" s="288"/>
      <c r="C25" s="287" t="s">
        <v>423</v>
      </c>
      <c r="D25" s="287"/>
      <c r="E25" s="287"/>
      <c r="F25" s="287"/>
      <c r="G25" s="287"/>
      <c r="H25" s="287"/>
      <c r="I25" s="287"/>
      <c r="J25" s="287"/>
      <c r="K25" s="285"/>
    </row>
    <row r="26" spans="2:11" s="1" customFormat="1" ht="15" customHeight="1">
      <c r="B26" s="288"/>
      <c r="C26" s="287" t="s">
        <v>424</v>
      </c>
      <c r="D26" s="287"/>
      <c r="E26" s="287"/>
      <c r="F26" s="287"/>
      <c r="G26" s="287"/>
      <c r="H26" s="287"/>
      <c r="I26" s="287"/>
      <c r="J26" s="287"/>
      <c r="K26" s="285"/>
    </row>
    <row r="27" spans="2:11" s="1" customFormat="1" ht="15" customHeight="1">
      <c r="B27" s="288"/>
      <c r="C27" s="287"/>
      <c r="D27" s="287" t="s">
        <v>425</v>
      </c>
      <c r="E27" s="287"/>
      <c r="F27" s="287"/>
      <c r="G27" s="287"/>
      <c r="H27" s="287"/>
      <c r="I27" s="287"/>
      <c r="J27" s="287"/>
      <c r="K27" s="285"/>
    </row>
    <row r="28" spans="2:11" s="1" customFormat="1" ht="15" customHeight="1">
      <c r="B28" s="288"/>
      <c r="C28" s="289"/>
      <c r="D28" s="287" t="s">
        <v>426</v>
      </c>
      <c r="E28" s="287"/>
      <c r="F28" s="287"/>
      <c r="G28" s="287"/>
      <c r="H28" s="287"/>
      <c r="I28" s="287"/>
      <c r="J28" s="287"/>
      <c r="K28" s="285"/>
    </row>
    <row r="29" spans="2:11" s="1" customFormat="1" ht="12.75" customHeight="1">
      <c r="B29" s="288"/>
      <c r="C29" s="289"/>
      <c r="D29" s="289"/>
      <c r="E29" s="289"/>
      <c r="F29" s="289"/>
      <c r="G29" s="289"/>
      <c r="H29" s="289"/>
      <c r="I29" s="289"/>
      <c r="J29" s="289"/>
      <c r="K29" s="285"/>
    </row>
    <row r="30" spans="2:11" s="1" customFormat="1" ht="15" customHeight="1">
      <c r="B30" s="288"/>
      <c r="C30" s="289"/>
      <c r="D30" s="287" t="s">
        <v>427</v>
      </c>
      <c r="E30" s="287"/>
      <c r="F30" s="287"/>
      <c r="G30" s="287"/>
      <c r="H30" s="287"/>
      <c r="I30" s="287"/>
      <c r="J30" s="287"/>
      <c r="K30" s="285"/>
    </row>
    <row r="31" spans="2:11" s="1" customFormat="1" ht="15" customHeight="1">
      <c r="B31" s="288"/>
      <c r="C31" s="289"/>
      <c r="D31" s="287" t="s">
        <v>428</v>
      </c>
      <c r="E31" s="287"/>
      <c r="F31" s="287"/>
      <c r="G31" s="287"/>
      <c r="H31" s="287"/>
      <c r="I31" s="287"/>
      <c r="J31" s="287"/>
      <c r="K31" s="285"/>
    </row>
    <row r="32" spans="2:11" s="1" customFormat="1" ht="12.75" customHeight="1">
      <c r="B32" s="288"/>
      <c r="C32" s="289"/>
      <c r="D32" s="289"/>
      <c r="E32" s="289"/>
      <c r="F32" s="289"/>
      <c r="G32" s="289"/>
      <c r="H32" s="289"/>
      <c r="I32" s="289"/>
      <c r="J32" s="289"/>
      <c r="K32" s="285"/>
    </row>
    <row r="33" spans="2:11" s="1" customFormat="1" ht="15" customHeight="1">
      <c r="B33" s="288"/>
      <c r="C33" s="289"/>
      <c r="D33" s="287" t="s">
        <v>429</v>
      </c>
      <c r="E33" s="287"/>
      <c r="F33" s="287"/>
      <c r="G33" s="287"/>
      <c r="H33" s="287"/>
      <c r="I33" s="287"/>
      <c r="J33" s="287"/>
      <c r="K33" s="285"/>
    </row>
    <row r="34" spans="2:11" s="1" customFormat="1" ht="15" customHeight="1">
      <c r="B34" s="288"/>
      <c r="C34" s="289"/>
      <c r="D34" s="287" t="s">
        <v>430</v>
      </c>
      <c r="E34" s="287"/>
      <c r="F34" s="287"/>
      <c r="G34" s="287"/>
      <c r="H34" s="287"/>
      <c r="I34" s="287"/>
      <c r="J34" s="287"/>
      <c r="K34" s="285"/>
    </row>
    <row r="35" spans="2:11" s="1" customFormat="1" ht="15" customHeight="1">
      <c r="B35" s="288"/>
      <c r="C35" s="289"/>
      <c r="D35" s="287" t="s">
        <v>431</v>
      </c>
      <c r="E35" s="287"/>
      <c r="F35" s="287"/>
      <c r="G35" s="287"/>
      <c r="H35" s="287"/>
      <c r="I35" s="287"/>
      <c r="J35" s="287"/>
      <c r="K35" s="285"/>
    </row>
    <row r="36" spans="2:11" s="1" customFormat="1" ht="15" customHeight="1">
      <c r="B36" s="288"/>
      <c r="C36" s="289"/>
      <c r="D36" s="287"/>
      <c r="E36" s="290" t="s">
        <v>103</v>
      </c>
      <c r="F36" s="287"/>
      <c r="G36" s="287" t="s">
        <v>432</v>
      </c>
      <c r="H36" s="287"/>
      <c r="I36" s="287"/>
      <c r="J36" s="287"/>
      <c r="K36" s="285"/>
    </row>
    <row r="37" spans="2:11" s="1" customFormat="1" ht="30.75" customHeight="1">
      <c r="B37" s="288"/>
      <c r="C37" s="289"/>
      <c r="D37" s="287"/>
      <c r="E37" s="290" t="s">
        <v>433</v>
      </c>
      <c r="F37" s="287"/>
      <c r="G37" s="287" t="s">
        <v>434</v>
      </c>
      <c r="H37" s="287"/>
      <c r="I37" s="287"/>
      <c r="J37" s="287"/>
      <c r="K37" s="285"/>
    </row>
    <row r="38" spans="2:11" s="1" customFormat="1" ht="15" customHeight="1">
      <c r="B38" s="288"/>
      <c r="C38" s="289"/>
      <c r="D38" s="287"/>
      <c r="E38" s="290" t="s">
        <v>52</v>
      </c>
      <c r="F38" s="287"/>
      <c r="G38" s="287" t="s">
        <v>435</v>
      </c>
      <c r="H38" s="287"/>
      <c r="I38" s="287"/>
      <c r="J38" s="287"/>
      <c r="K38" s="285"/>
    </row>
    <row r="39" spans="2:11" s="1" customFormat="1" ht="15" customHeight="1">
      <c r="B39" s="288"/>
      <c r="C39" s="289"/>
      <c r="D39" s="287"/>
      <c r="E39" s="290" t="s">
        <v>53</v>
      </c>
      <c r="F39" s="287"/>
      <c r="G39" s="287" t="s">
        <v>436</v>
      </c>
      <c r="H39" s="287"/>
      <c r="I39" s="287"/>
      <c r="J39" s="287"/>
      <c r="K39" s="285"/>
    </row>
    <row r="40" spans="2:11" s="1" customFormat="1" ht="15" customHeight="1">
      <c r="B40" s="288"/>
      <c r="C40" s="289"/>
      <c r="D40" s="287"/>
      <c r="E40" s="290" t="s">
        <v>104</v>
      </c>
      <c r="F40" s="287"/>
      <c r="G40" s="287" t="s">
        <v>437</v>
      </c>
      <c r="H40" s="287"/>
      <c r="I40" s="287"/>
      <c r="J40" s="287"/>
      <c r="K40" s="285"/>
    </row>
    <row r="41" spans="2:11" s="1" customFormat="1" ht="15" customHeight="1">
      <c r="B41" s="288"/>
      <c r="C41" s="289"/>
      <c r="D41" s="287"/>
      <c r="E41" s="290" t="s">
        <v>105</v>
      </c>
      <c r="F41" s="287"/>
      <c r="G41" s="287" t="s">
        <v>438</v>
      </c>
      <c r="H41" s="287"/>
      <c r="I41" s="287"/>
      <c r="J41" s="287"/>
      <c r="K41" s="285"/>
    </row>
    <row r="42" spans="2:11" s="1" customFormat="1" ht="15" customHeight="1">
      <c r="B42" s="288"/>
      <c r="C42" s="289"/>
      <c r="D42" s="287"/>
      <c r="E42" s="290" t="s">
        <v>439</v>
      </c>
      <c r="F42" s="287"/>
      <c r="G42" s="287" t="s">
        <v>440</v>
      </c>
      <c r="H42" s="287"/>
      <c r="I42" s="287"/>
      <c r="J42" s="287"/>
      <c r="K42" s="285"/>
    </row>
    <row r="43" spans="2:11" s="1" customFormat="1" ht="15" customHeight="1">
      <c r="B43" s="288"/>
      <c r="C43" s="289"/>
      <c r="D43" s="287"/>
      <c r="E43" s="290"/>
      <c r="F43" s="287"/>
      <c r="G43" s="287" t="s">
        <v>441</v>
      </c>
      <c r="H43" s="287"/>
      <c r="I43" s="287"/>
      <c r="J43" s="287"/>
      <c r="K43" s="285"/>
    </row>
    <row r="44" spans="2:11" s="1" customFormat="1" ht="15" customHeight="1">
      <c r="B44" s="288"/>
      <c r="C44" s="289"/>
      <c r="D44" s="287"/>
      <c r="E44" s="290" t="s">
        <v>442</v>
      </c>
      <c r="F44" s="287"/>
      <c r="G44" s="287" t="s">
        <v>443</v>
      </c>
      <c r="H44" s="287"/>
      <c r="I44" s="287"/>
      <c r="J44" s="287"/>
      <c r="K44" s="285"/>
    </row>
    <row r="45" spans="2:11" s="1" customFormat="1" ht="15" customHeight="1">
      <c r="B45" s="288"/>
      <c r="C45" s="289"/>
      <c r="D45" s="287"/>
      <c r="E45" s="290" t="s">
        <v>107</v>
      </c>
      <c r="F45" s="287"/>
      <c r="G45" s="287" t="s">
        <v>444</v>
      </c>
      <c r="H45" s="287"/>
      <c r="I45" s="287"/>
      <c r="J45" s="287"/>
      <c r="K45" s="285"/>
    </row>
    <row r="46" spans="2:11" s="1" customFormat="1" ht="12.75" customHeight="1">
      <c r="B46" s="288"/>
      <c r="C46" s="289"/>
      <c r="D46" s="287"/>
      <c r="E46" s="287"/>
      <c r="F46" s="287"/>
      <c r="G46" s="287"/>
      <c r="H46" s="287"/>
      <c r="I46" s="287"/>
      <c r="J46" s="287"/>
      <c r="K46" s="285"/>
    </row>
    <row r="47" spans="2:11" s="1" customFormat="1" ht="15" customHeight="1">
      <c r="B47" s="288"/>
      <c r="C47" s="289"/>
      <c r="D47" s="287" t="s">
        <v>445</v>
      </c>
      <c r="E47" s="287"/>
      <c r="F47" s="287"/>
      <c r="G47" s="287"/>
      <c r="H47" s="287"/>
      <c r="I47" s="287"/>
      <c r="J47" s="287"/>
      <c r="K47" s="285"/>
    </row>
    <row r="48" spans="2:11" s="1" customFormat="1" ht="15" customHeight="1">
      <c r="B48" s="288"/>
      <c r="C48" s="289"/>
      <c r="D48" s="289"/>
      <c r="E48" s="287" t="s">
        <v>446</v>
      </c>
      <c r="F48" s="287"/>
      <c r="G48" s="287"/>
      <c r="H48" s="287"/>
      <c r="I48" s="287"/>
      <c r="J48" s="287"/>
      <c r="K48" s="285"/>
    </row>
    <row r="49" spans="2:11" s="1" customFormat="1" ht="15" customHeight="1">
      <c r="B49" s="288"/>
      <c r="C49" s="289"/>
      <c r="D49" s="289"/>
      <c r="E49" s="287" t="s">
        <v>447</v>
      </c>
      <c r="F49" s="287"/>
      <c r="G49" s="287"/>
      <c r="H49" s="287"/>
      <c r="I49" s="287"/>
      <c r="J49" s="287"/>
      <c r="K49" s="285"/>
    </row>
    <row r="50" spans="2:11" s="1" customFormat="1" ht="15" customHeight="1">
      <c r="B50" s="288"/>
      <c r="C50" s="289"/>
      <c r="D50" s="289"/>
      <c r="E50" s="287" t="s">
        <v>448</v>
      </c>
      <c r="F50" s="287"/>
      <c r="G50" s="287"/>
      <c r="H50" s="287"/>
      <c r="I50" s="287"/>
      <c r="J50" s="287"/>
      <c r="K50" s="285"/>
    </row>
    <row r="51" spans="2:11" s="1" customFormat="1" ht="15" customHeight="1">
      <c r="B51" s="288"/>
      <c r="C51" s="289"/>
      <c r="D51" s="287" t="s">
        <v>449</v>
      </c>
      <c r="E51" s="287"/>
      <c r="F51" s="287"/>
      <c r="G51" s="287"/>
      <c r="H51" s="287"/>
      <c r="I51" s="287"/>
      <c r="J51" s="287"/>
      <c r="K51" s="285"/>
    </row>
    <row r="52" spans="2:11" s="1" customFormat="1" ht="25.5" customHeight="1">
      <c r="B52" s="283"/>
      <c r="C52" s="284" t="s">
        <v>450</v>
      </c>
      <c r="D52" s="284"/>
      <c r="E52" s="284"/>
      <c r="F52" s="284"/>
      <c r="G52" s="284"/>
      <c r="H52" s="284"/>
      <c r="I52" s="284"/>
      <c r="J52" s="284"/>
      <c r="K52" s="285"/>
    </row>
    <row r="53" spans="2:11" s="1" customFormat="1" ht="5.25" customHeight="1">
      <c r="B53" s="283"/>
      <c r="C53" s="286"/>
      <c r="D53" s="286"/>
      <c r="E53" s="286"/>
      <c r="F53" s="286"/>
      <c r="G53" s="286"/>
      <c r="H53" s="286"/>
      <c r="I53" s="286"/>
      <c r="J53" s="286"/>
      <c r="K53" s="285"/>
    </row>
    <row r="54" spans="2:11" s="1" customFormat="1" ht="15" customHeight="1">
      <c r="B54" s="283"/>
      <c r="C54" s="287" t="s">
        <v>451</v>
      </c>
      <c r="D54" s="287"/>
      <c r="E54" s="287"/>
      <c r="F54" s="287"/>
      <c r="G54" s="287"/>
      <c r="H54" s="287"/>
      <c r="I54" s="287"/>
      <c r="J54" s="287"/>
      <c r="K54" s="285"/>
    </row>
    <row r="55" spans="2:11" s="1" customFormat="1" ht="15" customHeight="1">
      <c r="B55" s="283"/>
      <c r="C55" s="287" t="s">
        <v>452</v>
      </c>
      <c r="D55" s="287"/>
      <c r="E55" s="287"/>
      <c r="F55" s="287"/>
      <c r="G55" s="287"/>
      <c r="H55" s="287"/>
      <c r="I55" s="287"/>
      <c r="J55" s="287"/>
      <c r="K55" s="285"/>
    </row>
    <row r="56" spans="2:11" s="1" customFormat="1" ht="12.75" customHeight="1">
      <c r="B56" s="283"/>
      <c r="C56" s="287"/>
      <c r="D56" s="287"/>
      <c r="E56" s="287"/>
      <c r="F56" s="287"/>
      <c r="G56" s="287"/>
      <c r="H56" s="287"/>
      <c r="I56" s="287"/>
      <c r="J56" s="287"/>
      <c r="K56" s="285"/>
    </row>
    <row r="57" spans="2:11" s="1" customFormat="1" ht="15" customHeight="1">
      <c r="B57" s="283"/>
      <c r="C57" s="287" t="s">
        <v>453</v>
      </c>
      <c r="D57" s="287"/>
      <c r="E57" s="287"/>
      <c r="F57" s="287"/>
      <c r="G57" s="287"/>
      <c r="H57" s="287"/>
      <c r="I57" s="287"/>
      <c r="J57" s="287"/>
      <c r="K57" s="285"/>
    </row>
    <row r="58" spans="2:11" s="1" customFormat="1" ht="15" customHeight="1">
      <c r="B58" s="283"/>
      <c r="C58" s="289"/>
      <c r="D58" s="287" t="s">
        <v>454</v>
      </c>
      <c r="E58" s="287"/>
      <c r="F58" s="287"/>
      <c r="G58" s="287"/>
      <c r="H58" s="287"/>
      <c r="I58" s="287"/>
      <c r="J58" s="287"/>
      <c r="K58" s="285"/>
    </row>
    <row r="59" spans="2:11" s="1" customFormat="1" ht="15" customHeight="1">
      <c r="B59" s="283"/>
      <c r="C59" s="289"/>
      <c r="D59" s="287" t="s">
        <v>455</v>
      </c>
      <c r="E59" s="287"/>
      <c r="F59" s="287"/>
      <c r="G59" s="287"/>
      <c r="H59" s="287"/>
      <c r="I59" s="287"/>
      <c r="J59" s="287"/>
      <c r="K59" s="285"/>
    </row>
    <row r="60" spans="2:11" s="1" customFormat="1" ht="15" customHeight="1">
      <c r="B60" s="283"/>
      <c r="C60" s="289"/>
      <c r="D60" s="287" t="s">
        <v>456</v>
      </c>
      <c r="E60" s="287"/>
      <c r="F60" s="287"/>
      <c r="G60" s="287"/>
      <c r="H60" s="287"/>
      <c r="I60" s="287"/>
      <c r="J60" s="287"/>
      <c r="K60" s="285"/>
    </row>
    <row r="61" spans="2:11" s="1" customFormat="1" ht="15" customHeight="1">
      <c r="B61" s="283"/>
      <c r="C61" s="289"/>
      <c r="D61" s="287" t="s">
        <v>457</v>
      </c>
      <c r="E61" s="287"/>
      <c r="F61" s="287"/>
      <c r="G61" s="287"/>
      <c r="H61" s="287"/>
      <c r="I61" s="287"/>
      <c r="J61" s="287"/>
      <c r="K61" s="285"/>
    </row>
    <row r="62" spans="2:11" s="1" customFormat="1" ht="15" customHeight="1">
      <c r="B62" s="283"/>
      <c r="C62" s="289"/>
      <c r="D62" s="292" t="s">
        <v>458</v>
      </c>
      <c r="E62" s="292"/>
      <c r="F62" s="292"/>
      <c r="G62" s="292"/>
      <c r="H62" s="292"/>
      <c r="I62" s="292"/>
      <c r="J62" s="292"/>
      <c r="K62" s="285"/>
    </row>
    <row r="63" spans="2:11" s="1" customFormat="1" ht="15" customHeight="1">
      <c r="B63" s="283"/>
      <c r="C63" s="289"/>
      <c r="D63" s="287" t="s">
        <v>459</v>
      </c>
      <c r="E63" s="287"/>
      <c r="F63" s="287"/>
      <c r="G63" s="287"/>
      <c r="H63" s="287"/>
      <c r="I63" s="287"/>
      <c r="J63" s="287"/>
      <c r="K63" s="285"/>
    </row>
    <row r="64" spans="2:11" s="1" customFormat="1" ht="12.75" customHeight="1">
      <c r="B64" s="283"/>
      <c r="C64" s="289"/>
      <c r="D64" s="289"/>
      <c r="E64" s="293"/>
      <c r="F64" s="289"/>
      <c r="G64" s="289"/>
      <c r="H64" s="289"/>
      <c r="I64" s="289"/>
      <c r="J64" s="289"/>
      <c r="K64" s="285"/>
    </row>
    <row r="65" spans="2:11" s="1" customFormat="1" ht="15" customHeight="1">
      <c r="B65" s="283"/>
      <c r="C65" s="289"/>
      <c r="D65" s="287" t="s">
        <v>460</v>
      </c>
      <c r="E65" s="287"/>
      <c r="F65" s="287"/>
      <c r="G65" s="287"/>
      <c r="H65" s="287"/>
      <c r="I65" s="287"/>
      <c r="J65" s="287"/>
      <c r="K65" s="285"/>
    </row>
    <row r="66" spans="2:11" s="1" customFormat="1" ht="15" customHeight="1">
      <c r="B66" s="283"/>
      <c r="C66" s="289"/>
      <c r="D66" s="292" t="s">
        <v>461</v>
      </c>
      <c r="E66" s="292"/>
      <c r="F66" s="292"/>
      <c r="G66" s="292"/>
      <c r="H66" s="292"/>
      <c r="I66" s="292"/>
      <c r="J66" s="292"/>
      <c r="K66" s="285"/>
    </row>
    <row r="67" spans="2:11" s="1" customFormat="1" ht="15" customHeight="1">
      <c r="B67" s="283"/>
      <c r="C67" s="289"/>
      <c r="D67" s="287" t="s">
        <v>462</v>
      </c>
      <c r="E67" s="287"/>
      <c r="F67" s="287"/>
      <c r="G67" s="287"/>
      <c r="H67" s="287"/>
      <c r="I67" s="287"/>
      <c r="J67" s="287"/>
      <c r="K67" s="285"/>
    </row>
    <row r="68" spans="2:11" s="1" customFormat="1" ht="15" customHeight="1">
      <c r="B68" s="283"/>
      <c r="C68" s="289"/>
      <c r="D68" s="287" t="s">
        <v>463</v>
      </c>
      <c r="E68" s="287"/>
      <c r="F68" s="287"/>
      <c r="G68" s="287"/>
      <c r="H68" s="287"/>
      <c r="I68" s="287"/>
      <c r="J68" s="287"/>
      <c r="K68" s="285"/>
    </row>
    <row r="69" spans="2:11" s="1" customFormat="1" ht="15" customHeight="1">
      <c r="B69" s="283"/>
      <c r="C69" s="289"/>
      <c r="D69" s="287" t="s">
        <v>464</v>
      </c>
      <c r="E69" s="287"/>
      <c r="F69" s="287"/>
      <c r="G69" s="287"/>
      <c r="H69" s="287"/>
      <c r="I69" s="287"/>
      <c r="J69" s="287"/>
      <c r="K69" s="285"/>
    </row>
    <row r="70" spans="2:11" s="1" customFormat="1" ht="15" customHeight="1">
      <c r="B70" s="283"/>
      <c r="C70" s="289"/>
      <c r="D70" s="287" t="s">
        <v>465</v>
      </c>
      <c r="E70" s="287"/>
      <c r="F70" s="287"/>
      <c r="G70" s="287"/>
      <c r="H70" s="287"/>
      <c r="I70" s="287"/>
      <c r="J70" s="287"/>
      <c r="K70" s="285"/>
    </row>
    <row r="71" spans="2:11" s="1" customFormat="1" ht="12.75" customHeight="1">
      <c r="B71" s="294"/>
      <c r="C71" s="295"/>
      <c r="D71" s="295"/>
      <c r="E71" s="295"/>
      <c r="F71" s="295"/>
      <c r="G71" s="295"/>
      <c r="H71" s="295"/>
      <c r="I71" s="295"/>
      <c r="J71" s="295"/>
      <c r="K71" s="296"/>
    </row>
    <row r="72" spans="2:11" s="1" customFormat="1" ht="18.75" customHeight="1">
      <c r="B72" s="297"/>
      <c r="C72" s="297"/>
      <c r="D72" s="297"/>
      <c r="E72" s="297"/>
      <c r="F72" s="297"/>
      <c r="G72" s="297"/>
      <c r="H72" s="297"/>
      <c r="I72" s="297"/>
      <c r="J72" s="297"/>
      <c r="K72" s="298"/>
    </row>
    <row r="73" spans="2:11" s="1" customFormat="1" ht="18.75" customHeight="1">
      <c r="B73" s="298"/>
      <c r="C73" s="298"/>
      <c r="D73" s="298"/>
      <c r="E73" s="298"/>
      <c r="F73" s="298"/>
      <c r="G73" s="298"/>
      <c r="H73" s="298"/>
      <c r="I73" s="298"/>
      <c r="J73" s="298"/>
      <c r="K73" s="298"/>
    </row>
    <row r="74" spans="2:11" s="1" customFormat="1" ht="7.5" customHeight="1">
      <c r="B74" s="299"/>
      <c r="C74" s="300"/>
      <c r="D74" s="300"/>
      <c r="E74" s="300"/>
      <c r="F74" s="300"/>
      <c r="G74" s="300"/>
      <c r="H74" s="300"/>
      <c r="I74" s="300"/>
      <c r="J74" s="300"/>
      <c r="K74" s="301"/>
    </row>
    <row r="75" spans="2:11" s="1" customFormat="1" ht="45" customHeight="1">
      <c r="B75" s="302"/>
      <c r="C75" s="303" t="s">
        <v>466</v>
      </c>
      <c r="D75" s="303"/>
      <c r="E75" s="303"/>
      <c r="F75" s="303"/>
      <c r="G75" s="303"/>
      <c r="H75" s="303"/>
      <c r="I75" s="303"/>
      <c r="J75" s="303"/>
      <c r="K75" s="304"/>
    </row>
    <row r="76" spans="2:11" s="1" customFormat="1" ht="17.25" customHeight="1">
      <c r="B76" s="302"/>
      <c r="C76" s="305" t="s">
        <v>467</v>
      </c>
      <c r="D76" s="305"/>
      <c r="E76" s="305"/>
      <c r="F76" s="305" t="s">
        <v>468</v>
      </c>
      <c r="G76" s="306"/>
      <c r="H76" s="305" t="s">
        <v>53</v>
      </c>
      <c r="I76" s="305" t="s">
        <v>56</v>
      </c>
      <c r="J76" s="305" t="s">
        <v>469</v>
      </c>
      <c r="K76" s="304"/>
    </row>
    <row r="77" spans="2:11" s="1" customFormat="1" ht="17.25" customHeight="1">
      <c r="B77" s="302"/>
      <c r="C77" s="307" t="s">
        <v>470</v>
      </c>
      <c r="D77" s="307"/>
      <c r="E77" s="307"/>
      <c r="F77" s="308" t="s">
        <v>471</v>
      </c>
      <c r="G77" s="309"/>
      <c r="H77" s="307"/>
      <c r="I77" s="307"/>
      <c r="J77" s="307" t="s">
        <v>472</v>
      </c>
      <c r="K77" s="304"/>
    </row>
    <row r="78" spans="2:11" s="1" customFormat="1" ht="5.25" customHeight="1">
      <c r="B78" s="302"/>
      <c r="C78" s="310"/>
      <c r="D78" s="310"/>
      <c r="E78" s="310"/>
      <c r="F78" s="310"/>
      <c r="G78" s="311"/>
      <c r="H78" s="310"/>
      <c r="I78" s="310"/>
      <c r="J78" s="310"/>
      <c r="K78" s="304"/>
    </row>
    <row r="79" spans="2:11" s="1" customFormat="1" ht="15" customHeight="1">
      <c r="B79" s="302"/>
      <c r="C79" s="290" t="s">
        <v>52</v>
      </c>
      <c r="D79" s="310"/>
      <c r="E79" s="310"/>
      <c r="F79" s="312" t="s">
        <v>473</v>
      </c>
      <c r="G79" s="311"/>
      <c r="H79" s="290" t="s">
        <v>474</v>
      </c>
      <c r="I79" s="290" t="s">
        <v>475</v>
      </c>
      <c r="J79" s="290">
        <v>20</v>
      </c>
      <c r="K79" s="304"/>
    </row>
    <row r="80" spans="2:11" s="1" customFormat="1" ht="15" customHeight="1">
      <c r="B80" s="302"/>
      <c r="C80" s="290" t="s">
        <v>476</v>
      </c>
      <c r="D80" s="290"/>
      <c r="E80" s="290"/>
      <c r="F80" s="312" t="s">
        <v>473</v>
      </c>
      <c r="G80" s="311"/>
      <c r="H80" s="290" t="s">
        <v>477</v>
      </c>
      <c r="I80" s="290" t="s">
        <v>475</v>
      </c>
      <c r="J80" s="290">
        <v>120</v>
      </c>
      <c r="K80" s="304"/>
    </row>
    <row r="81" spans="2:11" s="1" customFormat="1" ht="15" customHeight="1">
      <c r="B81" s="313"/>
      <c r="C81" s="290" t="s">
        <v>478</v>
      </c>
      <c r="D81" s="290"/>
      <c r="E81" s="290"/>
      <c r="F81" s="312" t="s">
        <v>479</v>
      </c>
      <c r="G81" s="311"/>
      <c r="H81" s="290" t="s">
        <v>480</v>
      </c>
      <c r="I81" s="290" t="s">
        <v>475</v>
      </c>
      <c r="J81" s="290">
        <v>50</v>
      </c>
      <c r="K81" s="304"/>
    </row>
    <row r="82" spans="2:11" s="1" customFormat="1" ht="15" customHeight="1">
      <c r="B82" s="313"/>
      <c r="C82" s="290" t="s">
        <v>481</v>
      </c>
      <c r="D82" s="290"/>
      <c r="E82" s="290"/>
      <c r="F82" s="312" t="s">
        <v>473</v>
      </c>
      <c r="G82" s="311"/>
      <c r="H82" s="290" t="s">
        <v>482</v>
      </c>
      <c r="I82" s="290" t="s">
        <v>483</v>
      </c>
      <c r="J82" s="290"/>
      <c r="K82" s="304"/>
    </row>
    <row r="83" spans="2:11" s="1" customFormat="1" ht="15" customHeight="1">
      <c r="B83" s="313"/>
      <c r="C83" s="314" t="s">
        <v>484</v>
      </c>
      <c r="D83" s="314"/>
      <c r="E83" s="314"/>
      <c r="F83" s="315" t="s">
        <v>479</v>
      </c>
      <c r="G83" s="314"/>
      <c r="H83" s="314" t="s">
        <v>485</v>
      </c>
      <c r="I83" s="314" t="s">
        <v>475</v>
      </c>
      <c r="J83" s="314">
        <v>15</v>
      </c>
      <c r="K83" s="304"/>
    </row>
    <row r="84" spans="2:11" s="1" customFormat="1" ht="15" customHeight="1">
      <c r="B84" s="313"/>
      <c r="C84" s="314" t="s">
        <v>486</v>
      </c>
      <c r="D84" s="314"/>
      <c r="E84" s="314"/>
      <c r="F84" s="315" t="s">
        <v>479</v>
      </c>
      <c r="G84" s="314"/>
      <c r="H84" s="314" t="s">
        <v>487</v>
      </c>
      <c r="I84" s="314" t="s">
        <v>475</v>
      </c>
      <c r="J84" s="314">
        <v>15</v>
      </c>
      <c r="K84" s="304"/>
    </row>
    <row r="85" spans="2:11" s="1" customFormat="1" ht="15" customHeight="1">
      <c r="B85" s="313"/>
      <c r="C85" s="314" t="s">
        <v>488</v>
      </c>
      <c r="D85" s="314"/>
      <c r="E85" s="314"/>
      <c r="F85" s="315" t="s">
        <v>479</v>
      </c>
      <c r="G85" s="314"/>
      <c r="H85" s="314" t="s">
        <v>489</v>
      </c>
      <c r="I85" s="314" t="s">
        <v>475</v>
      </c>
      <c r="J85" s="314">
        <v>20</v>
      </c>
      <c r="K85" s="304"/>
    </row>
    <row r="86" spans="2:11" s="1" customFormat="1" ht="15" customHeight="1">
      <c r="B86" s="313"/>
      <c r="C86" s="314" t="s">
        <v>490</v>
      </c>
      <c r="D86" s="314"/>
      <c r="E86" s="314"/>
      <c r="F86" s="315" t="s">
        <v>479</v>
      </c>
      <c r="G86" s="314"/>
      <c r="H86" s="314" t="s">
        <v>491</v>
      </c>
      <c r="I86" s="314" t="s">
        <v>475</v>
      </c>
      <c r="J86" s="314">
        <v>20</v>
      </c>
      <c r="K86" s="304"/>
    </row>
    <row r="87" spans="2:11" s="1" customFormat="1" ht="15" customHeight="1">
      <c r="B87" s="313"/>
      <c r="C87" s="290" t="s">
        <v>492</v>
      </c>
      <c r="D87" s="290"/>
      <c r="E87" s="290"/>
      <c r="F87" s="312" t="s">
        <v>479</v>
      </c>
      <c r="G87" s="311"/>
      <c r="H87" s="290" t="s">
        <v>493</v>
      </c>
      <c r="I87" s="290" t="s">
        <v>475</v>
      </c>
      <c r="J87" s="290">
        <v>50</v>
      </c>
      <c r="K87" s="304"/>
    </row>
    <row r="88" spans="2:11" s="1" customFormat="1" ht="15" customHeight="1">
      <c r="B88" s="313"/>
      <c r="C88" s="290" t="s">
        <v>494</v>
      </c>
      <c r="D88" s="290"/>
      <c r="E88" s="290"/>
      <c r="F88" s="312" t="s">
        <v>479</v>
      </c>
      <c r="G88" s="311"/>
      <c r="H88" s="290" t="s">
        <v>495</v>
      </c>
      <c r="I88" s="290" t="s">
        <v>475</v>
      </c>
      <c r="J88" s="290">
        <v>20</v>
      </c>
      <c r="K88" s="304"/>
    </row>
    <row r="89" spans="2:11" s="1" customFormat="1" ht="15" customHeight="1">
      <c r="B89" s="313"/>
      <c r="C89" s="290" t="s">
        <v>496</v>
      </c>
      <c r="D89" s="290"/>
      <c r="E89" s="290"/>
      <c r="F89" s="312" t="s">
        <v>479</v>
      </c>
      <c r="G89" s="311"/>
      <c r="H89" s="290" t="s">
        <v>497</v>
      </c>
      <c r="I89" s="290" t="s">
        <v>475</v>
      </c>
      <c r="J89" s="290">
        <v>20</v>
      </c>
      <c r="K89" s="304"/>
    </row>
    <row r="90" spans="2:11" s="1" customFormat="1" ht="15" customHeight="1">
      <c r="B90" s="313"/>
      <c r="C90" s="290" t="s">
        <v>498</v>
      </c>
      <c r="D90" s="290"/>
      <c r="E90" s="290"/>
      <c r="F90" s="312" t="s">
        <v>479</v>
      </c>
      <c r="G90" s="311"/>
      <c r="H90" s="290" t="s">
        <v>499</v>
      </c>
      <c r="I90" s="290" t="s">
        <v>475</v>
      </c>
      <c r="J90" s="290">
        <v>50</v>
      </c>
      <c r="K90" s="304"/>
    </row>
    <row r="91" spans="2:11" s="1" customFormat="1" ht="15" customHeight="1">
      <c r="B91" s="313"/>
      <c r="C91" s="290" t="s">
        <v>500</v>
      </c>
      <c r="D91" s="290"/>
      <c r="E91" s="290"/>
      <c r="F91" s="312" t="s">
        <v>479</v>
      </c>
      <c r="G91" s="311"/>
      <c r="H91" s="290" t="s">
        <v>500</v>
      </c>
      <c r="I91" s="290" t="s">
        <v>475</v>
      </c>
      <c r="J91" s="290">
        <v>50</v>
      </c>
      <c r="K91" s="304"/>
    </row>
    <row r="92" spans="2:11" s="1" customFormat="1" ht="15" customHeight="1">
      <c r="B92" s="313"/>
      <c r="C92" s="290" t="s">
        <v>501</v>
      </c>
      <c r="D92" s="290"/>
      <c r="E92" s="290"/>
      <c r="F92" s="312" t="s">
        <v>479</v>
      </c>
      <c r="G92" s="311"/>
      <c r="H92" s="290" t="s">
        <v>502</v>
      </c>
      <c r="I92" s="290" t="s">
        <v>475</v>
      </c>
      <c r="J92" s="290">
        <v>255</v>
      </c>
      <c r="K92" s="304"/>
    </row>
    <row r="93" spans="2:11" s="1" customFormat="1" ht="15" customHeight="1">
      <c r="B93" s="313"/>
      <c r="C93" s="290" t="s">
        <v>503</v>
      </c>
      <c r="D93" s="290"/>
      <c r="E93" s="290"/>
      <c r="F93" s="312" t="s">
        <v>473</v>
      </c>
      <c r="G93" s="311"/>
      <c r="H93" s="290" t="s">
        <v>504</v>
      </c>
      <c r="I93" s="290" t="s">
        <v>505</v>
      </c>
      <c r="J93" s="290"/>
      <c r="K93" s="304"/>
    </row>
    <row r="94" spans="2:11" s="1" customFormat="1" ht="15" customHeight="1">
      <c r="B94" s="313"/>
      <c r="C94" s="290" t="s">
        <v>506</v>
      </c>
      <c r="D94" s="290"/>
      <c r="E94" s="290"/>
      <c r="F94" s="312" t="s">
        <v>473</v>
      </c>
      <c r="G94" s="311"/>
      <c r="H94" s="290" t="s">
        <v>507</v>
      </c>
      <c r="I94" s="290" t="s">
        <v>508</v>
      </c>
      <c r="J94" s="290"/>
      <c r="K94" s="304"/>
    </row>
    <row r="95" spans="2:11" s="1" customFormat="1" ht="15" customHeight="1">
      <c r="B95" s="313"/>
      <c r="C95" s="290" t="s">
        <v>509</v>
      </c>
      <c r="D95" s="290"/>
      <c r="E95" s="290"/>
      <c r="F95" s="312" t="s">
        <v>473</v>
      </c>
      <c r="G95" s="311"/>
      <c r="H95" s="290" t="s">
        <v>509</v>
      </c>
      <c r="I95" s="290" t="s">
        <v>508</v>
      </c>
      <c r="J95" s="290"/>
      <c r="K95" s="304"/>
    </row>
    <row r="96" spans="2:11" s="1" customFormat="1" ht="15" customHeight="1">
      <c r="B96" s="313"/>
      <c r="C96" s="290" t="s">
        <v>37</v>
      </c>
      <c r="D96" s="290"/>
      <c r="E96" s="290"/>
      <c r="F96" s="312" t="s">
        <v>473</v>
      </c>
      <c r="G96" s="311"/>
      <c r="H96" s="290" t="s">
        <v>510</v>
      </c>
      <c r="I96" s="290" t="s">
        <v>508</v>
      </c>
      <c r="J96" s="290"/>
      <c r="K96" s="304"/>
    </row>
    <row r="97" spans="2:11" s="1" customFormat="1" ht="15" customHeight="1">
      <c r="B97" s="313"/>
      <c r="C97" s="290" t="s">
        <v>47</v>
      </c>
      <c r="D97" s="290"/>
      <c r="E97" s="290"/>
      <c r="F97" s="312" t="s">
        <v>473</v>
      </c>
      <c r="G97" s="311"/>
      <c r="H97" s="290" t="s">
        <v>511</v>
      </c>
      <c r="I97" s="290" t="s">
        <v>508</v>
      </c>
      <c r="J97" s="290"/>
      <c r="K97" s="304"/>
    </row>
    <row r="98" spans="2:11" s="1" customFormat="1" ht="15" customHeight="1">
      <c r="B98" s="316"/>
      <c r="C98" s="317"/>
      <c r="D98" s="317"/>
      <c r="E98" s="317"/>
      <c r="F98" s="317"/>
      <c r="G98" s="317"/>
      <c r="H98" s="317"/>
      <c r="I98" s="317"/>
      <c r="J98" s="317"/>
      <c r="K98" s="318"/>
    </row>
    <row r="99" spans="2:11" s="1" customFormat="1" ht="18.75" customHeight="1">
      <c r="B99" s="319"/>
      <c r="C99" s="320"/>
      <c r="D99" s="320"/>
      <c r="E99" s="320"/>
      <c r="F99" s="320"/>
      <c r="G99" s="320"/>
      <c r="H99" s="320"/>
      <c r="I99" s="320"/>
      <c r="J99" s="320"/>
      <c r="K99" s="319"/>
    </row>
    <row r="100" spans="2:11" s="1" customFormat="1" ht="18.75" customHeight="1">
      <c r="B100" s="298"/>
      <c r="C100" s="298"/>
      <c r="D100" s="298"/>
      <c r="E100" s="298"/>
      <c r="F100" s="298"/>
      <c r="G100" s="298"/>
      <c r="H100" s="298"/>
      <c r="I100" s="298"/>
      <c r="J100" s="298"/>
      <c r="K100" s="298"/>
    </row>
    <row r="101" spans="2:11" s="1" customFormat="1" ht="7.5" customHeight="1">
      <c r="B101" s="299"/>
      <c r="C101" s="300"/>
      <c r="D101" s="300"/>
      <c r="E101" s="300"/>
      <c r="F101" s="300"/>
      <c r="G101" s="300"/>
      <c r="H101" s="300"/>
      <c r="I101" s="300"/>
      <c r="J101" s="300"/>
      <c r="K101" s="301"/>
    </row>
    <row r="102" spans="2:11" s="1" customFormat="1" ht="45" customHeight="1">
      <c r="B102" s="302"/>
      <c r="C102" s="303" t="s">
        <v>512</v>
      </c>
      <c r="D102" s="303"/>
      <c r="E102" s="303"/>
      <c r="F102" s="303"/>
      <c r="G102" s="303"/>
      <c r="H102" s="303"/>
      <c r="I102" s="303"/>
      <c r="J102" s="303"/>
      <c r="K102" s="304"/>
    </row>
    <row r="103" spans="2:11" s="1" customFormat="1" ht="17.25" customHeight="1">
      <c r="B103" s="302"/>
      <c r="C103" s="305" t="s">
        <v>467</v>
      </c>
      <c r="D103" s="305"/>
      <c r="E103" s="305"/>
      <c r="F103" s="305" t="s">
        <v>468</v>
      </c>
      <c r="G103" s="306"/>
      <c r="H103" s="305" t="s">
        <v>53</v>
      </c>
      <c r="I103" s="305" t="s">
        <v>56</v>
      </c>
      <c r="J103" s="305" t="s">
        <v>469</v>
      </c>
      <c r="K103" s="304"/>
    </row>
    <row r="104" spans="2:11" s="1" customFormat="1" ht="17.25" customHeight="1">
      <c r="B104" s="302"/>
      <c r="C104" s="307" t="s">
        <v>470</v>
      </c>
      <c r="D104" s="307"/>
      <c r="E104" s="307"/>
      <c r="F104" s="308" t="s">
        <v>471</v>
      </c>
      <c r="G104" s="309"/>
      <c r="H104" s="307"/>
      <c r="I104" s="307"/>
      <c r="J104" s="307" t="s">
        <v>472</v>
      </c>
      <c r="K104" s="304"/>
    </row>
    <row r="105" spans="2:11" s="1" customFormat="1" ht="5.25" customHeight="1">
      <c r="B105" s="302"/>
      <c r="C105" s="305"/>
      <c r="D105" s="305"/>
      <c r="E105" s="305"/>
      <c r="F105" s="305"/>
      <c r="G105" s="321"/>
      <c r="H105" s="305"/>
      <c r="I105" s="305"/>
      <c r="J105" s="305"/>
      <c r="K105" s="304"/>
    </row>
    <row r="106" spans="2:11" s="1" customFormat="1" ht="15" customHeight="1">
      <c r="B106" s="302"/>
      <c r="C106" s="290" t="s">
        <v>52</v>
      </c>
      <c r="D106" s="310"/>
      <c r="E106" s="310"/>
      <c r="F106" s="312" t="s">
        <v>473</v>
      </c>
      <c r="G106" s="321"/>
      <c r="H106" s="290" t="s">
        <v>513</v>
      </c>
      <c r="I106" s="290" t="s">
        <v>475</v>
      </c>
      <c r="J106" s="290">
        <v>20</v>
      </c>
      <c r="K106" s="304"/>
    </row>
    <row r="107" spans="2:11" s="1" customFormat="1" ht="15" customHeight="1">
      <c r="B107" s="302"/>
      <c r="C107" s="290" t="s">
        <v>476</v>
      </c>
      <c r="D107" s="290"/>
      <c r="E107" s="290"/>
      <c r="F107" s="312" t="s">
        <v>473</v>
      </c>
      <c r="G107" s="290"/>
      <c r="H107" s="290" t="s">
        <v>513</v>
      </c>
      <c r="I107" s="290" t="s">
        <v>475</v>
      </c>
      <c r="J107" s="290">
        <v>120</v>
      </c>
      <c r="K107" s="304"/>
    </row>
    <row r="108" spans="2:11" s="1" customFormat="1" ht="15" customHeight="1">
      <c r="B108" s="313"/>
      <c r="C108" s="290" t="s">
        <v>478</v>
      </c>
      <c r="D108" s="290"/>
      <c r="E108" s="290"/>
      <c r="F108" s="312" t="s">
        <v>479</v>
      </c>
      <c r="G108" s="290"/>
      <c r="H108" s="290" t="s">
        <v>513</v>
      </c>
      <c r="I108" s="290" t="s">
        <v>475</v>
      </c>
      <c r="J108" s="290">
        <v>50</v>
      </c>
      <c r="K108" s="304"/>
    </row>
    <row r="109" spans="2:11" s="1" customFormat="1" ht="15" customHeight="1">
      <c r="B109" s="313"/>
      <c r="C109" s="290" t="s">
        <v>481</v>
      </c>
      <c r="D109" s="290"/>
      <c r="E109" s="290"/>
      <c r="F109" s="312" t="s">
        <v>473</v>
      </c>
      <c r="G109" s="290"/>
      <c r="H109" s="290" t="s">
        <v>513</v>
      </c>
      <c r="I109" s="290" t="s">
        <v>483</v>
      </c>
      <c r="J109" s="290"/>
      <c r="K109" s="304"/>
    </row>
    <row r="110" spans="2:11" s="1" customFormat="1" ht="15" customHeight="1">
      <c r="B110" s="313"/>
      <c r="C110" s="290" t="s">
        <v>492</v>
      </c>
      <c r="D110" s="290"/>
      <c r="E110" s="290"/>
      <c r="F110" s="312" t="s">
        <v>479</v>
      </c>
      <c r="G110" s="290"/>
      <c r="H110" s="290" t="s">
        <v>513</v>
      </c>
      <c r="I110" s="290" t="s">
        <v>475</v>
      </c>
      <c r="J110" s="290">
        <v>50</v>
      </c>
      <c r="K110" s="304"/>
    </row>
    <row r="111" spans="2:11" s="1" customFormat="1" ht="15" customHeight="1">
      <c r="B111" s="313"/>
      <c r="C111" s="290" t="s">
        <v>500</v>
      </c>
      <c r="D111" s="290"/>
      <c r="E111" s="290"/>
      <c r="F111" s="312" t="s">
        <v>479</v>
      </c>
      <c r="G111" s="290"/>
      <c r="H111" s="290" t="s">
        <v>513</v>
      </c>
      <c r="I111" s="290" t="s">
        <v>475</v>
      </c>
      <c r="J111" s="290">
        <v>50</v>
      </c>
      <c r="K111" s="304"/>
    </row>
    <row r="112" spans="2:11" s="1" customFormat="1" ht="15" customHeight="1">
      <c r="B112" s="313"/>
      <c r="C112" s="290" t="s">
        <v>498</v>
      </c>
      <c r="D112" s="290"/>
      <c r="E112" s="290"/>
      <c r="F112" s="312" t="s">
        <v>479</v>
      </c>
      <c r="G112" s="290"/>
      <c r="H112" s="290" t="s">
        <v>513</v>
      </c>
      <c r="I112" s="290" t="s">
        <v>475</v>
      </c>
      <c r="J112" s="290">
        <v>50</v>
      </c>
      <c r="K112" s="304"/>
    </row>
    <row r="113" spans="2:11" s="1" customFormat="1" ht="15" customHeight="1">
      <c r="B113" s="313"/>
      <c r="C113" s="290" t="s">
        <v>52</v>
      </c>
      <c r="D113" s="290"/>
      <c r="E113" s="290"/>
      <c r="F113" s="312" t="s">
        <v>473</v>
      </c>
      <c r="G113" s="290"/>
      <c r="H113" s="290" t="s">
        <v>514</v>
      </c>
      <c r="I113" s="290" t="s">
        <v>475</v>
      </c>
      <c r="J113" s="290">
        <v>20</v>
      </c>
      <c r="K113" s="304"/>
    </row>
    <row r="114" spans="2:11" s="1" customFormat="1" ht="15" customHeight="1">
      <c r="B114" s="313"/>
      <c r="C114" s="290" t="s">
        <v>515</v>
      </c>
      <c r="D114" s="290"/>
      <c r="E114" s="290"/>
      <c r="F114" s="312" t="s">
        <v>473</v>
      </c>
      <c r="G114" s="290"/>
      <c r="H114" s="290" t="s">
        <v>516</v>
      </c>
      <c r="I114" s="290" t="s">
        <v>475</v>
      </c>
      <c r="J114" s="290">
        <v>120</v>
      </c>
      <c r="K114" s="304"/>
    </row>
    <row r="115" spans="2:11" s="1" customFormat="1" ht="15" customHeight="1">
      <c r="B115" s="313"/>
      <c r="C115" s="290" t="s">
        <v>37</v>
      </c>
      <c r="D115" s="290"/>
      <c r="E115" s="290"/>
      <c r="F115" s="312" t="s">
        <v>473</v>
      </c>
      <c r="G115" s="290"/>
      <c r="H115" s="290" t="s">
        <v>517</v>
      </c>
      <c r="I115" s="290" t="s">
        <v>508</v>
      </c>
      <c r="J115" s="290"/>
      <c r="K115" s="304"/>
    </row>
    <row r="116" spans="2:11" s="1" customFormat="1" ht="15" customHeight="1">
      <c r="B116" s="313"/>
      <c r="C116" s="290" t="s">
        <v>47</v>
      </c>
      <c r="D116" s="290"/>
      <c r="E116" s="290"/>
      <c r="F116" s="312" t="s">
        <v>473</v>
      </c>
      <c r="G116" s="290"/>
      <c r="H116" s="290" t="s">
        <v>518</v>
      </c>
      <c r="I116" s="290" t="s">
        <v>508</v>
      </c>
      <c r="J116" s="290"/>
      <c r="K116" s="304"/>
    </row>
    <row r="117" spans="2:11" s="1" customFormat="1" ht="15" customHeight="1">
      <c r="B117" s="313"/>
      <c r="C117" s="290" t="s">
        <v>56</v>
      </c>
      <c r="D117" s="290"/>
      <c r="E117" s="290"/>
      <c r="F117" s="312" t="s">
        <v>473</v>
      </c>
      <c r="G117" s="290"/>
      <c r="H117" s="290" t="s">
        <v>519</v>
      </c>
      <c r="I117" s="290" t="s">
        <v>520</v>
      </c>
      <c r="J117" s="290"/>
      <c r="K117" s="304"/>
    </row>
    <row r="118" spans="2:11" s="1" customFormat="1" ht="15" customHeight="1">
      <c r="B118" s="316"/>
      <c r="C118" s="322"/>
      <c r="D118" s="322"/>
      <c r="E118" s="322"/>
      <c r="F118" s="322"/>
      <c r="G118" s="322"/>
      <c r="H118" s="322"/>
      <c r="I118" s="322"/>
      <c r="J118" s="322"/>
      <c r="K118" s="318"/>
    </row>
    <row r="119" spans="2:11" s="1" customFormat="1" ht="18.75" customHeight="1">
      <c r="B119" s="323"/>
      <c r="C119" s="287"/>
      <c r="D119" s="287"/>
      <c r="E119" s="287"/>
      <c r="F119" s="324"/>
      <c r="G119" s="287"/>
      <c r="H119" s="287"/>
      <c r="I119" s="287"/>
      <c r="J119" s="287"/>
      <c r="K119" s="323"/>
    </row>
    <row r="120" spans="2:11" s="1" customFormat="1" ht="18.75" customHeight="1">
      <c r="B120" s="298"/>
      <c r="C120" s="298"/>
      <c r="D120" s="298"/>
      <c r="E120" s="298"/>
      <c r="F120" s="298"/>
      <c r="G120" s="298"/>
      <c r="H120" s="298"/>
      <c r="I120" s="298"/>
      <c r="J120" s="298"/>
      <c r="K120" s="298"/>
    </row>
    <row r="121" spans="2:11" s="1" customFormat="1" ht="7.5" customHeight="1">
      <c r="B121" s="325"/>
      <c r="C121" s="326"/>
      <c r="D121" s="326"/>
      <c r="E121" s="326"/>
      <c r="F121" s="326"/>
      <c r="G121" s="326"/>
      <c r="H121" s="326"/>
      <c r="I121" s="326"/>
      <c r="J121" s="326"/>
      <c r="K121" s="327"/>
    </row>
    <row r="122" spans="2:11" s="1" customFormat="1" ht="45" customHeight="1">
      <c r="B122" s="328"/>
      <c r="C122" s="281" t="s">
        <v>521</v>
      </c>
      <c r="D122" s="281"/>
      <c r="E122" s="281"/>
      <c r="F122" s="281"/>
      <c r="G122" s="281"/>
      <c r="H122" s="281"/>
      <c r="I122" s="281"/>
      <c r="J122" s="281"/>
      <c r="K122" s="329"/>
    </row>
    <row r="123" spans="2:11" s="1" customFormat="1" ht="17.25" customHeight="1">
      <c r="B123" s="330"/>
      <c r="C123" s="305" t="s">
        <v>467</v>
      </c>
      <c r="D123" s="305"/>
      <c r="E123" s="305"/>
      <c r="F123" s="305" t="s">
        <v>468</v>
      </c>
      <c r="G123" s="306"/>
      <c r="H123" s="305" t="s">
        <v>53</v>
      </c>
      <c r="I123" s="305" t="s">
        <v>56</v>
      </c>
      <c r="J123" s="305" t="s">
        <v>469</v>
      </c>
      <c r="K123" s="331"/>
    </row>
    <row r="124" spans="2:11" s="1" customFormat="1" ht="17.25" customHeight="1">
      <c r="B124" s="330"/>
      <c r="C124" s="307" t="s">
        <v>470</v>
      </c>
      <c r="D124" s="307"/>
      <c r="E124" s="307"/>
      <c r="F124" s="308" t="s">
        <v>471</v>
      </c>
      <c r="G124" s="309"/>
      <c r="H124" s="307"/>
      <c r="I124" s="307"/>
      <c r="J124" s="307" t="s">
        <v>472</v>
      </c>
      <c r="K124" s="331"/>
    </row>
    <row r="125" spans="2:11" s="1" customFormat="1" ht="5.25" customHeight="1">
      <c r="B125" s="332"/>
      <c r="C125" s="310"/>
      <c r="D125" s="310"/>
      <c r="E125" s="310"/>
      <c r="F125" s="310"/>
      <c r="G125" s="290"/>
      <c r="H125" s="310"/>
      <c r="I125" s="310"/>
      <c r="J125" s="310"/>
      <c r="K125" s="333"/>
    </row>
    <row r="126" spans="2:11" s="1" customFormat="1" ht="15" customHeight="1">
      <c r="B126" s="332"/>
      <c r="C126" s="290" t="s">
        <v>476</v>
      </c>
      <c r="D126" s="310"/>
      <c r="E126" s="310"/>
      <c r="F126" s="312" t="s">
        <v>473</v>
      </c>
      <c r="G126" s="290"/>
      <c r="H126" s="290" t="s">
        <v>513</v>
      </c>
      <c r="I126" s="290" t="s">
        <v>475</v>
      </c>
      <c r="J126" s="290">
        <v>120</v>
      </c>
      <c r="K126" s="334"/>
    </row>
    <row r="127" spans="2:11" s="1" customFormat="1" ht="15" customHeight="1">
      <c r="B127" s="332"/>
      <c r="C127" s="290" t="s">
        <v>522</v>
      </c>
      <c r="D127" s="290"/>
      <c r="E127" s="290"/>
      <c r="F127" s="312" t="s">
        <v>473</v>
      </c>
      <c r="G127" s="290"/>
      <c r="H127" s="290" t="s">
        <v>523</v>
      </c>
      <c r="I127" s="290" t="s">
        <v>475</v>
      </c>
      <c r="J127" s="290" t="s">
        <v>524</v>
      </c>
      <c r="K127" s="334"/>
    </row>
    <row r="128" spans="2:11" s="1" customFormat="1" ht="15" customHeight="1">
      <c r="B128" s="332"/>
      <c r="C128" s="290" t="s">
        <v>421</v>
      </c>
      <c r="D128" s="290"/>
      <c r="E128" s="290"/>
      <c r="F128" s="312" t="s">
        <v>473</v>
      </c>
      <c r="G128" s="290"/>
      <c r="H128" s="290" t="s">
        <v>525</v>
      </c>
      <c r="I128" s="290" t="s">
        <v>475</v>
      </c>
      <c r="J128" s="290" t="s">
        <v>524</v>
      </c>
      <c r="K128" s="334"/>
    </row>
    <row r="129" spans="2:11" s="1" customFormat="1" ht="15" customHeight="1">
      <c r="B129" s="332"/>
      <c r="C129" s="290" t="s">
        <v>484</v>
      </c>
      <c r="D129" s="290"/>
      <c r="E129" s="290"/>
      <c r="F129" s="312" t="s">
        <v>479</v>
      </c>
      <c r="G129" s="290"/>
      <c r="H129" s="290" t="s">
        <v>485</v>
      </c>
      <c r="I129" s="290" t="s">
        <v>475</v>
      </c>
      <c r="J129" s="290">
        <v>15</v>
      </c>
      <c r="K129" s="334"/>
    </row>
    <row r="130" spans="2:11" s="1" customFormat="1" ht="15" customHeight="1">
      <c r="B130" s="332"/>
      <c r="C130" s="314" t="s">
        <v>486</v>
      </c>
      <c r="D130" s="314"/>
      <c r="E130" s="314"/>
      <c r="F130" s="315" t="s">
        <v>479</v>
      </c>
      <c r="G130" s="314"/>
      <c r="H130" s="314" t="s">
        <v>487</v>
      </c>
      <c r="I130" s="314" t="s">
        <v>475</v>
      </c>
      <c r="J130" s="314">
        <v>15</v>
      </c>
      <c r="K130" s="334"/>
    </row>
    <row r="131" spans="2:11" s="1" customFormat="1" ht="15" customHeight="1">
      <c r="B131" s="332"/>
      <c r="C131" s="314" t="s">
        <v>488</v>
      </c>
      <c r="D131" s="314"/>
      <c r="E131" s="314"/>
      <c r="F131" s="315" t="s">
        <v>479</v>
      </c>
      <c r="G131" s="314"/>
      <c r="H131" s="314" t="s">
        <v>489</v>
      </c>
      <c r="I131" s="314" t="s">
        <v>475</v>
      </c>
      <c r="J131" s="314">
        <v>20</v>
      </c>
      <c r="K131" s="334"/>
    </row>
    <row r="132" spans="2:11" s="1" customFormat="1" ht="15" customHeight="1">
      <c r="B132" s="332"/>
      <c r="C132" s="314" t="s">
        <v>490</v>
      </c>
      <c r="D132" s="314"/>
      <c r="E132" s="314"/>
      <c r="F132" s="315" t="s">
        <v>479</v>
      </c>
      <c r="G132" s="314"/>
      <c r="H132" s="314" t="s">
        <v>491</v>
      </c>
      <c r="I132" s="314" t="s">
        <v>475</v>
      </c>
      <c r="J132" s="314">
        <v>20</v>
      </c>
      <c r="K132" s="334"/>
    </row>
    <row r="133" spans="2:11" s="1" customFormat="1" ht="15" customHeight="1">
      <c r="B133" s="332"/>
      <c r="C133" s="290" t="s">
        <v>478</v>
      </c>
      <c r="D133" s="290"/>
      <c r="E133" s="290"/>
      <c r="F133" s="312" t="s">
        <v>479</v>
      </c>
      <c r="G133" s="290"/>
      <c r="H133" s="290" t="s">
        <v>513</v>
      </c>
      <c r="I133" s="290" t="s">
        <v>475</v>
      </c>
      <c r="J133" s="290">
        <v>50</v>
      </c>
      <c r="K133" s="334"/>
    </row>
    <row r="134" spans="2:11" s="1" customFormat="1" ht="15" customHeight="1">
      <c r="B134" s="332"/>
      <c r="C134" s="290" t="s">
        <v>492</v>
      </c>
      <c r="D134" s="290"/>
      <c r="E134" s="290"/>
      <c r="F134" s="312" t="s">
        <v>479</v>
      </c>
      <c r="G134" s="290"/>
      <c r="H134" s="290" t="s">
        <v>513</v>
      </c>
      <c r="I134" s="290" t="s">
        <v>475</v>
      </c>
      <c r="J134" s="290">
        <v>50</v>
      </c>
      <c r="K134" s="334"/>
    </row>
    <row r="135" spans="2:11" s="1" customFormat="1" ht="15" customHeight="1">
      <c r="B135" s="332"/>
      <c r="C135" s="290" t="s">
        <v>498</v>
      </c>
      <c r="D135" s="290"/>
      <c r="E135" s="290"/>
      <c r="F135" s="312" t="s">
        <v>479</v>
      </c>
      <c r="G135" s="290"/>
      <c r="H135" s="290" t="s">
        <v>513</v>
      </c>
      <c r="I135" s="290" t="s">
        <v>475</v>
      </c>
      <c r="J135" s="290">
        <v>50</v>
      </c>
      <c r="K135" s="334"/>
    </row>
    <row r="136" spans="2:11" s="1" customFormat="1" ht="15" customHeight="1">
      <c r="B136" s="332"/>
      <c r="C136" s="290" t="s">
        <v>500</v>
      </c>
      <c r="D136" s="290"/>
      <c r="E136" s="290"/>
      <c r="F136" s="312" t="s">
        <v>479</v>
      </c>
      <c r="G136" s="290"/>
      <c r="H136" s="290" t="s">
        <v>513</v>
      </c>
      <c r="I136" s="290" t="s">
        <v>475</v>
      </c>
      <c r="J136" s="290">
        <v>50</v>
      </c>
      <c r="K136" s="334"/>
    </row>
    <row r="137" spans="2:11" s="1" customFormat="1" ht="15" customHeight="1">
      <c r="B137" s="332"/>
      <c r="C137" s="290" t="s">
        <v>501</v>
      </c>
      <c r="D137" s="290"/>
      <c r="E137" s="290"/>
      <c r="F137" s="312" t="s">
        <v>479</v>
      </c>
      <c r="G137" s="290"/>
      <c r="H137" s="290" t="s">
        <v>526</v>
      </c>
      <c r="I137" s="290" t="s">
        <v>475</v>
      </c>
      <c r="J137" s="290">
        <v>255</v>
      </c>
      <c r="K137" s="334"/>
    </row>
    <row r="138" spans="2:11" s="1" customFormat="1" ht="15" customHeight="1">
      <c r="B138" s="332"/>
      <c r="C138" s="290" t="s">
        <v>503</v>
      </c>
      <c r="D138" s="290"/>
      <c r="E138" s="290"/>
      <c r="F138" s="312" t="s">
        <v>473</v>
      </c>
      <c r="G138" s="290"/>
      <c r="H138" s="290" t="s">
        <v>527</v>
      </c>
      <c r="I138" s="290" t="s">
        <v>505</v>
      </c>
      <c r="J138" s="290"/>
      <c r="K138" s="334"/>
    </row>
    <row r="139" spans="2:11" s="1" customFormat="1" ht="15" customHeight="1">
      <c r="B139" s="332"/>
      <c r="C139" s="290" t="s">
        <v>506</v>
      </c>
      <c r="D139" s="290"/>
      <c r="E139" s="290"/>
      <c r="F139" s="312" t="s">
        <v>473</v>
      </c>
      <c r="G139" s="290"/>
      <c r="H139" s="290" t="s">
        <v>528</v>
      </c>
      <c r="I139" s="290" t="s">
        <v>508</v>
      </c>
      <c r="J139" s="290"/>
      <c r="K139" s="334"/>
    </row>
    <row r="140" spans="2:11" s="1" customFormat="1" ht="15" customHeight="1">
      <c r="B140" s="332"/>
      <c r="C140" s="290" t="s">
        <v>509</v>
      </c>
      <c r="D140" s="290"/>
      <c r="E140" s="290"/>
      <c r="F140" s="312" t="s">
        <v>473</v>
      </c>
      <c r="G140" s="290"/>
      <c r="H140" s="290" t="s">
        <v>509</v>
      </c>
      <c r="I140" s="290" t="s">
        <v>508</v>
      </c>
      <c r="J140" s="290"/>
      <c r="K140" s="334"/>
    </row>
    <row r="141" spans="2:11" s="1" customFormat="1" ht="15" customHeight="1">
      <c r="B141" s="332"/>
      <c r="C141" s="290" t="s">
        <v>37</v>
      </c>
      <c r="D141" s="290"/>
      <c r="E141" s="290"/>
      <c r="F141" s="312" t="s">
        <v>473</v>
      </c>
      <c r="G141" s="290"/>
      <c r="H141" s="290" t="s">
        <v>529</v>
      </c>
      <c r="I141" s="290" t="s">
        <v>508</v>
      </c>
      <c r="J141" s="290"/>
      <c r="K141" s="334"/>
    </row>
    <row r="142" spans="2:11" s="1" customFormat="1" ht="15" customHeight="1">
      <c r="B142" s="332"/>
      <c r="C142" s="290" t="s">
        <v>530</v>
      </c>
      <c r="D142" s="290"/>
      <c r="E142" s="290"/>
      <c r="F142" s="312" t="s">
        <v>473</v>
      </c>
      <c r="G142" s="290"/>
      <c r="H142" s="290" t="s">
        <v>531</v>
      </c>
      <c r="I142" s="290" t="s">
        <v>508</v>
      </c>
      <c r="J142" s="290"/>
      <c r="K142" s="334"/>
    </row>
    <row r="143" spans="2:11" s="1" customFormat="1" ht="15" customHeight="1">
      <c r="B143" s="335"/>
      <c r="C143" s="336"/>
      <c r="D143" s="336"/>
      <c r="E143" s="336"/>
      <c r="F143" s="336"/>
      <c r="G143" s="336"/>
      <c r="H143" s="336"/>
      <c r="I143" s="336"/>
      <c r="J143" s="336"/>
      <c r="K143" s="337"/>
    </row>
    <row r="144" spans="2:11" s="1" customFormat="1" ht="18.75" customHeight="1">
      <c r="B144" s="287"/>
      <c r="C144" s="287"/>
      <c r="D144" s="287"/>
      <c r="E144" s="287"/>
      <c r="F144" s="324"/>
      <c r="G144" s="287"/>
      <c r="H144" s="287"/>
      <c r="I144" s="287"/>
      <c r="J144" s="287"/>
      <c r="K144" s="287"/>
    </row>
    <row r="145" spans="2:11" s="1" customFormat="1" ht="18.75" customHeight="1">
      <c r="B145" s="298"/>
      <c r="C145" s="298"/>
      <c r="D145" s="298"/>
      <c r="E145" s="298"/>
      <c r="F145" s="298"/>
      <c r="G145" s="298"/>
      <c r="H145" s="298"/>
      <c r="I145" s="298"/>
      <c r="J145" s="298"/>
      <c r="K145" s="298"/>
    </row>
    <row r="146" spans="2:11" s="1" customFormat="1" ht="7.5" customHeight="1">
      <c r="B146" s="299"/>
      <c r="C146" s="300"/>
      <c r="D146" s="300"/>
      <c r="E146" s="300"/>
      <c r="F146" s="300"/>
      <c r="G146" s="300"/>
      <c r="H146" s="300"/>
      <c r="I146" s="300"/>
      <c r="J146" s="300"/>
      <c r="K146" s="301"/>
    </row>
    <row r="147" spans="2:11" s="1" customFormat="1" ht="45" customHeight="1">
      <c r="B147" s="302"/>
      <c r="C147" s="303" t="s">
        <v>532</v>
      </c>
      <c r="D147" s="303"/>
      <c r="E147" s="303"/>
      <c r="F147" s="303"/>
      <c r="G147" s="303"/>
      <c r="H147" s="303"/>
      <c r="I147" s="303"/>
      <c r="J147" s="303"/>
      <c r="K147" s="304"/>
    </row>
    <row r="148" spans="2:11" s="1" customFormat="1" ht="17.25" customHeight="1">
      <c r="B148" s="302"/>
      <c r="C148" s="305" t="s">
        <v>467</v>
      </c>
      <c r="D148" s="305"/>
      <c r="E148" s="305"/>
      <c r="F148" s="305" t="s">
        <v>468</v>
      </c>
      <c r="G148" s="306"/>
      <c r="H148" s="305" t="s">
        <v>53</v>
      </c>
      <c r="I148" s="305" t="s">
        <v>56</v>
      </c>
      <c r="J148" s="305" t="s">
        <v>469</v>
      </c>
      <c r="K148" s="304"/>
    </row>
    <row r="149" spans="2:11" s="1" customFormat="1" ht="17.25" customHeight="1">
      <c r="B149" s="302"/>
      <c r="C149" s="307" t="s">
        <v>470</v>
      </c>
      <c r="D149" s="307"/>
      <c r="E149" s="307"/>
      <c r="F149" s="308" t="s">
        <v>471</v>
      </c>
      <c r="G149" s="309"/>
      <c r="H149" s="307"/>
      <c r="I149" s="307"/>
      <c r="J149" s="307" t="s">
        <v>472</v>
      </c>
      <c r="K149" s="304"/>
    </row>
    <row r="150" spans="2:11" s="1" customFormat="1" ht="5.25" customHeight="1">
      <c r="B150" s="313"/>
      <c r="C150" s="310"/>
      <c r="D150" s="310"/>
      <c r="E150" s="310"/>
      <c r="F150" s="310"/>
      <c r="G150" s="311"/>
      <c r="H150" s="310"/>
      <c r="I150" s="310"/>
      <c r="J150" s="310"/>
      <c r="K150" s="334"/>
    </row>
    <row r="151" spans="2:11" s="1" customFormat="1" ht="15" customHeight="1">
      <c r="B151" s="313"/>
      <c r="C151" s="338" t="s">
        <v>476</v>
      </c>
      <c r="D151" s="290"/>
      <c r="E151" s="290"/>
      <c r="F151" s="339" t="s">
        <v>473</v>
      </c>
      <c r="G151" s="290"/>
      <c r="H151" s="338" t="s">
        <v>513</v>
      </c>
      <c r="I151" s="338" t="s">
        <v>475</v>
      </c>
      <c r="J151" s="338">
        <v>120</v>
      </c>
      <c r="K151" s="334"/>
    </row>
    <row r="152" spans="2:11" s="1" customFormat="1" ht="15" customHeight="1">
      <c r="B152" s="313"/>
      <c r="C152" s="338" t="s">
        <v>522</v>
      </c>
      <c r="D152" s="290"/>
      <c r="E152" s="290"/>
      <c r="F152" s="339" t="s">
        <v>473</v>
      </c>
      <c r="G152" s="290"/>
      <c r="H152" s="338" t="s">
        <v>533</v>
      </c>
      <c r="I152" s="338" t="s">
        <v>475</v>
      </c>
      <c r="J152" s="338" t="s">
        <v>524</v>
      </c>
      <c r="K152" s="334"/>
    </row>
    <row r="153" spans="2:11" s="1" customFormat="1" ht="15" customHeight="1">
      <c r="B153" s="313"/>
      <c r="C153" s="338" t="s">
        <v>421</v>
      </c>
      <c r="D153" s="290"/>
      <c r="E153" s="290"/>
      <c r="F153" s="339" t="s">
        <v>473</v>
      </c>
      <c r="G153" s="290"/>
      <c r="H153" s="338" t="s">
        <v>534</v>
      </c>
      <c r="I153" s="338" t="s">
        <v>475</v>
      </c>
      <c r="J153" s="338" t="s">
        <v>524</v>
      </c>
      <c r="K153" s="334"/>
    </row>
    <row r="154" spans="2:11" s="1" customFormat="1" ht="15" customHeight="1">
      <c r="B154" s="313"/>
      <c r="C154" s="338" t="s">
        <v>478</v>
      </c>
      <c r="D154" s="290"/>
      <c r="E154" s="290"/>
      <c r="F154" s="339" t="s">
        <v>479</v>
      </c>
      <c r="G154" s="290"/>
      <c r="H154" s="338" t="s">
        <v>513</v>
      </c>
      <c r="I154" s="338" t="s">
        <v>475</v>
      </c>
      <c r="J154" s="338">
        <v>50</v>
      </c>
      <c r="K154" s="334"/>
    </row>
    <row r="155" spans="2:11" s="1" customFormat="1" ht="15" customHeight="1">
      <c r="B155" s="313"/>
      <c r="C155" s="338" t="s">
        <v>481</v>
      </c>
      <c r="D155" s="290"/>
      <c r="E155" s="290"/>
      <c r="F155" s="339" t="s">
        <v>473</v>
      </c>
      <c r="G155" s="290"/>
      <c r="H155" s="338" t="s">
        <v>513</v>
      </c>
      <c r="I155" s="338" t="s">
        <v>483</v>
      </c>
      <c r="J155" s="338"/>
      <c r="K155" s="334"/>
    </row>
    <row r="156" spans="2:11" s="1" customFormat="1" ht="15" customHeight="1">
      <c r="B156" s="313"/>
      <c r="C156" s="338" t="s">
        <v>492</v>
      </c>
      <c r="D156" s="290"/>
      <c r="E156" s="290"/>
      <c r="F156" s="339" t="s">
        <v>479</v>
      </c>
      <c r="G156" s="290"/>
      <c r="H156" s="338" t="s">
        <v>513</v>
      </c>
      <c r="I156" s="338" t="s">
        <v>475</v>
      </c>
      <c r="J156" s="338">
        <v>50</v>
      </c>
      <c r="K156" s="334"/>
    </row>
    <row r="157" spans="2:11" s="1" customFormat="1" ht="15" customHeight="1">
      <c r="B157" s="313"/>
      <c r="C157" s="338" t="s">
        <v>500</v>
      </c>
      <c r="D157" s="290"/>
      <c r="E157" s="290"/>
      <c r="F157" s="339" t="s">
        <v>479</v>
      </c>
      <c r="G157" s="290"/>
      <c r="H157" s="338" t="s">
        <v>513</v>
      </c>
      <c r="I157" s="338" t="s">
        <v>475</v>
      </c>
      <c r="J157" s="338">
        <v>50</v>
      </c>
      <c r="K157" s="334"/>
    </row>
    <row r="158" spans="2:11" s="1" customFormat="1" ht="15" customHeight="1">
      <c r="B158" s="313"/>
      <c r="C158" s="338" t="s">
        <v>498</v>
      </c>
      <c r="D158" s="290"/>
      <c r="E158" s="290"/>
      <c r="F158" s="339" t="s">
        <v>479</v>
      </c>
      <c r="G158" s="290"/>
      <c r="H158" s="338" t="s">
        <v>513</v>
      </c>
      <c r="I158" s="338" t="s">
        <v>475</v>
      </c>
      <c r="J158" s="338">
        <v>50</v>
      </c>
      <c r="K158" s="334"/>
    </row>
    <row r="159" spans="2:11" s="1" customFormat="1" ht="15" customHeight="1">
      <c r="B159" s="313"/>
      <c r="C159" s="338" t="s">
        <v>90</v>
      </c>
      <c r="D159" s="290"/>
      <c r="E159" s="290"/>
      <c r="F159" s="339" t="s">
        <v>473</v>
      </c>
      <c r="G159" s="290"/>
      <c r="H159" s="338" t="s">
        <v>535</v>
      </c>
      <c r="I159" s="338" t="s">
        <v>475</v>
      </c>
      <c r="J159" s="338" t="s">
        <v>536</v>
      </c>
      <c r="K159" s="334"/>
    </row>
    <row r="160" spans="2:11" s="1" customFormat="1" ht="15" customHeight="1">
      <c r="B160" s="313"/>
      <c r="C160" s="338" t="s">
        <v>537</v>
      </c>
      <c r="D160" s="290"/>
      <c r="E160" s="290"/>
      <c r="F160" s="339" t="s">
        <v>473</v>
      </c>
      <c r="G160" s="290"/>
      <c r="H160" s="338" t="s">
        <v>538</v>
      </c>
      <c r="I160" s="338" t="s">
        <v>508</v>
      </c>
      <c r="J160" s="338"/>
      <c r="K160" s="334"/>
    </row>
    <row r="161" spans="2:11" s="1" customFormat="1" ht="15" customHeight="1">
      <c r="B161" s="340"/>
      <c r="C161" s="322"/>
      <c r="D161" s="322"/>
      <c r="E161" s="322"/>
      <c r="F161" s="322"/>
      <c r="G161" s="322"/>
      <c r="H161" s="322"/>
      <c r="I161" s="322"/>
      <c r="J161" s="322"/>
      <c r="K161" s="341"/>
    </row>
    <row r="162" spans="2:11" s="1" customFormat="1" ht="18.75" customHeight="1">
      <c r="B162" s="287"/>
      <c r="C162" s="290"/>
      <c r="D162" s="290"/>
      <c r="E162" s="290"/>
      <c r="F162" s="312"/>
      <c r="G162" s="290"/>
      <c r="H162" s="290"/>
      <c r="I162" s="290"/>
      <c r="J162" s="290"/>
      <c r="K162" s="287"/>
    </row>
    <row r="163" spans="2:11" s="1" customFormat="1" ht="18.75" customHeight="1">
      <c r="B163" s="298"/>
      <c r="C163" s="298"/>
      <c r="D163" s="298"/>
      <c r="E163" s="298"/>
      <c r="F163" s="298"/>
      <c r="G163" s="298"/>
      <c r="H163" s="298"/>
      <c r="I163" s="298"/>
      <c r="J163" s="298"/>
      <c r="K163" s="298"/>
    </row>
    <row r="164" spans="2:11" s="1" customFormat="1" ht="7.5" customHeight="1">
      <c r="B164" s="277"/>
      <c r="C164" s="278"/>
      <c r="D164" s="278"/>
      <c r="E164" s="278"/>
      <c r="F164" s="278"/>
      <c r="G164" s="278"/>
      <c r="H164" s="278"/>
      <c r="I164" s="278"/>
      <c r="J164" s="278"/>
      <c r="K164" s="279"/>
    </row>
    <row r="165" spans="2:11" s="1" customFormat="1" ht="45" customHeight="1">
      <c r="B165" s="280"/>
      <c r="C165" s="281" t="s">
        <v>539</v>
      </c>
      <c r="D165" s="281"/>
      <c r="E165" s="281"/>
      <c r="F165" s="281"/>
      <c r="G165" s="281"/>
      <c r="H165" s="281"/>
      <c r="I165" s="281"/>
      <c r="J165" s="281"/>
      <c r="K165" s="282"/>
    </row>
    <row r="166" spans="2:11" s="1" customFormat="1" ht="17.25" customHeight="1">
      <c r="B166" s="280"/>
      <c r="C166" s="305" t="s">
        <v>467</v>
      </c>
      <c r="D166" s="305"/>
      <c r="E166" s="305"/>
      <c r="F166" s="305" t="s">
        <v>468</v>
      </c>
      <c r="G166" s="342"/>
      <c r="H166" s="343" t="s">
        <v>53</v>
      </c>
      <c r="I166" s="343" t="s">
        <v>56</v>
      </c>
      <c r="J166" s="305" t="s">
        <v>469</v>
      </c>
      <c r="K166" s="282"/>
    </row>
    <row r="167" spans="2:11" s="1" customFormat="1" ht="17.25" customHeight="1">
      <c r="B167" s="283"/>
      <c r="C167" s="307" t="s">
        <v>470</v>
      </c>
      <c r="D167" s="307"/>
      <c r="E167" s="307"/>
      <c r="F167" s="308" t="s">
        <v>471</v>
      </c>
      <c r="G167" s="344"/>
      <c r="H167" s="345"/>
      <c r="I167" s="345"/>
      <c r="J167" s="307" t="s">
        <v>472</v>
      </c>
      <c r="K167" s="285"/>
    </row>
    <row r="168" spans="2:11" s="1" customFormat="1" ht="5.25" customHeight="1">
      <c r="B168" s="313"/>
      <c r="C168" s="310"/>
      <c r="D168" s="310"/>
      <c r="E168" s="310"/>
      <c r="F168" s="310"/>
      <c r="G168" s="311"/>
      <c r="H168" s="310"/>
      <c r="I168" s="310"/>
      <c r="J168" s="310"/>
      <c r="K168" s="334"/>
    </row>
    <row r="169" spans="2:11" s="1" customFormat="1" ht="15" customHeight="1">
      <c r="B169" s="313"/>
      <c r="C169" s="290" t="s">
        <v>476</v>
      </c>
      <c r="D169" s="290"/>
      <c r="E169" s="290"/>
      <c r="F169" s="312" t="s">
        <v>473</v>
      </c>
      <c r="G169" s="290"/>
      <c r="H169" s="290" t="s">
        <v>513</v>
      </c>
      <c r="I169" s="290" t="s">
        <v>475</v>
      </c>
      <c r="J169" s="290">
        <v>120</v>
      </c>
      <c r="K169" s="334"/>
    </row>
    <row r="170" spans="2:11" s="1" customFormat="1" ht="15" customHeight="1">
      <c r="B170" s="313"/>
      <c r="C170" s="290" t="s">
        <v>522</v>
      </c>
      <c r="D170" s="290"/>
      <c r="E170" s="290"/>
      <c r="F170" s="312" t="s">
        <v>473</v>
      </c>
      <c r="G170" s="290"/>
      <c r="H170" s="290" t="s">
        <v>523</v>
      </c>
      <c r="I170" s="290" t="s">
        <v>475</v>
      </c>
      <c r="J170" s="290" t="s">
        <v>524</v>
      </c>
      <c r="K170" s="334"/>
    </row>
    <row r="171" spans="2:11" s="1" customFormat="1" ht="15" customHeight="1">
      <c r="B171" s="313"/>
      <c r="C171" s="290" t="s">
        <v>421</v>
      </c>
      <c r="D171" s="290"/>
      <c r="E171" s="290"/>
      <c r="F171" s="312" t="s">
        <v>473</v>
      </c>
      <c r="G171" s="290"/>
      <c r="H171" s="290" t="s">
        <v>540</v>
      </c>
      <c r="I171" s="290" t="s">
        <v>475</v>
      </c>
      <c r="J171" s="290" t="s">
        <v>524</v>
      </c>
      <c r="K171" s="334"/>
    </row>
    <row r="172" spans="2:11" s="1" customFormat="1" ht="15" customHeight="1">
      <c r="B172" s="313"/>
      <c r="C172" s="290" t="s">
        <v>478</v>
      </c>
      <c r="D172" s="290"/>
      <c r="E172" s="290"/>
      <c r="F172" s="312" t="s">
        <v>479</v>
      </c>
      <c r="G172" s="290"/>
      <c r="H172" s="290" t="s">
        <v>540</v>
      </c>
      <c r="I172" s="290" t="s">
        <v>475</v>
      </c>
      <c r="J172" s="290">
        <v>50</v>
      </c>
      <c r="K172" s="334"/>
    </row>
    <row r="173" spans="2:11" s="1" customFormat="1" ht="15" customHeight="1">
      <c r="B173" s="313"/>
      <c r="C173" s="290" t="s">
        <v>481</v>
      </c>
      <c r="D173" s="290"/>
      <c r="E173" s="290"/>
      <c r="F173" s="312" t="s">
        <v>473</v>
      </c>
      <c r="G173" s="290"/>
      <c r="H173" s="290" t="s">
        <v>540</v>
      </c>
      <c r="I173" s="290" t="s">
        <v>483</v>
      </c>
      <c r="J173" s="290"/>
      <c r="K173" s="334"/>
    </row>
    <row r="174" spans="2:11" s="1" customFormat="1" ht="15" customHeight="1">
      <c r="B174" s="313"/>
      <c r="C174" s="290" t="s">
        <v>492</v>
      </c>
      <c r="D174" s="290"/>
      <c r="E174" s="290"/>
      <c r="F174" s="312" t="s">
        <v>479</v>
      </c>
      <c r="G174" s="290"/>
      <c r="H174" s="290" t="s">
        <v>540</v>
      </c>
      <c r="I174" s="290" t="s">
        <v>475</v>
      </c>
      <c r="J174" s="290">
        <v>50</v>
      </c>
      <c r="K174" s="334"/>
    </row>
    <row r="175" spans="2:11" s="1" customFormat="1" ht="15" customHeight="1">
      <c r="B175" s="313"/>
      <c r="C175" s="290" t="s">
        <v>500</v>
      </c>
      <c r="D175" s="290"/>
      <c r="E175" s="290"/>
      <c r="F175" s="312" t="s">
        <v>479</v>
      </c>
      <c r="G175" s="290"/>
      <c r="H175" s="290" t="s">
        <v>540</v>
      </c>
      <c r="I175" s="290" t="s">
        <v>475</v>
      </c>
      <c r="J175" s="290">
        <v>50</v>
      </c>
      <c r="K175" s="334"/>
    </row>
    <row r="176" spans="2:11" s="1" customFormat="1" ht="15" customHeight="1">
      <c r="B176" s="313"/>
      <c r="C176" s="290" t="s">
        <v>498</v>
      </c>
      <c r="D176" s="290"/>
      <c r="E176" s="290"/>
      <c r="F176" s="312" t="s">
        <v>479</v>
      </c>
      <c r="G176" s="290"/>
      <c r="H176" s="290" t="s">
        <v>540</v>
      </c>
      <c r="I176" s="290" t="s">
        <v>475</v>
      </c>
      <c r="J176" s="290">
        <v>50</v>
      </c>
      <c r="K176" s="334"/>
    </row>
    <row r="177" spans="2:11" s="1" customFormat="1" ht="15" customHeight="1">
      <c r="B177" s="313"/>
      <c r="C177" s="290" t="s">
        <v>103</v>
      </c>
      <c r="D177" s="290"/>
      <c r="E177" s="290"/>
      <c r="F177" s="312" t="s">
        <v>473</v>
      </c>
      <c r="G177" s="290"/>
      <c r="H177" s="290" t="s">
        <v>541</v>
      </c>
      <c r="I177" s="290" t="s">
        <v>542</v>
      </c>
      <c r="J177" s="290"/>
      <c r="K177" s="334"/>
    </row>
    <row r="178" spans="2:11" s="1" customFormat="1" ht="15" customHeight="1">
      <c r="B178" s="313"/>
      <c r="C178" s="290" t="s">
        <v>56</v>
      </c>
      <c r="D178" s="290"/>
      <c r="E178" s="290"/>
      <c r="F178" s="312" t="s">
        <v>473</v>
      </c>
      <c r="G178" s="290"/>
      <c r="H178" s="290" t="s">
        <v>543</v>
      </c>
      <c r="I178" s="290" t="s">
        <v>544</v>
      </c>
      <c r="J178" s="290">
        <v>1</v>
      </c>
      <c r="K178" s="334"/>
    </row>
    <row r="179" spans="2:11" s="1" customFormat="1" ht="15" customHeight="1">
      <c r="B179" s="313"/>
      <c r="C179" s="290" t="s">
        <v>52</v>
      </c>
      <c r="D179" s="290"/>
      <c r="E179" s="290"/>
      <c r="F179" s="312" t="s">
        <v>473</v>
      </c>
      <c r="G179" s="290"/>
      <c r="H179" s="290" t="s">
        <v>545</v>
      </c>
      <c r="I179" s="290" t="s">
        <v>475</v>
      </c>
      <c r="J179" s="290">
        <v>20</v>
      </c>
      <c r="K179" s="334"/>
    </row>
    <row r="180" spans="2:11" s="1" customFormat="1" ht="15" customHeight="1">
      <c r="B180" s="313"/>
      <c r="C180" s="290" t="s">
        <v>53</v>
      </c>
      <c r="D180" s="290"/>
      <c r="E180" s="290"/>
      <c r="F180" s="312" t="s">
        <v>473</v>
      </c>
      <c r="G180" s="290"/>
      <c r="H180" s="290" t="s">
        <v>546</v>
      </c>
      <c r="I180" s="290" t="s">
        <v>475</v>
      </c>
      <c r="J180" s="290">
        <v>255</v>
      </c>
      <c r="K180" s="334"/>
    </row>
    <row r="181" spans="2:11" s="1" customFormat="1" ht="15" customHeight="1">
      <c r="B181" s="313"/>
      <c r="C181" s="290" t="s">
        <v>104</v>
      </c>
      <c r="D181" s="290"/>
      <c r="E181" s="290"/>
      <c r="F181" s="312" t="s">
        <v>473</v>
      </c>
      <c r="G181" s="290"/>
      <c r="H181" s="290" t="s">
        <v>437</v>
      </c>
      <c r="I181" s="290" t="s">
        <v>475</v>
      </c>
      <c r="J181" s="290">
        <v>10</v>
      </c>
      <c r="K181" s="334"/>
    </row>
    <row r="182" spans="2:11" s="1" customFormat="1" ht="15" customHeight="1">
      <c r="B182" s="313"/>
      <c r="C182" s="290" t="s">
        <v>105</v>
      </c>
      <c r="D182" s="290"/>
      <c r="E182" s="290"/>
      <c r="F182" s="312" t="s">
        <v>473</v>
      </c>
      <c r="G182" s="290"/>
      <c r="H182" s="290" t="s">
        <v>547</v>
      </c>
      <c r="I182" s="290" t="s">
        <v>508</v>
      </c>
      <c r="J182" s="290"/>
      <c r="K182" s="334"/>
    </row>
    <row r="183" spans="2:11" s="1" customFormat="1" ht="15" customHeight="1">
      <c r="B183" s="313"/>
      <c r="C183" s="290" t="s">
        <v>548</v>
      </c>
      <c r="D183" s="290"/>
      <c r="E183" s="290"/>
      <c r="F183" s="312" t="s">
        <v>473</v>
      </c>
      <c r="G183" s="290"/>
      <c r="H183" s="290" t="s">
        <v>549</v>
      </c>
      <c r="I183" s="290" t="s">
        <v>508</v>
      </c>
      <c r="J183" s="290"/>
      <c r="K183" s="334"/>
    </row>
    <row r="184" spans="2:11" s="1" customFormat="1" ht="15" customHeight="1">
      <c r="B184" s="313"/>
      <c r="C184" s="290" t="s">
        <v>537</v>
      </c>
      <c r="D184" s="290"/>
      <c r="E184" s="290"/>
      <c r="F184" s="312" t="s">
        <v>473</v>
      </c>
      <c r="G184" s="290"/>
      <c r="H184" s="290" t="s">
        <v>550</v>
      </c>
      <c r="I184" s="290" t="s">
        <v>508</v>
      </c>
      <c r="J184" s="290"/>
      <c r="K184" s="334"/>
    </row>
    <row r="185" spans="2:11" s="1" customFormat="1" ht="15" customHeight="1">
      <c r="B185" s="313"/>
      <c r="C185" s="290" t="s">
        <v>107</v>
      </c>
      <c r="D185" s="290"/>
      <c r="E185" s="290"/>
      <c r="F185" s="312" t="s">
        <v>479</v>
      </c>
      <c r="G185" s="290"/>
      <c r="H185" s="290" t="s">
        <v>551</v>
      </c>
      <c r="I185" s="290" t="s">
        <v>475</v>
      </c>
      <c r="J185" s="290">
        <v>50</v>
      </c>
      <c r="K185" s="334"/>
    </row>
    <row r="186" spans="2:11" s="1" customFormat="1" ht="15" customHeight="1">
      <c r="B186" s="313"/>
      <c r="C186" s="290" t="s">
        <v>552</v>
      </c>
      <c r="D186" s="290"/>
      <c r="E186" s="290"/>
      <c r="F186" s="312" t="s">
        <v>479</v>
      </c>
      <c r="G186" s="290"/>
      <c r="H186" s="290" t="s">
        <v>553</v>
      </c>
      <c r="I186" s="290" t="s">
        <v>554</v>
      </c>
      <c r="J186" s="290"/>
      <c r="K186" s="334"/>
    </row>
    <row r="187" spans="2:11" s="1" customFormat="1" ht="15" customHeight="1">
      <c r="B187" s="313"/>
      <c r="C187" s="290" t="s">
        <v>555</v>
      </c>
      <c r="D187" s="290"/>
      <c r="E187" s="290"/>
      <c r="F187" s="312" t="s">
        <v>479</v>
      </c>
      <c r="G187" s="290"/>
      <c r="H187" s="290" t="s">
        <v>556</v>
      </c>
      <c r="I187" s="290" t="s">
        <v>554</v>
      </c>
      <c r="J187" s="290"/>
      <c r="K187" s="334"/>
    </row>
    <row r="188" spans="2:11" s="1" customFormat="1" ht="15" customHeight="1">
      <c r="B188" s="313"/>
      <c r="C188" s="290" t="s">
        <v>557</v>
      </c>
      <c r="D188" s="290"/>
      <c r="E188" s="290"/>
      <c r="F188" s="312" t="s">
        <v>479</v>
      </c>
      <c r="G188" s="290"/>
      <c r="H188" s="290" t="s">
        <v>558</v>
      </c>
      <c r="I188" s="290" t="s">
        <v>554</v>
      </c>
      <c r="J188" s="290"/>
      <c r="K188" s="334"/>
    </row>
    <row r="189" spans="2:11" s="1" customFormat="1" ht="15" customHeight="1">
      <c r="B189" s="313"/>
      <c r="C189" s="346" t="s">
        <v>559</v>
      </c>
      <c r="D189" s="290"/>
      <c r="E189" s="290"/>
      <c r="F189" s="312" t="s">
        <v>479</v>
      </c>
      <c r="G189" s="290"/>
      <c r="H189" s="290" t="s">
        <v>560</v>
      </c>
      <c r="I189" s="290" t="s">
        <v>561</v>
      </c>
      <c r="J189" s="347" t="s">
        <v>562</v>
      </c>
      <c r="K189" s="334"/>
    </row>
    <row r="190" spans="2:11" s="1" customFormat="1" ht="15" customHeight="1">
      <c r="B190" s="313"/>
      <c r="C190" s="297" t="s">
        <v>41</v>
      </c>
      <c r="D190" s="290"/>
      <c r="E190" s="290"/>
      <c r="F190" s="312" t="s">
        <v>473</v>
      </c>
      <c r="G190" s="290"/>
      <c r="H190" s="287" t="s">
        <v>563</v>
      </c>
      <c r="I190" s="290" t="s">
        <v>564</v>
      </c>
      <c r="J190" s="290"/>
      <c r="K190" s="334"/>
    </row>
    <row r="191" spans="2:11" s="1" customFormat="1" ht="15" customHeight="1">
      <c r="B191" s="313"/>
      <c r="C191" s="297" t="s">
        <v>565</v>
      </c>
      <c r="D191" s="290"/>
      <c r="E191" s="290"/>
      <c r="F191" s="312" t="s">
        <v>473</v>
      </c>
      <c r="G191" s="290"/>
      <c r="H191" s="290" t="s">
        <v>566</v>
      </c>
      <c r="I191" s="290" t="s">
        <v>508</v>
      </c>
      <c r="J191" s="290"/>
      <c r="K191" s="334"/>
    </row>
    <row r="192" spans="2:11" s="1" customFormat="1" ht="15" customHeight="1">
      <c r="B192" s="313"/>
      <c r="C192" s="297" t="s">
        <v>567</v>
      </c>
      <c r="D192" s="290"/>
      <c r="E192" s="290"/>
      <c r="F192" s="312" t="s">
        <v>473</v>
      </c>
      <c r="G192" s="290"/>
      <c r="H192" s="290" t="s">
        <v>568</v>
      </c>
      <c r="I192" s="290" t="s">
        <v>508</v>
      </c>
      <c r="J192" s="290"/>
      <c r="K192" s="334"/>
    </row>
    <row r="193" spans="2:11" s="1" customFormat="1" ht="15" customHeight="1">
      <c r="B193" s="313"/>
      <c r="C193" s="297" t="s">
        <v>569</v>
      </c>
      <c r="D193" s="290"/>
      <c r="E193" s="290"/>
      <c r="F193" s="312" t="s">
        <v>479</v>
      </c>
      <c r="G193" s="290"/>
      <c r="H193" s="290" t="s">
        <v>570</v>
      </c>
      <c r="I193" s="290" t="s">
        <v>508</v>
      </c>
      <c r="J193" s="290"/>
      <c r="K193" s="334"/>
    </row>
    <row r="194" spans="2:11" s="1" customFormat="1" ht="15" customHeight="1">
      <c r="B194" s="340"/>
      <c r="C194" s="348"/>
      <c r="D194" s="322"/>
      <c r="E194" s="322"/>
      <c r="F194" s="322"/>
      <c r="G194" s="322"/>
      <c r="H194" s="322"/>
      <c r="I194" s="322"/>
      <c r="J194" s="322"/>
      <c r="K194" s="341"/>
    </row>
    <row r="195" spans="2:11" s="1" customFormat="1" ht="18.75" customHeight="1">
      <c r="B195" s="287"/>
      <c r="C195" s="290"/>
      <c r="D195" s="290"/>
      <c r="E195" s="290"/>
      <c r="F195" s="312"/>
      <c r="G195" s="290"/>
      <c r="H195" s="290"/>
      <c r="I195" s="290"/>
      <c r="J195" s="290"/>
      <c r="K195" s="287"/>
    </row>
    <row r="196" spans="2:11" s="1" customFormat="1" ht="18.75" customHeight="1">
      <c r="B196" s="287"/>
      <c r="C196" s="290"/>
      <c r="D196" s="290"/>
      <c r="E196" s="290"/>
      <c r="F196" s="312"/>
      <c r="G196" s="290"/>
      <c r="H196" s="290"/>
      <c r="I196" s="290"/>
      <c r="J196" s="290"/>
      <c r="K196" s="287"/>
    </row>
    <row r="197" spans="2:11" s="1" customFormat="1" ht="18.75" customHeight="1">
      <c r="B197" s="298"/>
      <c r="C197" s="298"/>
      <c r="D197" s="298"/>
      <c r="E197" s="298"/>
      <c r="F197" s="298"/>
      <c r="G197" s="298"/>
      <c r="H197" s="298"/>
      <c r="I197" s="298"/>
      <c r="J197" s="298"/>
      <c r="K197" s="298"/>
    </row>
    <row r="198" spans="2:11" s="1" customFormat="1" ht="13.5">
      <c r="B198" s="277"/>
      <c r="C198" s="278"/>
      <c r="D198" s="278"/>
      <c r="E198" s="278"/>
      <c r="F198" s="278"/>
      <c r="G198" s="278"/>
      <c r="H198" s="278"/>
      <c r="I198" s="278"/>
      <c r="J198" s="278"/>
      <c r="K198" s="279"/>
    </row>
    <row r="199" spans="2:11" s="1" customFormat="1" ht="21">
      <c r="B199" s="280"/>
      <c r="C199" s="281" t="s">
        <v>571</v>
      </c>
      <c r="D199" s="281"/>
      <c r="E199" s="281"/>
      <c r="F199" s="281"/>
      <c r="G199" s="281"/>
      <c r="H199" s="281"/>
      <c r="I199" s="281"/>
      <c r="J199" s="281"/>
      <c r="K199" s="282"/>
    </row>
    <row r="200" spans="2:11" s="1" customFormat="1" ht="25.5" customHeight="1">
      <c r="B200" s="280"/>
      <c r="C200" s="349" t="s">
        <v>572</v>
      </c>
      <c r="D200" s="349"/>
      <c r="E200" s="349"/>
      <c r="F200" s="349" t="s">
        <v>573</v>
      </c>
      <c r="G200" s="350"/>
      <c r="H200" s="349" t="s">
        <v>574</v>
      </c>
      <c r="I200" s="349"/>
      <c r="J200" s="349"/>
      <c r="K200" s="282"/>
    </row>
    <row r="201" spans="2:11" s="1" customFormat="1" ht="5.25" customHeight="1">
      <c r="B201" s="313"/>
      <c r="C201" s="310"/>
      <c r="D201" s="310"/>
      <c r="E201" s="310"/>
      <c r="F201" s="310"/>
      <c r="G201" s="290"/>
      <c r="H201" s="310"/>
      <c r="I201" s="310"/>
      <c r="J201" s="310"/>
      <c r="K201" s="334"/>
    </row>
    <row r="202" spans="2:11" s="1" customFormat="1" ht="15" customHeight="1">
      <c r="B202" s="313"/>
      <c r="C202" s="290" t="s">
        <v>564</v>
      </c>
      <c r="D202" s="290"/>
      <c r="E202" s="290"/>
      <c r="F202" s="312" t="s">
        <v>42</v>
      </c>
      <c r="G202" s="290"/>
      <c r="H202" s="290" t="s">
        <v>575</v>
      </c>
      <c r="I202" s="290"/>
      <c r="J202" s="290"/>
      <c r="K202" s="334"/>
    </row>
    <row r="203" spans="2:11" s="1" customFormat="1" ht="15" customHeight="1">
      <c r="B203" s="313"/>
      <c r="C203" s="319"/>
      <c r="D203" s="290"/>
      <c r="E203" s="290"/>
      <c r="F203" s="312" t="s">
        <v>43</v>
      </c>
      <c r="G203" s="290"/>
      <c r="H203" s="290" t="s">
        <v>576</v>
      </c>
      <c r="I203" s="290"/>
      <c r="J203" s="290"/>
      <c r="K203" s="334"/>
    </row>
    <row r="204" spans="2:11" s="1" customFormat="1" ht="15" customHeight="1">
      <c r="B204" s="313"/>
      <c r="C204" s="319"/>
      <c r="D204" s="290"/>
      <c r="E204" s="290"/>
      <c r="F204" s="312" t="s">
        <v>46</v>
      </c>
      <c r="G204" s="290"/>
      <c r="H204" s="290" t="s">
        <v>577</v>
      </c>
      <c r="I204" s="290"/>
      <c r="J204" s="290"/>
      <c r="K204" s="334"/>
    </row>
    <row r="205" spans="2:11" s="1" customFormat="1" ht="15" customHeight="1">
      <c r="B205" s="313"/>
      <c r="C205" s="290"/>
      <c r="D205" s="290"/>
      <c r="E205" s="290"/>
      <c r="F205" s="312" t="s">
        <v>44</v>
      </c>
      <c r="G205" s="290"/>
      <c r="H205" s="290" t="s">
        <v>578</v>
      </c>
      <c r="I205" s="290"/>
      <c r="J205" s="290"/>
      <c r="K205" s="334"/>
    </row>
    <row r="206" spans="2:11" s="1" customFormat="1" ht="15" customHeight="1">
      <c r="B206" s="313"/>
      <c r="C206" s="290"/>
      <c r="D206" s="290"/>
      <c r="E206" s="290"/>
      <c r="F206" s="312" t="s">
        <v>45</v>
      </c>
      <c r="G206" s="290"/>
      <c r="H206" s="290" t="s">
        <v>579</v>
      </c>
      <c r="I206" s="290"/>
      <c r="J206" s="290"/>
      <c r="K206" s="334"/>
    </row>
    <row r="207" spans="2:11" s="1" customFormat="1" ht="15" customHeight="1">
      <c r="B207" s="313"/>
      <c r="C207" s="290"/>
      <c r="D207" s="290"/>
      <c r="E207" s="290"/>
      <c r="F207" s="312"/>
      <c r="G207" s="290"/>
      <c r="H207" s="290"/>
      <c r="I207" s="290"/>
      <c r="J207" s="290"/>
      <c r="K207" s="334"/>
    </row>
    <row r="208" spans="2:11" s="1" customFormat="1" ht="15" customHeight="1">
      <c r="B208" s="313"/>
      <c r="C208" s="290" t="s">
        <v>520</v>
      </c>
      <c r="D208" s="290"/>
      <c r="E208" s="290"/>
      <c r="F208" s="312" t="s">
        <v>78</v>
      </c>
      <c r="G208" s="290"/>
      <c r="H208" s="290" t="s">
        <v>580</v>
      </c>
      <c r="I208" s="290"/>
      <c r="J208" s="290"/>
      <c r="K208" s="334"/>
    </row>
    <row r="209" spans="2:11" s="1" customFormat="1" ht="15" customHeight="1">
      <c r="B209" s="313"/>
      <c r="C209" s="319"/>
      <c r="D209" s="290"/>
      <c r="E209" s="290"/>
      <c r="F209" s="312" t="s">
        <v>415</v>
      </c>
      <c r="G209" s="290"/>
      <c r="H209" s="290" t="s">
        <v>416</v>
      </c>
      <c r="I209" s="290"/>
      <c r="J209" s="290"/>
      <c r="K209" s="334"/>
    </row>
    <row r="210" spans="2:11" s="1" customFormat="1" ht="15" customHeight="1">
      <c r="B210" s="313"/>
      <c r="C210" s="290"/>
      <c r="D210" s="290"/>
      <c r="E210" s="290"/>
      <c r="F210" s="312" t="s">
        <v>413</v>
      </c>
      <c r="G210" s="290"/>
      <c r="H210" s="290" t="s">
        <v>581</v>
      </c>
      <c r="I210" s="290"/>
      <c r="J210" s="290"/>
      <c r="K210" s="334"/>
    </row>
    <row r="211" spans="2:11" s="1" customFormat="1" ht="15" customHeight="1">
      <c r="B211" s="351"/>
      <c r="C211" s="319"/>
      <c r="D211" s="319"/>
      <c r="E211" s="319"/>
      <c r="F211" s="312" t="s">
        <v>417</v>
      </c>
      <c r="G211" s="297"/>
      <c r="H211" s="338" t="s">
        <v>418</v>
      </c>
      <c r="I211" s="338"/>
      <c r="J211" s="338"/>
      <c r="K211" s="352"/>
    </row>
    <row r="212" spans="2:11" s="1" customFormat="1" ht="15" customHeight="1">
      <c r="B212" s="351"/>
      <c r="C212" s="319"/>
      <c r="D212" s="319"/>
      <c r="E212" s="319"/>
      <c r="F212" s="312" t="s">
        <v>419</v>
      </c>
      <c r="G212" s="297"/>
      <c r="H212" s="338" t="s">
        <v>582</v>
      </c>
      <c r="I212" s="338"/>
      <c r="J212" s="338"/>
      <c r="K212" s="352"/>
    </row>
    <row r="213" spans="2:11" s="1" customFormat="1" ht="15" customHeight="1">
      <c r="B213" s="351"/>
      <c r="C213" s="319"/>
      <c r="D213" s="319"/>
      <c r="E213" s="319"/>
      <c r="F213" s="353"/>
      <c r="G213" s="297"/>
      <c r="H213" s="354"/>
      <c r="I213" s="354"/>
      <c r="J213" s="354"/>
      <c r="K213" s="352"/>
    </row>
    <row r="214" spans="2:11" s="1" customFormat="1" ht="15" customHeight="1">
      <c r="B214" s="351"/>
      <c r="C214" s="290" t="s">
        <v>544</v>
      </c>
      <c r="D214" s="319"/>
      <c r="E214" s="319"/>
      <c r="F214" s="312">
        <v>1</v>
      </c>
      <c r="G214" s="297"/>
      <c r="H214" s="338" t="s">
        <v>583</v>
      </c>
      <c r="I214" s="338"/>
      <c r="J214" s="338"/>
      <c r="K214" s="352"/>
    </row>
    <row r="215" spans="2:11" s="1" customFormat="1" ht="15" customHeight="1">
      <c r="B215" s="351"/>
      <c r="C215" s="319"/>
      <c r="D215" s="319"/>
      <c r="E215" s="319"/>
      <c r="F215" s="312">
        <v>2</v>
      </c>
      <c r="G215" s="297"/>
      <c r="H215" s="338" t="s">
        <v>584</v>
      </c>
      <c r="I215" s="338"/>
      <c r="J215" s="338"/>
      <c r="K215" s="352"/>
    </row>
    <row r="216" spans="2:11" s="1" customFormat="1" ht="15" customHeight="1">
      <c r="B216" s="351"/>
      <c r="C216" s="319"/>
      <c r="D216" s="319"/>
      <c r="E216" s="319"/>
      <c r="F216" s="312">
        <v>3</v>
      </c>
      <c r="G216" s="297"/>
      <c r="H216" s="338" t="s">
        <v>585</v>
      </c>
      <c r="I216" s="338"/>
      <c r="J216" s="338"/>
      <c r="K216" s="352"/>
    </row>
    <row r="217" spans="2:11" s="1" customFormat="1" ht="15" customHeight="1">
      <c r="B217" s="351"/>
      <c r="C217" s="319"/>
      <c r="D217" s="319"/>
      <c r="E217" s="319"/>
      <c r="F217" s="312">
        <v>4</v>
      </c>
      <c r="G217" s="297"/>
      <c r="H217" s="338" t="s">
        <v>586</v>
      </c>
      <c r="I217" s="338"/>
      <c r="J217" s="338"/>
      <c r="K217" s="352"/>
    </row>
    <row r="218" spans="2:11" s="1" customFormat="1" ht="12.75" customHeight="1">
      <c r="B218" s="355"/>
      <c r="C218" s="356"/>
      <c r="D218" s="356"/>
      <c r="E218" s="356"/>
      <c r="F218" s="356"/>
      <c r="G218" s="356"/>
      <c r="H218" s="356"/>
      <c r="I218" s="356"/>
      <c r="J218" s="356"/>
      <c r="K218" s="35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TATA\pc</cp:lastModifiedBy>
  <dcterms:created xsi:type="dcterms:W3CDTF">2020-08-12T15:06:36Z</dcterms:created>
  <dcterms:modified xsi:type="dcterms:W3CDTF">2020-08-12T15:06:45Z</dcterms:modified>
  <cp:category/>
  <cp:version/>
  <cp:contentType/>
  <cp:contentStatus/>
</cp:coreProperties>
</file>