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20" activeTab="1"/>
  </bookViews>
  <sheets>
    <sheet name="Rekapitulace stavby" sheetId="1" r:id="rId1"/>
    <sheet name="056 - Oprava oplocení are..." sheetId="2" r:id="rId2"/>
    <sheet name="Pokyny pro vyplnění" sheetId="3" r:id="rId3"/>
  </sheets>
  <definedNames>
    <definedName name="_xlnm._FilterDatabase" localSheetId="1" hidden="1">'056 - Oprava oplocení are...'!$C$82:$K$208</definedName>
    <definedName name="_xlnm.Print_Area" localSheetId="1">'056 - Oprava oplocení are...'!$C$4:$J$37,'056 - Oprava oplocení are...'!$C$43:$J$66,'056 - Oprava oplocení are...'!$C$72:$K$208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'056 - Oprava oplocení are...'!$82:$82</definedName>
  </definedNames>
  <calcPr calcId="152511"/>
</workbook>
</file>

<file path=xl/sharedStrings.xml><?xml version="1.0" encoding="utf-8"?>
<sst xmlns="http://schemas.openxmlformats.org/spreadsheetml/2006/main" count="2103" uniqueCount="589">
  <si>
    <t>Export Komplet</t>
  </si>
  <si>
    <t>VZ</t>
  </si>
  <si>
    <t>2.0</t>
  </si>
  <si>
    <t>ZAMOK</t>
  </si>
  <si>
    <t>False</t>
  </si>
  <si>
    <t>{8cc17e1f-7a35-4868-8f9f-e129bea515f5}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</si>
  <si>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</si>
  <si>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</si>
  <si>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</si>
  <si>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</si>
  <si>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</si>
  <si>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</si>
  <si>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</si>
  <si>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</si>
  <si>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</si>
  <si>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</si>
  <si>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</si>
  <si>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oplocení areálu MŠ Děčín X,  Bělá, ul. Saská 259/40</t>
  </si>
  <si>
    <t>KSO:</t>
  </si>
  <si>
    <t/>
  </si>
  <si>
    <t>CC-CZ:</t>
  </si>
  <si>
    <t>Místo:</t>
  </si>
  <si>
    <t>Děčín X,  Bělá, ul. Saská 259/40</t>
  </si>
  <si>
    <t>Datum:</t>
  </si>
  <si>
    <t>3. 2. 2021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</si>
  <si>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</si>
  <si>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</si>
  <si>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</si>
  <si>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</si>
  <si>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</si>
  <si>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</si>
  <si>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</si>
  <si>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</si>
  <si>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</si>
  <si>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</si>
  <si>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</si>
  <si>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</si>
  <si>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</si>
  <si>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</si>
  <si>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</si>
  <si>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</si>
  <si>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</si>
  <si>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</si>
  <si>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</si>
  <si>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</si>
  <si>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</si>
  <si>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</si>
  <si>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</si>
  <si>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</si>
  <si>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</si>
  <si>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</si>
  <si>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</si>
  <si>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</si>
  <si>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</si>
  <si>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</si>
  <si>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</si>
  <si>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</si>
  <si>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</si>
  <si>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</si>
  <si>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</si>
  <si>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</si>
  <si>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</si>
  <si>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</si>
  <si>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</si>
  <si>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</si>
  <si>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</si>
  <si>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</si>
  <si>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</si>
  <si>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</si>
  <si>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</si>
  <si>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</si>
  <si>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</si>
  <si>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</si>
  <si>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</si>
  <si>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</si>
  <si>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</si>
  <si>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</si>
  <si>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</si>
  <si>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</si>
  <si>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</si>
  <si>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</si>
  <si>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</si>
  <si>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</si>
  <si>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</si>
  <si>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</si>
  <si>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</si>
  <si>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</si>
  <si>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</si>
  <si>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</si>
  <si>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</si>
  <si>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</si>
  <si>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 (nájez v úseku 3-4)</t>
  </si>
  <si>
    <t xml:space="preserve">    62 - Úprava povrchů vnějších</t>
  </si>
  <si>
    <t xml:space="preserve">    91 - Doplňující konstrukce a práce pozemních komunikací</t>
  </si>
  <si>
    <t xml:space="preserve">    96 - Bourání konstrukcí</t>
  </si>
  <si>
    <t xml:space="preserve">    98 - Sanace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</si>
  <si>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</si>
  <si>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</si>
  <si>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</si>
  <si>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</si>
  <si>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</si>
  <si>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</si>
  <si>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</si>
  <si>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</si>
  <si>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</si>
  <si>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</si>
  <si>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</si>
  <si>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</si>
  <si>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</si>
  <si>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</si>
  <si>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</si>
  <si>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</si>
  <si>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</si>
  <si>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</si>
  <si>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</si>
  <si>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</si>
  <si>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</si>
  <si>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</si>
  <si>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</si>
  <si>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CS ÚRS 2021 01</t>
  </si>
  <si>
    <t>4</t>
  </si>
  <si>
    <t>-293083538</t>
  </si>
  <si>
    <t>VV</t>
  </si>
  <si>
    <t>"Úsek 3-4"5,00*0,50*0,25</t>
  </si>
  <si>
    <t>131212532</t>
  </si>
  <si>
    <t>Hloubení jamek ručně objemu do 0,5 m3 s odhozením výkopku do 3 m nebo naložením na dopravní prostředek v hornině třídy těžitelnosti I skupiny 3 nesoudržných</t>
  </si>
  <si>
    <t>-160507692</t>
  </si>
  <si>
    <t>38,00*0,40*0,40*1,00</t>
  </si>
  <si>
    <t>3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</si>
  <si>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</si>
  <si>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</si>
  <si>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-1083990600</t>
  </si>
  <si>
    <t>P</t>
  </si>
  <si>
    <t>Poznámka k položce:
patky pro sloupky brány a branky</t>
  </si>
  <si>
    <t>"Úsek 3-4"2*0,40*0,40*1,20</t>
  </si>
  <si>
    <t>"Úsek 6-7"2*0,40*0,40*1,20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</si>
  <si>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</si>
  <si>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</si>
  <si>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</si>
  <si>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-835772410</t>
  </si>
  <si>
    <t>0,625+1,393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</si>
  <si>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</si>
  <si>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</si>
  <si>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</si>
  <si>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-179110041</t>
  </si>
  <si>
    <t>2,018*5 'Přepočtené koeficientem množství</t>
  </si>
  <si>
    <t>6</t>
  </si>
  <si>
    <t>171211101</t>
  </si>
  <si>
    <t>Uložení sypanin do násypů ručně s rozprostřením sypaniny ve vrstvách a s hrubým urovnáním nezhutněných jakékoliv třídy těžitelnosti</t>
  </si>
  <si>
    <t>2115647419</t>
  </si>
  <si>
    <t>7</t>
  </si>
  <si>
    <t>171251201</t>
  </si>
  <si>
    <t>Uložení sypaniny na skládky nebo meziskládky bez hutnění s upravením uložené sypaniny do předepsaného tvaru</t>
  </si>
  <si>
    <t>1999955925</t>
  </si>
  <si>
    <t>8</t>
  </si>
  <si>
    <t>M</t>
  </si>
  <si>
    <t>94620001</t>
  </si>
  <si>
    <t>poplatek za uložení stavebního odpadu zeminy a kamení  zatříděného kódem 17 05 04</t>
  </si>
  <si>
    <t>t</t>
  </si>
  <si>
    <t>1001612460</t>
  </si>
  <si>
    <t>2,018*1,9 'Přepočtené koeficientem množství</t>
  </si>
  <si>
    <t>9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</si>
  <si>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</si>
  <si>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</si>
  <si>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m2</t>
  </si>
  <si>
    <t>-484482732</t>
  </si>
  <si>
    <t>"úpravy terénu při osazování podhrabových desek"89,10*1,50</t>
  </si>
  <si>
    <t>Svislé a kompletní konstrukce</t>
  </si>
  <si>
    <t>10</t>
  </si>
  <si>
    <t>317321017</t>
  </si>
  <si>
    <t>Římsy opěrných zdí a valů z betonu železového tř. C 25/30</t>
  </si>
  <si>
    <t>649332747</t>
  </si>
  <si>
    <t>"Úsek 5-6"9,40*0,40*0,10</t>
  </si>
  <si>
    <t>"Úsek 7-8"9,10*0,40*0,10</t>
  </si>
  <si>
    <t>11</t>
  </si>
  <si>
    <t>317353111</t>
  </si>
  <si>
    <t>Bednění říms opěrných zdí a valů jakéhokoliv tvaru přímých, zalomených nebo jinak zakřivených zřízení</t>
  </si>
  <si>
    <t>-1350307839</t>
  </si>
  <si>
    <t>"Úsek 5-6"2*9,40*0,30</t>
  </si>
  <si>
    <t>"Úsek 7-8"2*9,10*0,30</t>
  </si>
  <si>
    <t>12</t>
  </si>
  <si>
    <t>317353112</t>
  </si>
  <si>
    <t>Bednění říms opěrných zdí a valů jakéhokoliv tvaru přímých, zalomených nebo jinak zakřivených odstranění</t>
  </si>
  <si>
    <t>-154368090</t>
  </si>
  <si>
    <t>13</t>
  </si>
  <si>
    <t>317361016</t>
  </si>
  <si>
    <t>Výztuž říms opěrných zdí a valů z oceli 10 505 (R) nebo BSt 500</t>
  </si>
  <si>
    <t>668039222</t>
  </si>
  <si>
    <t>"svařovaná síť KY49 D8 100x100 mm"(9,40+9,10)*0,40*((0,0474/2/3)*1,08)</t>
  </si>
  <si>
    <t>14</t>
  </si>
  <si>
    <t>338171115</t>
  </si>
  <si>
    <t>Montáž sloupků a vzpěr plotových ocelových trubkových nebo profilovaných výšky do 2,00 m ukotvením k pevnému podkladu</t>
  </si>
  <si>
    <t>kus</t>
  </si>
  <si>
    <t>-1841431724</t>
  </si>
  <si>
    <t>DRX.0025698.URS</t>
  </si>
  <si>
    <t>plotový sloupek pro svařované panely profilovaný 60 × 60 mm dl. 1,5-3,0 m</t>
  </si>
  <si>
    <t>R-položka</t>
  </si>
  <si>
    <t>83289386</t>
  </si>
  <si>
    <t>16</t>
  </si>
  <si>
    <t>5534217R</t>
  </si>
  <si>
    <t>patka na sloupek 60x60 pozinkovaná Zn</t>
  </si>
  <si>
    <t>1393389852</t>
  </si>
  <si>
    <t>17</t>
  </si>
  <si>
    <t>31197004</t>
  </si>
  <si>
    <t>tyč závitová Pz 4.6 M12</t>
  </si>
  <si>
    <t>m</t>
  </si>
  <si>
    <t>1442739462</t>
  </si>
  <si>
    <t>26*4*0,15</t>
  </si>
  <si>
    <t>18</t>
  </si>
  <si>
    <t>54879089</t>
  </si>
  <si>
    <t>tmel pro lepené kotvy do betonu a těžké kotvení</t>
  </si>
  <si>
    <t>-1427442792</t>
  </si>
  <si>
    <t>26*4</t>
  </si>
  <si>
    <t>104*0,022 'Přepočtené koeficientem množství</t>
  </si>
  <si>
    <t>19</t>
  </si>
  <si>
    <t>31111003</t>
  </si>
  <si>
    <t>matice přesná šestihranná Pz DIN 934-8 M6</t>
  </si>
  <si>
    <t>100 kus</t>
  </si>
  <si>
    <t>1541418722</t>
  </si>
  <si>
    <t>104*0,01 'Přepočtené koeficientem množství</t>
  </si>
  <si>
    <t>20</t>
  </si>
  <si>
    <t>1561920R</t>
  </si>
  <si>
    <t>plastová krytka M12</t>
  </si>
  <si>
    <t>-1674876357</t>
  </si>
  <si>
    <t>338171123</t>
  </si>
  <si>
    <t>Montáž sloupků a vzpěr plotových ocelových trubkových nebo profilovaných výšky do 2,60 m se zabetonováním do 0,08 m3 do připravených jamek</t>
  </si>
  <si>
    <t>-1936933237</t>
  </si>
  <si>
    <t>22</t>
  </si>
  <si>
    <t>DRX.0025710.URS</t>
  </si>
  <si>
    <t xml:space="preserve">plotový sloupek pro svařované panely profilovaný 60 × 60 mm dl. 3,0-3,5m </t>
  </si>
  <si>
    <t>-1615102152</t>
  </si>
  <si>
    <t>23</t>
  </si>
  <si>
    <t>348101210</t>
  </si>
  <si>
    <t>Osazení vrat nebo vrátek k oplocení na sloupky ocelové, plochy jednotlivě do 2 m2</t>
  </si>
  <si>
    <t>1329295057</t>
  </si>
  <si>
    <t>24</t>
  </si>
  <si>
    <t>DRX.0025029.URS</t>
  </si>
  <si>
    <t>branka k plotvým panelům jednokřídlá ZN+PVC vrstvou 1200x1800mm - ATYP</t>
  </si>
  <si>
    <t>-357559253</t>
  </si>
  <si>
    <t>25</t>
  </si>
  <si>
    <t>348101270</t>
  </si>
  <si>
    <t>Osazení vrat nebo vrátek k oplocení na sloupky ocelové, plochy jednotlivě přes 15 m2</t>
  </si>
  <si>
    <t>550861201</t>
  </si>
  <si>
    <t>26</t>
  </si>
  <si>
    <t>DRX.0025070.URS</t>
  </si>
  <si>
    <t>brána k plotovým panelům dvoukřídlá Pz s PVC vrstvou 5000x1200mm - ATYP</t>
  </si>
  <si>
    <t>-1003167645</t>
  </si>
  <si>
    <t>27</t>
  </si>
  <si>
    <t>348121221</t>
  </si>
  <si>
    <t>Osazení podhrabových desek na ocelové sloupky, délky desek přes 2 do 3 m</t>
  </si>
  <si>
    <t>-94180723</t>
  </si>
  <si>
    <t>28</t>
  </si>
  <si>
    <t>59233120</t>
  </si>
  <si>
    <t>deska plotová betonová 2500x50x290mm</t>
  </si>
  <si>
    <t>-1011086338</t>
  </si>
  <si>
    <t>29</t>
  </si>
  <si>
    <t>348171143</t>
  </si>
  <si>
    <t>Montáž oplocení z dílců kovových panelových svařovaných, na ocelové profilované sloupky, výšky přes 1,0 do 1,5 m</t>
  </si>
  <si>
    <t>-246454761</t>
  </si>
  <si>
    <t>Poznámka k položce:
výška panelu 1230 mm</t>
  </si>
  <si>
    <t>"Úsek 2-3"2,00</t>
  </si>
  <si>
    <t>"Úsek 4-5"34,40</t>
  </si>
  <si>
    <t>"Úsek 5-6"15,40</t>
  </si>
  <si>
    <t>"Úsek 7-8"9,10</t>
  </si>
  <si>
    <t>30</t>
  </si>
  <si>
    <t>348171146</t>
  </si>
  <si>
    <t>Montáž oplocení z dílců kovových panelových svařovaných, na ocelové profilované sloupky, výšky přes 1,5 do 2,0 m</t>
  </si>
  <si>
    <t>2014201517</t>
  </si>
  <si>
    <t>Poznámka k položce:
výška panelu 1630 mm</t>
  </si>
  <si>
    <t>"Úsek 1-2"89,10</t>
  </si>
  <si>
    <t>31</t>
  </si>
  <si>
    <t>DRX.GP910153</t>
  </si>
  <si>
    <t>plotový panel 2D SUPER PVC - výška 123 cm, průměr drátu 8/6/8 mm</t>
  </si>
  <si>
    <t>-663010280</t>
  </si>
  <si>
    <t>Poznámka k položce:
Barva: zelená
Výška: 123 cm
Délka dílu: 250 cm
Ø vodorovného drátu: 8 mm
Ø svislého drátu: 6 mm
Rozměry oka: 50x200 mm (šířka x výška)
Povrchová úprava: pozink + práškové lakování</t>
  </si>
  <si>
    <t>62,5*0,4 'Přepočtené koeficientem množství</t>
  </si>
  <si>
    <t>32</t>
  </si>
  <si>
    <t>DRX.GP910155</t>
  </si>
  <si>
    <t>plotový panel 2D SUPER PVC - výška 163 cm, průměr drátu 8/6/8 mm</t>
  </si>
  <si>
    <t>396312562</t>
  </si>
  <si>
    <t>90*0,4 'Přepočtené koeficientem množství</t>
  </si>
  <si>
    <t>33</t>
  </si>
  <si>
    <t>DRX.PM602164</t>
  </si>
  <si>
    <t>příchytka z PVC k uchycení panelů 2D ke čtyřhranným sloupkům zelená</t>
  </si>
  <si>
    <t>2047665509</t>
  </si>
  <si>
    <t>"panely v 123cm-3ks/sloupek"26*3</t>
  </si>
  <si>
    <t>"panely v 163cm-5ks/sloupek"38*5</t>
  </si>
  <si>
    <t>"rohový sloupek+5ks/sloupek"2*5</t>
  </si>
  <si>
    <t>34</t>
  </si>
  <si>
    <t>389381001</t>
  </si>
  <si>
    <t>Dobetonování stávající podezdívky</t>
  </si>
  <si>
    <t>1156047634</t>
  </si>
  <si>
    <t>Komunikace pozemní (nájez v úseku 3-4)</t>
  </si>
  <si>
    <t>35</t>
  </si>
  <si>
    <t>564851111</t>
  </si>
  <si>
    <t>Podklad ze štěrkodrti vel. 0-63 mm s rozprostřením a zhutněním, po zhutnění tl. 150 mm</t>
  </si>
  <si>
    <t>419661977</t>
  </si>
  <si>
    <t>36</t>
  </si>
  <si>
    <t>581121115</t>
  </si>
  <si>
    <t>Kryt cementobetonový silničních komunikací skupiny CB I tl. 150 mm</t>
  </si>
  <si>
    <t>1218926855</t>
  </si>
  <si>
    <t>"Úsek 3-4"5,00*0,50</t>
  </si>
  <si>
    <t>62</t>
  </si>
  <si>
    <t>Úprava povrchů vnějších</t>
  </si>
  <si>
    <t>37</t>
  </si>
  <si>
    <t>985142111</t>
  </si>
  <si>
    <t>Vysekání spojovací hmoty ze spár zdiva včetně vyčištění hloubky spáry do 40 mm délky spáry na 1 m2 upravované plochy do 6 m</t>
  </si>
  <si>
    <t>-170549650</t>
  </si>
  <si>
    <t>Poznámka k položce:
odhad výměry</t>
  </si>
  <si>
    <t>"Úsek 5-6"9,40*0,90</t>
  </si>
  <si>
    <t>"Úsek 7-8"9,10*1,20</t>
  </si>
  <si>
    <t>19,38*0,5 'Přepočtené koeficientem množství</t>
  </si>
  <si>
    <t>38</t>
  </si>
  <si>
    <t>628631211</t>
  </si>
  <si>
    <t>Spárování zdiva opěrných zdí a valů cementovou maltou hloubky spárování do 30 mm, zdiva z lomového kamene</t>
  </si>
  <si>
    <t>971029760</t>
  </si>
  <si>
    <t>39</t>
  </si>
  <si>
    <t>629995101</t>
  </si>
  <si>
    <t>Očištění vnějších ploch tlakovou vodou omytím</t>
  </si>
  <si>
    <t>695958016</t>
  </si>
  <si>
    <t>"Úsek 4-5"40,40*0,70</t>
  </si>
  <si>
    <t>91</t>
  </si>
  <si>
    <t>Doplňující konstrukce a práce pozemních komunikací</t>
  </si>
  <si>
    <t>40</t>
  </si>
  <si>
    <t>919716111</t>
  </si>
  <si>
    <t>Ocelová výztuž cementobetonového krytu ze svařovaných sítí hmotnosti do 7,5 kg/m2</t>
  </si>
  <si>
    <t>-1227899125</t>
  </si>
  <si>
    <t>2,5*0,0075 'Přepočtené koeficientem množství</t>
  </si>
  <si>
    <t>96</t>
  </si>
  <si>
    <t>Bourání konstrukcí</t>
  </si>
  <si>
    <t>41</t>
  </si>
  <si>
    <t>962042320</t>
  </si>
  <si>
    <t>Bourání zdiva z betonu prostého nadzákladového objemu do 1 m3</t>
  </si>
  <si>
    <t>-1696931511</t>
  </si>
  <si>
    <t>"Úsek 3-4"1,00*0,40*0,50</t>
  </si>
  <si>
    <t>42</t>
  </si>
  <si>
    <t>965043331</t>
  </si>
  <si>
    <t>Bourání mazanin betonových s potěrem nebo teracem tl. do 100 mm, plochy do 4 m2</t>
  </si>
  <si>
    <t>1918400608</t>
  </si>
  <si>
    <t>"Úsek 3-4"5,00*0,50*0,10</t>
  </si>
  <si>
    <t>43</t>
  </si>
  <si>
    <t>966071711</t>
  </si>
  <si>
    <t>Bourání plotových sloupků a vzpěr ocelových trubkových nebo profilovaných výšky do 2,50 m zabetonovaných</t>
  </si>
  <si>
    <t>-1658081428</t>
  </si>
  <si>
    <t>44</t>
  </si>
  <si>
    <t>966071721</t>
  </si>
  <si>
    <t>Bourání plotových sloupků a vzpěr ocelových trubkových nebo profilovaných výšky do 2,50 m odřezáním</t>
  </si>
  <si>
    <t>1899982590</t>
  </si>
  <si>
    <t>45</t>
  </si>
  <si>
    <t>966071822</t>
  </si>
  <si>
    <t>Rozebrání oplocení z pletiva drátěného se čtvercovými oky, výšky přes 1,6 do 2,0 m</t>
  </si>
  <si>
    <t>-1427843630</t>
  </si>
  <si>
    <t>156,30-5,00-1,30</t>
  </si>
  <si>
    <t>46</t>
  </si>
  <si>
    <t>966073810</t>
  </si>
  <si>
    <t>Rozebrání vrat a vrátek k oplocení plochy jednotlivě do 2 m2</t>
  </si>
  <si>
    <t>-1362087107</t>
  </si>
  <si>
    <t>47</t>
  </si>
  <si>
    <t>966073812</t>
  </si>
  <si>
    <t>Rozebrání vrat a vrátek k oplocení plochy jednotlivě přes 6 do 10 m2</t>
  </si>
  <si>
    <t>-1348871982</t>
  </si>
  <si>
    <t>98</t>
  </si>
  <si>
    <t>Sanace</t>
  </si>
  <si>
    <t>48</t>
  </si>
  <si>
    <t>985141111</t>
  </si>
  <si>
    <t>Vyčištění trhlin nebo dutin ve zdivu šířky do 30 mm, hloubky do 150 mm</t>
  </si>
  <si>
    <t>-301505520</t>
  </si>
  <si>
    <t>Poznámka k položce:
odhah výměry</t>
  </si>
  <si>
    <t>"Úsek 4-5"40,40</t>
  </si>
  <si>
    <t>40,4*0,2 'Přepočtené koeficientem množství</t>
  </si>
  <si>
    <t>49</t>
  </si>
  <si>
    <t>985421111</t>
  </si>
  <si>
    <t>Injektáž trhlin v cihelném, kamenném nebo smíšeném zdivu nízkotlaká do 0,6 MP, včetně provedení vrtů aktivovanou cementovou maltou šířka trhlin do 2 mm tloušťka zdiva do 300 mm</t>
  </si>
  <si>
    <t>518339790</t>
  </si>
  <si>
    <t>997</t>
  </si>
  <si>
    <t>Přesun sutě</t>
  </si>
  <si>
    <t>50</t>
  </si>
  <si>
    <t>997221611</t>
  </si>
  <si>
    <t>Nakládání na dopravní prostředky pro vodorovnou dopravu suti</t>
  </si>
  <si>
    <t>1206801136</t>
  </si>
  <si>
    <t>51</t>
  </si>
  <si>
    <t>997221561</t>
  </si>
  <si>
    <t>Vodorovná doprava suti bez naložení, ale se složením a s hrubým urovnáním z kusových materiálů, na vzdálenost do 1 km</t>
  </si>
  <si>
    <t>1530021743</t>
  </si>
  <si>
    <t>52</t>
  </si>
  <si>
    <t>997221569</t>
  </si>
  <si>
    <t>Vodorovná doprava suti bez naložení, ale se složením a s hrubým urovnáním Příplatek k ceně za každý další i započatý 1 km přes 1 km</t>
  </si>
  <si>
    <t>1347966306</t>
  </si>
  <si>
    <t>10,048*14 'Přepočtené koeficientem množství</t>
  </si>
  <si>
    <t>53</t>
  </si>
  <si>
    <t>94620002</t>
  </si>
  <si>
    <t>poplatek za uložení stavebního odpadu betonového zatříděného kódem 17 01 01</t>
  </si>
  <si>
    <t>-245868603</t>
  </si>
  <si>
    <t>54</t>
  </si>
  <si>
    <t>94620250</t>
  </si>
  <si>
    <t>poplatek za uložení směsného stavebního a demoličního odpadu zatříděného kódem 17 09 04</t>
  </si>
  <si>
    <t>1422614321</t>
  </si>
  <si>
    <t>998</t>
  </si>
  <si>
    <t>Přesun hmot</t>
  </si>
  <si>
    <t>55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</si>
  <si>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</si>
  <si>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</si>
  <si>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-1457380369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</si>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</sst>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2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05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47.25" customHeight="1">
      <c r="B23" s="21"/>
      <c r="C23" s="22"/>
      <c r="D23" s="22"/>
      <c r="E23" s="312" t="s">
        <v>40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42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43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44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44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19" t="s">
        <v>53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056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Oprava oplocení areálu MŠ Děčín X,  Bělá, ul. Saská 259/40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Děčín X,  Bělá, ul. Saská 259/40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IF(AN8="","",AN8)</f>
        <v>3. 2. 2021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Děčín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26" t="str">
        <f>IF(E17="","",E17)</f>
        <v>Vladimír Vidai</v>
      </c>
      <c r="AN49" s="327"/>
      <c r="AO49" s="327"/>
      <c r="AP49" s="327"/>
      <c r="AQ49" s="36"/>
      <c r="AR49" s="39"/>
      <c r="AS49" s="328" t="s">
        <v>55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26" t="str">
        <f>IF(E20="","",E20)</f>
        <v xml:space="preserve"> 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56</v>
      </c>
      <c r="D52" s="335"/>
      <c r="E52" s="335"/>
      <c r="F52" s="335"/>
      <c r="G52" s="335"/>
      <c r="H52" s="66"/>
      <c r="I52" s="336" t="s">
        <v>57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58</v>
      </c>
      <c r="AH52" s="335"/>
      <c r="AI52" s="335"/>
      <c r="AJ52" s="335"/>
      <c r="AK52" s="335"/>
      <c r="AL52" s="335"/>
      <c r="AM52" s="335"/>
      <c r="AN52" s="336" t="s">
        <v>59</v>
      </c>
      <c r="AO52" s="335"/>
      <c r="AP52" s="335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74</v>
      </c>
      <c r="BT54" s="84" t="s">
        <v>75</v>
      </c>
      <c r="BV54" s="84" t="s">
        <v>76</v>
      </c>
      <c r="BW54" s="84" t="s">
        <v>5</v>
      </c>
      <c r="BX54" s="84" t="s">
        <v>77</v>
      </c>
      <c r="CL54" s="84" t="s">
        <v>19</v>
      </c>
    </row>
    <row r="55" spans="1:90" s="7" customFormat="1" ht="24.75" customHeight="1">
      <c r="A55" s="85" t="s">
        <v>78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'056 - Oprava oplocení are...'!J28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79</v>
      </c>
      <c r="AR55" s="90"/>
      <c r="AS55" s="91">
        <v>0</v>
      </c>
      <c r="AT55" s="92">
        <f>ROUND(SUM(AV55:AW55),2)</f>
        <v>0</v>
      </c>
      <c r="AU55" s="93">
        <f>'056 - Oprava oplocení are...'!P83</f>
        <v>0</v>
      </c>
      <c r="AV55" s="92">
        <f>'056 - Oprava oplocení are...'!J31</f>
        <v>0</v>
      </c>
      <c r="AW55" s="92">
        <f>'056 - Oprava oplocení are...'!J32</f>
        <v>0</v>
      </c>
      <c r="AX55" s="92">
        <f>'056 - Oprava oplocení are...'!J33</f>
        <v>0</v>
      </c>
      <c r="AY55" s="92">
        <f>'056 - Oprava oplocení are...'!J34</f>
        <v>0</v>
      </c>
      <c r="AZ55" s="92">
        <f>'056 - Oprava oplocení are...'!F31</f>
        <v>0</v>
      </c>
      <c r="BA55" s="92">
        <f>'056 - Oprava oplocení are...'!F32</f>
        <v>0</v>
      </c>
      <c r="BB55" s="92">
        <f>'056 - Oprava oplocení are...'!F33</f>
        <v>0</v>
      </c>
      <c r="BC55" s="92">
        <f>'056 - Oprava oplocení are...'!F34</f>
        <v>0</v>
      </c>
      <c r="BD55" s="94">
        <f>'056 - Oprava oplocení are...'!F35</f>
        <v>0</v>
      </c>
      <c r="BT55" s="95" t="s">
        <v>80</v>
      </c>
      <c r="BU55" s="95" t="s">
        <v>81</v>
      </c>
      <c r="BV55" s="95" t="s">
        <v>76</v>
      </c>
      <c r="BW55" s="95" t="s">
        <v>5</v>
      </c>
      <c r="BX55" s="95" t="s">
        <v>77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1xIITeife3/uJWTZg+CiBviwm6nAfN3qX2hriMxZC6CfGX7jF9DkaeBa/Y0vnXcYRuytgmNmNocNkMA6QU5NeQ==" saltValue="sizt0EfsD6uL/ErsFsE7apY6Lx/GbaLKhqDitbp+u3qyiWoiw9wUO/1DHzUuklJlwdhH3YXS45vGRHDXJiURs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56 - Oprava oplocení ar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82</v>
      </c>
    </row>
    <row r="4" spans="2:46" s="1" customFormat="1" ht="24.95" customHeight="1">
      <c r="B4" s="20"/>
      <c r="D4" s="98" t="s">
        <v>83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3. 2. 2021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27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28</v>
      </c>
      <c r="F13" s="34"/>
      <c r="G13" s="34"/>
      <c r="H13" s="34"/>
      <c r="I13" s="100" t="s">
        <v>29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30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29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32</v>
      </c>
      <c r="E18" s="34"/>
      <c r="F18" s="34"/>
      <c r="G18" s="34"/>
      <c r="H18" s="34"/>
      <c r="I18" s="100" t="s">
        <v>26</v>
      </c>
      <c r="J18" s="102" t="s">
        <v>33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34</v>
      </c>
      <c r="F19" s="34"/>
      <c r="G19" s="34"/>
      <c r="H19" s="34"/>
      <c r="I19" s="100" t="s">
        <v>29</v>
      </c>
      <c r="J19" s="102" t="s">
        <v>35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37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29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39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8" t="s">
        <v>40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41</v>
      </c>
      <c r="E28" s="34"/>
      <c r="F28" s="34"/>
      <c r="G28" s="34"/>
      <c r="H28" s="34"/>
      <c r="I28" s="34"/>
      <c r="J28" s="109">
        <f>ROUND(J83,2)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43</v>
      </c>
      <c r="G30" s="34"/>
      <c r="H30" s="34"/>
      <c r="I30" s="110" t="s">
        <v>42</v>
      </c>
      <c r="J30" s="110" t="s">
        <v>44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45</v>
      </c>
      <c r="E31" s="100" t="s">
        <v>46</v>
      </c>
      <c r="F31" s="112">
        <f>ROUND((SUM(BE83:BE208)),2)</f>
        <v>0</v>
      </c>
      <c r="G31" s="34"/>
      <c r="H31" s="34"/>
      <c r="I31" s="113">
        <v>0.21</v>
      </c>
      <c r="J31" s="112">
        <f>ROUND(((SUM(BE83:BE208))*I31),2)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47</v>
      </c>
      <c r="F32" s="112">
        <f>ROUND((SUM(BF83:BF208)),2)</f>
        <v>0</v>
      </c>
      <c r="G32" s="34"/>
      <c r="H32" s="34"/>
      <c r="I32" s="113">
        <v>0.15</v>
      </c>
      <c r="J32" s="112">
        <f>ROUND(((SUM(BF83:BF208))*I32),2)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48</v>
      </c>
      <c r="F33" s="112">
        <f>ROUND((SUM(BG83:BG208)),2)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49</v>
      </c>
      <c r="F34" s="112">
        <f>ROUND((SUM(BH83:BH208)),2)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50</v>
      </c>
      <c r="F35" s="112">
        <f>ROUND((SUM(BI83:BI208)),2)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51</v>
      </c>
      <c r="E37" s="116"/>
      <c r="F37" s="116"/>
      <c r="G37" s="117" t="s">
        <v>52</v>
      </c>
      <c r="H37" s="118" t="s">
        <v>53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84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3" t="str">
        <f>E7</f>
        <v>Oprava oplocení areálu MŠ Děčín X,  Bělá, ul. Saská 259/40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Děčín X,  Bělá, ul. Saská 259/40</v>
      </c>
      <c r="G48" s="36"/>
      <c r="H48" s="36"/>
      <c r="I48" s="29" t="s">
        <v>23</v>
      </c>
      <c r="J48" s="59" t="str">
        <f>IF(J10="","",J10)</f>
        <v>3. 2. 2021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>Statutární město Děčín</v>
      </c>
      <c r="G50" s="36"/>
      <c r="H50" s="36"/>
      <c r="I50" s="29" t="s">
        <v>32</v>
      </c>
      <c r="J50" s="32" t="str">
        <f>E19</f>
        <v>Vladimír Vidai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30</v>
      </c>
      <c r="D51" s="36"/>
      <c r="E51" s="36"/>
      <c r="F51" s="27" t="str">
        <f>IF(E16="","",E16)</f>
        <v>Vyplň údaj</v>
      </c>
      <c r="G51" s="36"/>
      <c r="H51" s="36"/>
      <c r="I51" s="29" t="s">
        <v>37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85</v>
      </c>
      <c r="D53" s="126"/>
      <c r="E53" s="126"/>
      <c r="F53" s="126"/>
      <c r="G53" s="126"/>
      <c r="H53" s="126"/>
      <c r="I53" s="126"/>
      <c r="J53" s="127" t="s">
        <v>86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73</v>
      </c>
      <c r="D55" s="36"/>
      <c r="E55" s="36"/>
      <c r="F55" s="36"/>
      <c r="G55" s="36"/>
      <c r="H55" s="36"/>
      <c r="I55" s="36"/>
      <c r="J55" s="77">
        <f>J83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87</v>
      </c>
    </row>
    <row r="56" spans="2:12" s="9" customFormat="1" ht="24.95" customHeight="1">
      <c r="B56" s="129"/>
      <c r="C56" s="130"/>
      <c r="D56" s="131" t="s">
        <v>88</v>
      </c>
      <c r="E56" s="132"/>
      <c r="F56" s="132"/>
      <c r="G56" s="132"/>
      <c r="H56" s="132"/>
      <c r="I56" s="132"/>
      <c r="J56" s="133">
        <f>J84</f>
        <v>0</v>
      </c>
      <c r="K56" s="130"/>
      <c r="L56" s="134"/>
    </row>
    <row r="57" spans="2:12" s="10" customFormat="1" ht="19.9" customHeight="1">
      <c r="B57" s="135"/>
      <c r="C57" s="136"/>
      <c r="D57" s="137" t="s">
        <v>89</v>
      </c>
      <c r="E57" s="138"/>
      <c r="F57" s="138"/>
      <c r="G57" s="138"/>
      <c r="H57" s="138"/>
      <c r="I57" s="138"/>
      <c r="J57" s="139">
        <f>J85</f>
        <v>0</v>
      </c>
      <c r="K57" s="136"/>
      <c r="L57" s="140"/>
    </row>
    <row r="58" spans="2:12" s="10" customFormat="1" ht="19.9" customHeight="1">
      <c r="B58" s="135"/>
      <c r="C58" s="136"/>
      <c r="D58" s="137" t="s">
        <v>90</v>
      </c>
      <c r="E58" s="138"/>
      <c r="F58" s="138"/>
      <c r="G58" s="138"/>
      <c r="H58" s="138"/>
      <c r="I58" s="138"/>
      <c r="J58" s="139">
        <f>J106</f>
        <v>0</v>
      </c>
      <c r="K58" s="136"/>
      <c r="L58" s="140"/>
    </row>
    <row r="59" spans="2:12" s="10" customFormat="1" ht="19.9" customHeight="1">
      <c r="B59" s="135"/>
      <c r="C59" s="136"/>
      <c r="D59" s="137" t="s">
        <v>91</v>
      </c>
      <c r="E59" s="138"/>
      <c r="F59" s="138"/>
      <c r="G59" s="138"/>
      <c r="H59" s="138"/>
      <c r="I59" s="138"/>
      <c r="J59" s="139">
        <f>J159</f>
        <v>0</v>
      </c>
      <c r="K59" s="136"/>
      <c r="L59" s="140"/>
    </row>
    <row r="60" spans="2:12" s="10" customFormat="1" ht="19.9" customHeight="1">
      <c r="B60" s="135"/>
      <c r="C60" s="136"/>
      <c r="D60" s="137" t="s">
        <v>92</v>
      </c>
      <c r="E60" s="138"/>
      <c r="F60" s="138"/>
      <c r="G60" s="138"/>
      <c r="H60" s="138"/>
      <c r="I60" s="138"/>
      <c r="J60" s="139">
        <f>J163</f>
        <v>0</v>
      </c>
      <c r="K60" s="136"/>
      <c r="L60" s="140"/>
    </row>
    <row r="61" spans="2:12" s="10" customFormat="1" ht="19.9" customHeight="1">
      <c r="B61" s="135"/>
      <c r="C61" s="136"/>
      <c r="D61" s="137" t="s">
        <v>93</v>
      </c>
      <c r="E61" s="138"/>
      <c r="F61" s="138"/>
      <c r="G61" s="138"/>
      <c r="H61" s="138"/>
      <c r="I61" s="138"/>
      <c r="J61" s="139">
        <f>J176</f>
        <v>0</v>
      </c>
      <c r="K61" s="136"/>
      <c r="L61" s="140"/>
    </row>
    <row r="62" spans="2:12" s="10" customFormat="1" ht="19.9" customHeight="1">
      <c r="B62" s="135"/>
      <c r="C62" s="136"/>
      <c r="D62" s="137" t="s">
        <v>94</v>
      </c>
      <c r="E62" s="138"/>
      <c r="F62" s="138"/>
      <c r="G62" s="138"/>
      <c r="H62" s="138"/>
      <c r="I62" s="138"/>
      <c r="J62" s="139">
        <f>J179</f>
        <v>0</v>
      </c>
      <c r="K62" s="136"/>
      <c r="L62" s="140"/>
    </row>
    <row r="63" spans="2:12" s="10" customFormat="1" ht="19.9" customHeight="1">
      <c r="B63" s="135"/>
      <c r="C63" s="136"/>
      <c r="D63" s="137" t="s">
        <v>95</v>
      </c>
      <c r="E63" s="138"/>
      <c r="F63" s="138"/>
      <c r="G63" s="138"/>
      <c r="H63" s="138"/>
      <c r="I63" s="138"/>
      <c r="J63" s="139">
        <f>J193</f>
        <v>0</v>
      </c>
      <c r="K63" s="136"/>
      <c r="L63" s="140"/>
    </row>
    <row r="64" spans="2:12" s="10" customFormat="1" ht="19.9" customHeight="1">
      <c r="B64" s="135"/>
      <c r="C64" s="136"/>
      <c r="D64" s="137" t="s">
        <v>96</v>
      </c>
      <c r="E64" s="138"/>
      <c r="F64" s="138"/>
      <c r="G64" s="138"/>
      <c r="H64" s="138"/>
      <c r="I64" s="138"/>
      <c r="J64" s="139">
        <f>J200</f>
        <v>0</v>
      </c>
      <c r="K64" s="136"/>
      <c r="L64" s="140"/>
    </row>
    <row r="65" spans="2:12" s="10" customFormat="1" ht="19.9" customHeight="1">
      <c r="B65" s="135"/>
      <c r="C65" s="136"/>
      <c r="D65" s="137" t="s">
        <v>97</v>
      </c>
      <c r="E65" s="138"/>
      <c r="F65" s="138"/>
      <c r="G65" s="138"/>
      <c r="H65" s="138"/>
      <c r="I65" s="138"/>
      <c r="J65" s="139">
        <f>J207</f>
        <v>0</v>
      </c>
      <c r="K65" s="136"/>
      <c r="L65" s="140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98</v>
      </c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3" t="str">
        <f>E7</f>
        <v>Oprava oplocení areálu MŠ Děčín X,  Bělá, ul. Saská 259/40</v>
      </c>
      <c r="F75" s="349"/>
      <c r="G75" s="349"/>
      <c r="H75" s="349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F10</f>
        <v>Děčín X,  Bělá, ul. Saská 259/40</v>
      </c>
      <c r="G77" s="36"/>
      <c r="H77" s="36"/>
      <c r="I77" s="29" t="s">
        <v>23</v>
      </c>
      <c r="J77" s="59" t="str">
        <f>IF(J10="","",J10)</f>
        <v>3. 2. 2021</v>
      </c>
      <c r="K77" s="36"/>
      <c r="L77" s="10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E13</f>
        <v>Statutární město Děčín</v>
      </c>
      <c r="G79" s="36"/>
      <c r="H79" s="36"/>
      <c r="I79" s="29" t="s">
        <v>32</v>
      </c>
      <c r="J79" s="32" t="str">
        <f>E19</f>
        <v>Vladimír Vidai</v>
      </c>
      <c r="K79" s="36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30</v>
      </c>
      <c r="D80" s="36"/>
      <c r="E80" s="36"/>
      <c r="F80" s="27" t="str">
        <f>IF(E16="","",E16)</f>
        <v>Vyplň údaj</v>
      </c>
      <c r="G80" s="36"/>
      <c r="H80" s="36"/>
      <c r="I80" s="29" t="s">
        <v>37</v>
      </c>
      <c r="J80" s="32" t="str">
        <f>E22</f>
        <v xml:space="preserve"> </v>
      </c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1"/>
      <c r="B82" s="142"/>
      <c r="C82" s="143" t="s">
        <v>99</v>
      </c>
      <c r="D82" s="144" t="s">
        <v>60</v>
      </c>
      <c r="E82" s="144" t="s">
        <v>56</v>
      </c>
      <c r="F82" s="144" t="s">
        <v>57</v>
      </c>
      <c r="G82" s="144" t="s">
        <v>100</v>
      </c>
      <c r="H82" s="144" t="s">
        <v>101</v>
      </c>
      <c r="I82" s="144" t="s">
        <v>102</v>
      </c>
      <c r="J82" s="144" t="s">
        <v>86</v>
      </c>
      <c r="K82" s="145" t="s">
        <v>103</v>
      </c>
      <c r="L82" s="146"/>
      <c r="M82" s="68" t="s">
        <v>19</v>
      </c>
      <c r="N82" s="69" t="s">
        <v>45</v>
      </c>
      <c r="O82" s="69" t="s">
        <v>104</v>
      </c>
      <c r="P82" s="69" t="s">
        <v>105</v>
      </c>
      <c r="Q82" s="69" t="s">
        <v>106</v>
      </c>
      <c r="R82" s="69" t="s">
        <v>107</v>
      </c>
      <c r="S82" s="69" t="s">
        <v>108</v>
      </c>
      <c r="T82" s="70" t="s">
        <v>109</v>
      </c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</row>
    <row r="83" spans="1:63" s="2" customFormat="1" ht="22.9" customHeight="1">
      <c r="A83" s="34"/>
      <c r="B83" s="35"/>
      <c r="C83" s="75" t="s">
        <v>110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11.244130310000001</v>
      </c>
      <c r="S83" s="72"/>
      <c r="T83" s="150">
        <f>T84</f>
        <v>10.047714000000003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87</v>
      </c>
      <c r="BK83" s="151">
        <f>BK84</f>
        <v>0</v>
      </c>
    </row>
    <row r="84" spans="2:63" s="12" customFormat="1" ht="25.9" customHeight="1">
      <c r="B84" s="152"/>
      <c r="C84" s="153"/>
      <c r="D84" s="154" t="s">
        <v>74</v>
      </c>
      <c r="E84" s="155" t="s">
        <v>111</v>
      </c>
      <c r="F84" s="155" t="s">
        <v>112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P85+P106+P159+P163+P176+P179+P193+P200+P207</f>
        <v>0</v>
      </c>
      <c r="Q84" s="160"/>
      <c r="R84" s="161">
        <f>R85+R106+R159+R163+R176+R179+R193+R200+R207</f>
        <v>11.244130310000001</v>
      </c>
      <c r="S84" s="160"/>
      <c r="T84" s="162">
        <f>T85+T106+T159+T163+T176+T179+T193+T200+T207</f>
        <v>10.047714000000003</v>
      </c>
      <c r="AR84" s="163" t="s">
        <v>80</v>
      </c>
      <c r="AT84" s="164" t="s">
        <v>74</v>
      </c>
      <c r="AU84" s="164" t="s">
        <v>75</v>
      </c>
      <c r="AY84" s="163" t="s">
        <v>113</v>
      </c>
      <c r="BK84" s="165">
        <f>BK85+BK106+BK159+BK163+BK176+BK179+BK193+BK200+BK207</f>
        <v>0</v>
      </c>
    </row>
    <row r="85" spans="2:63" s="12" customFormat="1" ht="22.9" customHeight="1">
      <c r="B85" s="152"/>
      <c r="C85" s="153"/>
      <c r="D85" s="154" t="s">
        <v>74</v>
      </c>
      <c r="E85" s="166" t="s">
        <v>80</v>
      </c>
      <c r="F85" s="166" t="s">
        <v>114</v>
      </c>
      <c r="G85" s="153"/>
      <c r="H85" s="153"/>
      <c r="I85" s="156"/>
      <c r="J85" s="167">
        <f>BK85</f>
        <v>0</v>
      </c>
      <c r="K85" s="153"/>
      <c r="L85" s="158"/>
      <c r="M85" s="159"/>
      <c r="N85" s="160"/>
      <c r="O85" s="160"/>
      <c r="P85" s="161">
        <f>SUM(P86:P105)</f>
        <v>0</v>
      </c>
      <c r="Q85" s="160"/>
      <c r="R85" s="161">
        <f>SUM(R86:R105)</f>
        <v>0</v>
      </c>
      <c r="S85" s="160"/>
      <c r="T85" s="162">
        <f>SUM(T86:T105)</f>
        <v>0</v>
      </c>
      <c r="AR85" s="163" t="s">
        <v>80</v>
      </c>
      <c r="AT85" s="164" t="s">
        <v>74</v>
      </c>
      <c r="AU85" s="164" t="s">
        <v>80</v>
      </c>
      <c r="AY85" s="163" t="s">
        <v>113</v>
      </c>
      <c r="BK85" s="165">
        <f>SUM(BK86:BK105)</f>
        <v>0</v>
      </c>
    </row>
    <row r="86" spans="1:65" s="2" customFormat="1" ht="16.5" customHeight="1">
      <c r="A86" s="34"/>
      <c r="B86" s="35"/>
      <c r="C86" s="168" t="s">
        <v>80</v>
      </c>
      <c r="D86" s="168" t="s">
        <v>115</v>
      </c>
      <c r="E86" s="169" t="s">
        <v>116</v>
      </c>
      <c r="F86" s="170" t="s">
        <v>117</v>
      </c>
      <c r="G86" s="171" t="s">
        <v>118</v>
      </c>
      <c r="H86" s="172">
        <v>0.625</v>
      </c>
      <c r="I86" s="173"/>
      <c r="J86" s="174">
        <f>ROUND(I86*H86,2)</f>
        <v>0</v>
      </c>
      <c r="K86" s="170" t="s">
        <v>119</v>
      </c>
      <c r="L86" s="39"/>
      <c r="M86" s="175" t="s">
        <v>19</v>
      </c>
      <c r="N86" s="176" t="s">
        <v>46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120</v>
      </c>
      <c r="AT86" s="179" t="s">
        <v>115</v>
      </c>
      <c r="AU86" s="179" t="s">
        <v>82</v>
      </c>
      <c r="AY86" s="17" t="s">
        <v>113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80</v>
      </c>
      <c r="BK86" s="180">
        <f>ROUND(I86*H86,2)</f>
        <v>0</v>
      </c>
      <c r="BL86" s="17" t="s">
        <v>120</v>
      </c>
      <c r="BM86" s="179" t="s">
        <v>121</v>
      </c>
    </row>
    <row r="87" spans="2:51" s="13" customFormat="1" ht="11.25">
      <c r="B87" s="181"/>
      <c r="C87" s="182"/>
      <c r="D87" s="183" t="s">
        <v>122</v>
      </c>
      <c r="E87" s="184" t="s">
        <v>19</v>
      </c>
      <c r="F87" s="185" t="s">
        <v>123</v>
      </c>
      <c r="G87" s="182"/>
      <c r="H87" s="186">
        <v>0.625</v>
      </c>
      <c r="I87" s="187"/>
      <c r="J87" s="182"/>
      <c r="K87" s="182"/>
      <c r="L87" s="188"/>
      <c r="M87" s="189"/>
      <c r="N87" s="190"/>
      <c r="O87" s="190"/>
      <c r="P87" s="190"/>
      <c r="Q87" s="190"/>
      <c r="R87" s="190"/>
      <c r="S87" s="190"/>
      <c r="T87" s="191"/>
      <c r="AT87" s="192" t="s">
        <v>122</v>
      </c>
      <c r="AU87" s="192" t="s">
        <v>82</v>
      </c>
      <c r="AV87" s="13" t="s">
        <v>82</v>
      </c>
      <c r="AW87" s="13" t="s">
        <v>36</v>
      </c>
      <c r="AX87" s="13" t="s">
        <v>80</v>
      </c>
      <c r="AY87" s="192" t="s">
        <v>113</v>
      </c>
    </row>
    <row r="88" spans="1:65" s="2" customFormat="1" ht="24">
      <c r="A88" s="34"/>
      <c r="B88" s="35"/>
      <c r="C88" s="168" t="s">
        <v>82</v>
      </c>
      <c r="D88" s="168" t="s">
        <v>115</v>
      </c>
      <c r="E88" s="169" t="s">
        <v>124</v>
      </c>
      <c r="F88" s="170" t="s">
        <v>125</v>
      </c>
      <c r="G88" s="171" t="s">
        <v>118</v>
      </c>
      <c r="H88" s="172">
        <v>6.08</v>
      </c>
      <c r="I88" s="173"/>
      <c r="J88" s="174">
        <f>ROUND(I88*H88,2)</f>
        <v>0</v>
      </c>
      <c r="K88" s="170" t="s">
        <v>119</v>
      </c>
      <c r="L88" s="39"/>
      <c r="M88" s="175" t="s">
        <v>19</v>
      </c>
      <c r="N88" s="176" t="s">
        <v>46</v>
      </c>
      <c r="O88" s="64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9" t="s">
        <v>120</v>
      </c>
      <c r="AT88" s="179" t="s">
        <v>115</v>
      </c>
      <c r="AU88" s="179" t="s">
        <v>82</v>
      </c>
      <c r="AY88" s="17" t="s">
        <v>113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7" t="s">
        <v>80</v>
      </c>
      <c r="BK88" s="180">
        <f>ROUND(I88*H88,2)</f>
        <v>0</v>
      </c>
      <c r="BL88" s="17" t="s">
        <v>120</v>
      </c>
      <c r="BM88" s="179" t="s">
        <v>126</v>
      </c>
    </row>
    <row r="89" spans="2:51" s="13" customFormat="1" ht="11.25">
      <c r="B89" s="181"/>
      <c r="C89" s="182"/>
      <c r="D89" s="183" t="s">
        <v>122</v>
      </c>
      <c r="E89" s="184" t="s">
        <v>19</v>
      </c>
      <c r="F89" s="185" t="s">
        <v>127</v>
      </c>
      <c r="G89" s="182"/>
      <c r="H89" s="186">
        <v>6.08</v>
      </c>
      <c r="I89" s="187"/>
      <c r="J89" s="182"/>
      <c r="K89" s="182"/>
      <c r="L89" s="188"/>
      <c r="M89" s="189"/>
      <c r="N89" s="190"/>
      <c r="O89" s="190"/>
      <c r="P89" s="190"/>
      <c r="Q89" s="190"/>
      <c r="R89" s="190"/>
      <c r="S89" s="190"/>
      <c r="T89" s="191"/>
      <c r="AT89" s="192" t="s">
        <v>122</v>
      </c>
      <c r="AU89" s="192" t="s">
        <v>82</v>
      </c>
      <c r="AV89" s="13" t="s">
        <v>82</v>
      </c>
      <c r="AW89" s="13" t="s">
        <v>36</v>
      </c>
      <c r="AX89" s="13" t="s">
        <v>80</v>
      </c>
      <c r="AY89" s="192" t="s">
        <v>113</v>
      </c>
    </row>
    <row r="90" spans="1:65" s="2" customFormat="1" ht="33" customHeight="1">
      <c r="A90" s="34"/>
      <c r="B90" s="35"/>
      <c r="C90" s="168" t="s">
        <v>128</v>
      </c>
      <c r="D90" s="168" t="s">
        <v>115</v>
      </c>
      <c r="E90" s="169" t="s">
        <v>129</v>
      </c>
      <c r="F90" s="170" t="s">
        <v>130</v>
      </c>
      <c r="G90" s="171" t="s">
        <v>118</v>
      </c>
      <c r="H90" s="172">
        <v>1.393</v>
      </c>
      <c r="I90" s="173"/>
      <c r="J90" s="174">
        <f>ROUND(I90*H90,2)</f>
        <v>0</v>
      </c>
      <c r="K90" s="170" t="s">
        <v>119</v>
      </c>
      <c r="L90" s="39"/>
      <c r="M90" s="175" t="s">
        <v>19</v>
      </c>
      <c r="N90" s="176" t="s">
        <v>46</v>
      </c>
      <c r="O90" s="64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9" t="s">
        <v>120</v>
      </c>
      <c r="AT90" s="179" t="s">
        <v>115</v>
      </c>
      <c r="AU90" s="179" t="s">
        <v>82</v>
      </c>
      <c r="AY90" s="17" t="s">
        <v>113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17" t="s">
        <v>80</v>
      </c>
      <c r="BK90" s="180">
        <f>ROUND(I90*H90,2)</f>
        <v>0</v>
      </c>
      <c r="BL90" s="17" t="s">
        <v>120</v>
      </c>
      <c r="BM90" s="179" t="s">
        <v>131</v>
      </c>
    </row>
    <row r="91" spans="1:47" s="2" customFormat="1" ht="19.5">
      <c r="A91" s="34"/>
      <c r="B91" s="35"/>
      <c r="C91" s="36"/>
      <c r="D91" s="183" t="s">
        <v>132</v>
      </c>
      <c r="E91" s="36"/>
      <c r="F91" s="193" t="s">
        <v>133</v>
      </c>
      <c r="G91" s="36"/>
      <c r="H91" s="36"/>
      <c r="I91" s="194"/>
      <c r="J91" s="36"/>
      <c r="K91" s="36"/>
      <c r="L91" s="39"/>
      <c r="M91" s="195"/>
      <c r="N91" s="196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132</v>
      </c>
      <c r="AU91" s="17" t="s">
        <v>82</v>
      </c>
    </row>
    <row r="92" spans="2:51" s="13" customFormat="1" ht="11.25">
      <c r="B92" s="181"/>
      <c r="C92" s="182"/>
      <c r="D92" s="183" t="s">
        <v>122</v>
      </c>
      <c r="E92" s="184" t="s">
        <v>19</v>
      </c>
      <c r="F92" s="185" t="s">
        <v>134</v>
      </c>
      <c r="G92" s="182"/>
      <c r="H92" s="186">
        <v>0.384</v>
      </c>
      <c r="I92" s="187"/>
      <c r="J92" s="182"/>
      <c r="K92" s="182"/>
      <c r="L92" s="188"/>
      <c r="M92" s="189"/>
      <c r="N92" s="190"/>
      <c r="O92" s="190"/>
      <c r="P92" s="190"/>
      <c r="Q92" s="190"/>
      <c r="R92" s="190"/>
      <c r="S92" s="190"/>
      <c r="T92" s="191"/>
      <c r="AT92" s="192" t="s">
        <v>122</v>
      </c>
      <c r="AU92" s="192" t="s">
        <v>82</v>
      </c>
      <c r="AV92" s="13" t="s">
        <v>82</v>
      </c>
      <c r="AW92" s="13" t="s">
        <v>36</v>
      </c>
      <c r="AX92" s="13" t="s">
        <v>75</v>
      </c>
      <c r="AY92" s="192" t="s">
        <v>113</v>
      </c>
    </row>
    <row r="93" spans="2:51" s="13" customFormat="1" ht="11.25">
      <c r="B93" s="181"/>
      <c r="C93" s="182"/>
      <c r="D93" s="183" t="s">
        <v>122</v>
      </c>
      <c r="E93" s="184" t="s">
        <v>19</v>
      </c>
      <c r="F93" s="185" t="s">
        <v>123</v>
      </c>
      <c r="G93" s="182"/>
      <c r="H93" s="186">
        <v>0.625</v>
      </c>
      <c r="I93" s="187"/>
      <c r="J93" s="182"/>
      <c r="K93" s="182"/>
      <c r="L93" s="188"/>
      <c r="M93" s="189"/>
      <c r="N93" s="190"/>
      <c r="O93" s="190"/>
      <c r="P93" s="190"/>
      <c r="Q93" s="190"/>
      <c r="R93" s="190"/>
      <c r="S93" s="190"/>
      <c r="T93" s="191"/>
      <c r="AT93" s="192" t="s">
        <v>122</v>
      </c>
      <c r="AU93" s="192" t="s">
        <v>82</v>
      </c>
      <c r="AV93" s="13" t="s">
        <v>82</v>
      </c>
      <c r="AW93" s="13" t="s">
        <v>36</v>
      </c>
      <c r="AX93" s="13" t="s">
        <v>75</v>
      </c>
      <c r="AY93" s="192" t="s">
        <v>113</v>
      </c>
    </row>
    <row r="94" spans="2:51" s="13" customFormat="1" ht="11.25">
      <c r="B94" s="181"/>
      <c r="C94" s="182"/>
      <c r="D94" s="183" t="s">
        <v>122</v>
      </c>
      <c r="E94" s="184" t="s">
        <v>19</v>
      </c>
      <c r="F94" s="185" t="s">
        <v>135</v>
      </c>
      <c r="G94" s="182"/>
      <c r="H94" s="186">
        <v>0.384</v>
      </c>
      <c r="I94" s="187"/>
      <c r="J94" s="182"/>
      <c r="K94" s="182"/>
      <c r="L94" s="188"/>
      <c r="M94" s="189"/>
      <c r="N94" s="190"/>
      <c r="O94" s="190"/>
      <c r="P94" s="190"/>
      <c r="Q94" s="190"/>
      <c r="R94" s="190"/>
      <c r="S94" s="190"/>
      <c r="T94" s="191"/>
      <c r="AT94" s="192" t="s">
        <v>122</v>
      </c>
      <c r="AU94" s="192" t="s">
        <v>82</v>
      </c>
      <c r="AV94" s="13" t="s">
        <v>82</v>
      </c>
      <c r="AW94" s="13" t="s">
        <v>36</v>
      </c>
      <c r="AX94" s="13" t="s">
        <v>75</v>
      </c>
      <c r="AY94" s="192" t="s">
        <v>113</v>
      </c>
    </row>
    <row r="95" spans="2:51" s="14" customFormat="1" ht="11.25">
      <c r="B95" s="197"/>
      <c r="C95" s="198"/>
      <c r="D95" s="183" t="s">
        <v>122</v>
      </c>
      <c r="E95" s="199" t="s">
        <v>19</v>
      </c>
      <c r="F95" s="200" t="s">
        <v>136</v>
      </c>
      <c r="G95" s="198"/>
      <c r="H95" s="201">
        <v>1.3929999999999998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122</v>
      </c>
      <c r="AU95" s="207" t="s">
        <v>82</v>
      </c>
      <c r="AV95" s="14" t="s">
        <v>120</v>
      </c>
      <c r="AW95" s="14" t="s">
        <v>36</v>
      </c>
      <c r="AX95" s="14" t="s">
        <v>80</v>
      </c>
      <c r="AY95" s="207" t="s">
        <v>113</v>
      </c>
    </row>
    <row r="96" spans="1:65" s="2" customFormat="1" ht="36">
      <c r="A96" s="34"/>
      <c r="B96" s="35"/>
      <c r="C96" s="168" t="s">
        <v>120</v>
      </c>
      <c r="D96" s="168" t="s">
        <v>115</v>
      </c>
      <c r="E96" s="169" t="s">
        <v>137</v>
      </c>
      <c r="F96" s="170" t="s">
        <v>138</v>
      </c>
      <c r="G96" s="171" t="s">
        <v>118</v>
      </c>
      <c r="H96" s="172">
        <v>2.018</v>
      </c>
      <c r="I96" s="173"/>
      <c r="J96" s="174">
        <f>ROUND(I96*H96,2)</f>
        <v>0</v>
      </c>
      <c r="K96" s="170" t="s">
        <v>119</v>
      </c>
      <c r="L96" s="39"/>
      <c r="M96" s="175" t="s">
        <v>19</v>
      </c>
      <c r="N96" s="176" t="s">
        <v>46</v>
      </c>
      <c r="O96" s="64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120</v>
      </c>
      <c r="AT96" s="179" t="s">
        <v>115</v>
      </c>
      <c r="AU96" s="179" t="s">
        <v>82</v>
      </c>
      <c r="AY96" s="17" t="s">
        <v>113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80</v>
      </c>
      <c r="BK96" s="180">
        <f>ROUND(I96*H96,2)</f>
        <v>0</v>
      </c>
      <c r="BL96" s="17" t="s">
        <v>120</v>
      </c>
      <c r="BM96" s="179" t="s">
        <v>139</v>
      </c>
    </row>
    <row r="97" spans="2:51" s="13" customFormat="1" ht="11.25">
      <c r="B97" s="181"/>
      <c r="C97" s="182"/>
      <c r="D97" s="183" t="s">
        <v>122</v>
      </c>
      <c r="E97" s="184" t="s">
        <v>19</v>
      </c>
      <c r="F97" s="185" t="s">
        <v>140</v>
      </c>
      <c r="G97" s="182"/>
      <c r="H97" s="186">
        <v>2.018</v>
      </c>
      <c r="I97" s="187"/>
      <c r="J97" s="182"/>
      <c r="K97" s="182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122</v>
      </c>
      <c r="AU97" s="192" t="s">
        <v>82</v>
      </c>
      <c r="AV97" s="13" t="s">
        <v>82</v>
      </c>
      <c r="AW97" s="13" t="s">
        <v>36</v>
      </c>
      <c r="AX97" s="13" t="s">
        <v>80</v>
      </c>
      <c r="AY97" s="192" t="s">
        <v>113</v>
      </c>
    </row>
    <row r="98" spans="1:65" s="2" customFormat="1" ht="36">
      <c r="A98" s="34"/>
      <c r="B98" s="35"/>
      <c r="C98" s="168" t="s">
        <v>141</v>
      </c>
      <c r="D98" s="168" t="s">
        <v>115</v>
      </c>
      <c r="E98" s="169" t="s">
        <v>142</v>
      </c>
      <c r="F98" s="170" t="s">
        <v>143</v>
      </c>
      <c r="G98" s="171" t="s">
        <v>118</v>
      </c>
      <c r="H98" s="172">
        <v>10.09</v>
      </c>
      <c r="I98" s="173"/>
      <c r="J98" s="174">
        <f>ROUND(I98*H98,2)</f>
        <v>0</v>
      </c>
      <c r="K98" s="170" t="s">
        <v>119</v>
      </c>
      <c r="L98" s="39"/>
      <c r="M98" s="175" t="s">
        <v>19</v>
      </c>
      <c r="N98" s="176" t="s">
        <v>46</v>
      </c>
      <c r="O98" s="6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120</v>
      </c>
      <c r="AT98" s="179" t="s">
        <v>115</v>
      </c>
      <c r="AU98" s="179" t="s">
        <v>82</v>
      </c>
      <c r="AY98" s="17" t="s">
        <v>113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80</v>
      </c>
      <c r="BK98" s="180">
        <f>ROUND(I98*H98,2)</f>
        <v>0</v>
      </c>
      <c r="BL98" s="17" t="s">
        <v>120</v>
      </c>
      <c r="BM98" s="179" t="s">
        <v>144</v>
      </c>
    </row>
    <row r="99" spans="2:51" s="13" customFormat="1" ht="11.25">
      <c r="B99" s="181"/>
      <c r="C99" s="182"/>
      <c r="D99" s="183" t="s">
        <v>122</v>
      </c>
      <c r="E99" s="182"/>
      <c r="F99" s="185" t="s">
        <v>145</v>
      </c>
      <c r="G99" s="182"/>
      <c r="H99" s="186">
        <v>10.09</v>
      </c>
      <c r="I99" s="187"/>
      <c r="J99" s="182"/>
      <c r="K99" s="182"/>
      <c r="L99" s="188"/>
      <c r="M99" s="189"/>
      <c r="N99" s="190"/>
      <c r="O99" s="190"/>
      <c r="P99" s="190"/>
      <c r="Q99" s="190"/>
      <c r="R99" s="190"/>
      <c r="S99" s="190"/>
      <c r="T99" s="191"/>
      <c r="AT99" s="192" t="s">
        <v>122</v>
      </c>
      <c r="AU99" s="192" t="s">
        <v>82</v>
      </c>
      <c r="AV99" s="13" t="s">
        <v>82</v>
      </c>
      <c r="AW99" s="13" t="s">
        <v>4</v>
      </c>
      <c r="AX99" s="13" t="s">
        <v>80</v>
      </c>
      <c r="AY99" s="192" t="s">
        <v>113</v>
      </c>
    </row>
    <row r="100" spans="1:65" s="2" customFormat="1" ht="24">
      <c r="A100" s="34"/>
      <c r="B100" s="35"/>
      <c r="C100" s="168" t="s">
        <v>146</v>
      </c>
      <c r="D100" s="168" t="s">
        <v>115</v>
      </c>
      <c r="E100" s="169" t="s">
        <v>147</v>
      </c>
      <c r="F100" s="170" t="s">
        <v>148</v>
      </c>
      <c r="G100" s="171" t="s">
        <v>118</v>
      </c>
      <c r="H100" s="172">
        <v>6.08</v>
      </c>
      <c r="I100" s="173"/>
      <c r="J100" s="174">
        <f>ROUND(I100*H100,2)</f>
        <v>0</v>
      </c>
      <c r="K100" s="170" t="s">
        <v>119</v>
      </c>
      <c r="L100" s="39"/>
      <c r="M100" s="175" t="s">
        <v>19</v>
      </c>
      <c r="N100" s="176" t="s">
        <v>46</v>
      </c>
      <c r="O100" s="64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120</v>
      </c>
      <c r="AT100" s="179" t="s">
        <v>115</v>
      </c>
      <c r="AU100" s="179" t="s">
        <v>82</v>
      </c>
      <c r="AY100" s="17" t="s">
        <v>113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80</v>
      </c>
      <c r="BK100" s="180">
        <f>ROUND(I100*H100,2)</f>
        <v>0</v>
      </c>
      <c r="BL100" s="17" t="s">
        <v>120</v>
      </c>
      <c r="BM100" s="179" t="s">
        <v>149</v>
      </c>
    </row>
    <row r="101" spans="1:65" s="2" customFormat="1" ht="24">
      <c r="A101" s="34"/>
      <c r="B101" s="35"/>
      <c r="C101" s="168" t="s">
        <v>150</v>
      </c>
      <c r="D101" s="168" t="s">
        <v>115</v>
      </c>
      <c r="E101" s="169" t="s">
        <v>151</v>
      </c>
      <c r="F101" s="170" t="s">
        <v>152</v>
      </c>
      <c r="G101" s="171" t="s">
        <v>118</v>
      </c>
      <c r="H101" s="172">
        <v>2.018</v>
      </c>
      <c r="I101" s="173"/>
      <c r="J101" s="174">
        <f>ROUND(I101*H101,2)</f>
        <v>0</v>
      </c>
      <c r="K101" s="170" t="s">
        <v>119</v>
      </c>
      <c r="L101" s="39"/>
      <c r="M101" s="175" t="s">
        <v>19</v>
      </c>
      <c r="N101" s="176" t="s">
        <v>46</v>
      </c>
      <c r="O101" s="64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120</v>
      </c>
      <c r="AT101" s="179" t="s">
        <v>115</v>
      </c>
      <c r="AU101" s="179" t="s">
        <v>82</v>
      </c>
      <c r="AY101" s="17" t="s">
        <v>113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80</v>
      </c>
      <c r="BK101" s="180">
        <f>ROUND(I101*H101,2)</f>
        <v>0</v>
      </c>
      <c r="BL101" s="17" t="s">
        <v>120</v>
      </c>
      <c r="BM101" s="179" t="s">
        <v>153</v>
      </c>
    </row>
    <row r="102" spans="1:65" s="2" customFormat="1" ht="16.5" customHeight="1">
      <c r="A102" s="34"/>
      <c r="B102" s="35"/>
      <c r="C102" s="208" t="s">
        <v>154</v>
      </c>
      <c r="D102" s="208" t="s">
        <v>155</v>
      </c>
      <c r="E102" s="209" t="s">
        <v>156</v>
      </c>
      <c r="F102" s="210" t="s">
        <v>157</v>
      </c>
      <c r="G102" s="211" t="s">
        <v>158</v>
      </c>
      <c r="H102" s="212">
        <v>3.834</v>
      </c>
      <c r="I102" s="213"/>
      <c r="J102" s="214">
        <f>ROUND(I102*H102,2)</f>
        <v>0</v>
      </c>
      <c r="K102" s="210" t="s">
        <v>119</v>
      </c>
      <c r="L102" s="215"/>
      <c r="M102" s="216" t="s">
        <v>19</v>
      </c>
      <c r="N102" s="217" t="s">
        <v>46</v>
      </c>
      <c r="O102" s="6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154</v>
      </c>
      <c r="AT102" s="179" t="s">
        <v>155</v>
      </c>
      <c r="AU102" s="179" t="s">
        <v>82</v>
      </c>
      <c r="AY102" s="17" t="s">
        <v>113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80</v>
      </c>
      <c r="BK102" s="180">
        <f>ROUND(I102*H102,2)</f>
        <v>0</v>
      </c>
      <c r="BL102" s="17" t="s">
        <v>120</v>
      </c>
      <c r="BM102" s="179" t="s">
        <v>159</v>
      </c>
    </row>
    <row r="103" spans="2:51" s="13" customFormat="1" ht="11.25">
      <c r="B103" s="181"/>
      <c r="C103" s="182"/>
      <c r="D103" s="183" t="s">
        <v>122</v>
      </c>
      <c r="E103" s="182"/>
      <c r="F103" s="185" t="s">
        <v>160</v>
      </c>
      <c r="G103" s="182"/>
      <c r="H103" s="186">
        <v>3.834</v>
      </c>
      <c r="I103" s="187"/>
      <c r="J103" s="182"/>
      <c r="K103" s="182"/>
      <c r="L103" s="188"/>
      <c r="M103" s="189"/>
      <c r="N103" s="190"/>
      <c r="O103" s="190"/>
      <c r="P103" s="190"/>
      <c r="Q103" s="190"/>
      <c r="R103" s="190"/>
      <c r="S103" s="190"/>
      <c r="T103" s="191"/>
      <c r="AT103" s="192" t="s">
        <v>122</v>
      </c>
      <c r="AU103" s="192" t="s">
        <v>82</v>
      </c>
      <c r="AV103" s="13" t="s">
        <v>82</v>
      </c>
      <c r="AW103" s="13" t="s">
        <v>4</v>
      </c>
      <c r="AX103" s="13" t="s">
        <v>80</v>
      </c>
      <c r="AY103" s="192" t="s">
        <v>113</v>
      </c>
    </row>
    <row r="104" spans="1:65" s="2" customFormat="1" ht="33" customHeight="1">
      <c r="A104" s="34"/>
      <c r="B104" s="35"/>
      <c r="C104" s="168" t="s">
        <v>161</v>
      </c>
      <c r="D104" s="168" t="s">
        <v>115</v>
      </c>
      <c r="E104" s="169" t="s">
        <v>162</v>
      </c>
      <c r="F104" s="170" t="s">
        <v>163</v>
      </c>
      <c r="G104" s="171" t="s">
        <v>164</v>
      </c>
      <c r="H104" s="172">
        <v>133.65</v>
      </c>
      <c r="I104" s="173"/>
      <c r="J104" s="174">
        <f>ROUND(I104*H104,2)</f>
        <v>0</v>
      </c>
      <c r="K104" s="170" t="s">
        <v>119</v>
      </c>
      <c r="L104" s="39"/>
      <c r="M104" s="175" t="s">
        <v>19</v>
      </c>
      <c r="N104" s="176" t="s">
        <v>46</v>
      </c>
      <c r="O104" s="64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9" t="s">
        <v>120</v>
      </c>
      <c r="AT104" s="179" t="s">
        <v>115</v>
      </c>
      <c r="AU104" s="179" t="s">
        <v>82</v>
      </c>
      <c r="AY104" s="17" t="s">
        <v>113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17" t="s">
        <v>80</v>
      </c>
      <c r="BK104" s="180">
        <f>ROUND(I104*H104,2)</f>
        <v>0</v>
      </c>
      <c r="BL104" s="17" t="s">
        <v>120</v>
      </c>
      <c r="BM104" s="179" t="s">
        <v>165</v>
      </c>
    </row>
    <row r="105" spans="2:51" s="13" customFormat="1" ht="11.25">
      <c r="B105" s="181"/>
      <c r="C105" s="182"/>
      <c r="D105" s="183" t="s">
        <v>122</v>
      </c>
      <c r="E105" s="184" t="s">
        <v>19</v>
      </c>
      <c r="F105" s="185" t="s">
        <v>166</v>
      </c>
      <c r="G105" s="182"/>
      <c r="H105" s="186">
        <v>133.65</v>
      </c>
      <c r="I105" s="187"/>
      <c r="J105" s="182"/>
      <c r="K105" s="182"/>
      <c r="L105" s="188"/>
      <c r="M105" s="189"/>
      <c r="N105" s="190"/>
      <c r="O105" s="190"/>
      <c r="P105" s="190"/>
      <c r="Q105" s="190"/>
      <c r="R105" s="190"/>
      <c r="S105" s="190"/>
      <c r="T105" s="191"/>
      <c r="AT105" s="192" t="s">
        <v>122</v>
      </c>
      <c r="AU105" s="192" t="s">
        <v>82</v>
      </c>
      <c r="AV105" s="13" t="s">
        <v>82</v>
      </c>
      <c r="AW105" s="13" t="s">
        <v>36</v>
      </c>
      <c r="AX105" s="13" t="s">
        <v>80</v>
      </c>
      <c r="AY105" s="192" t="s">
        <v>113</v>
      </c>
    </row>
    <row r="106" spans="2:63" s="12" customFormat="1" ht="22.9" customHeight="1">
      <c r="B106" s="152"/>
      <c r="C106" s="153"/>
      <c r="D106" s="154" t="s">
        <v>74</v>
      </c>
      <c r="E106" s="166" t="s">
        <v>128</v>
      </c>
      <c r="F106" s="166" t="s">
        <v>167</v>
      </c>
      <c r="G106" s="153"/>
      <c r="H106" s="153"/>
      <c r="I106" s="156"/>
      <c r="J106" s="167">
        <f>BK106</f>
        <v>0</v>
      </c>
      <c r="K106" s="153"/>
      <c r="L106" s="158"/>
      <c r="M106" s="159"/>
      <c r="N106" s="160"/>
      <c r="O106" s="160"/>
      <c r="P106" s="161">
        <f>SUM(P107:P158)</f>
        <v>0</v>
      </c>
      <c r="Q106" s="160"/>
      <c r="R106" s="161">
        <f>SUM(R107:R158)</f>
        <v>11.034662390000001</v>
      </c>
      <c r="S106" s="160"/>
      <c r="T106" s="162">
        <f>SUM(T107:T158)</f>
        <v>0</v>
      </c>
      <c r="AR106" s="163" t="s">
        <v>80</v>
      </c>
      <c r="AT106" s="164" t="s">
        <v>74</v>
      </c>
      <c r="AU106" s="164" t="s">
        <v>80</v>
      </c>
      <c r="AY106" s="163" t="s">
        <v>113</v>
      </c>
      <c r="BK106" s="165">
        <f>SUM(BK107:BK158)</f>
        <v>0</v>
      </c>
    </row>
    <row r="107" spans="1:65" s="2" customFormat="1" ht="16.5" customHeight="1">
      <c r="A107" s="34"/>
      <c r="B107" s="35"/>
      <c r="C107" s="168" t="s">
        <v>168</v>
      </c>
      <c r="D107" s="168" t="s">
        <v>115</v>
      </c>
      <c r="E107" s="169" t="s">
        <v>169</v>
      </c>
      <c r="F107" s="170" t="s">
        <v>170</v>
      </c>
      <c r="G107" s="171" t="s">
        <v>118</v>
      </c>
      <c r="H107" s="172">
        <v>0.74</v>
      </c>
      <c r="I107" s="173"/>
      <c r="J107" s="174">
        <f>ROUND(I107*H107,2)</f>
        <v>0</v>
      </c>
      <c r="K107" s="170" t="s">
        <v>119</v>
      </c>
      <c r="L107" s="39"/>
      <c r="M107" s="175" t="s">
        <v>19</v>
      </c>
      <c r="N107" s="176" t="s">
        <v>46</v>
      </c>
      <c r="O107" s="64"/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9" t="s">
        <v>120</v>
      </c>
      <c r="AT107" s="179" t="s">
        <v>115</v>
      </c>
      <c r="AU107" s="179" t="s">
        <v>82</v>
      </c>
      <c r="AY107" s="17" t="s">
        <v>113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7" t="s">
        <v>80</v>
      </c>
      <c r="BK107" s="180">
        <f>ROUND(I107*H107,2)</f>
        <v>0</v>
      </c>
      <c r="BL107" s="17" t="s">
        <v>120</v>
      </c>
      <c r="BM107" s="179" t="s">
        <v>171</v>
      </c>
    </row>
    <row r="108" spans="2:51" s="13" customFormat="1" ht="11.25">
      <c r="B108" s="181"/>
      <c r="C108" s="182"/>
      <c r="D108" s="183" t="s">
        <v>122</v>
      </c>
      <c r="E108" s="184" t="s">
        <v>19</v>
      </c>
      <c r="F108" s="185" t="s">
        <v>172</v>
      </c>
      <c r="G108" s="182"/>
      <c r="H108" s="186">
        <v>0.376</v>
      </c>
      <c r="I108" s="187"/>
      <c r="J108" s="182"/>
      <c r="K108" s="182"/>
      <c r="L108" s="188"/>
      <c r="M108" s="189"/>
      <c r="N108" s="190"/>
      <c r="O108" s="190"/>
      <c r="P108" s="190"/>
      <c r="Q108" s="190"/>
      <c r="R108" s="190"/>
      <c r="S108" s="190"/>
      <c r="T108" s="191"/>
      <c r="AT108" s="192" t="s">
        <v>122</v>
      </c>
      <c r="AU108" s="192" t="s">
        <v>82</v>
      </c>
      <c r="AV108" s="13" t="s">
        <v>82</v>
      </c>
      <c r="AW108" s="13" t="s">
        <v>36</v>
      </c>
      <c r="AX108" s="13" t="s">
        <v>75</v>
      </c>
      <c r="AY108" s="192" t="s">
        <v>113</v>
      </c>
    </row>
    <row r="109" spans="2:51" s="13" customFormat="1" ht="11.25">
      <c r="B109" s="181"/>
      <c r="C109" s="182"/>
      <c r="D109" s="183" t="s">
        <v>122</v>
      </c>
      <c r="E109" s="184" t="s">
        <v>19</v>
      </c>
      <c r="F109" s="185" t="s">
        <v>173</v>
      </c>
      <c r="G109" s="182"/>
      <c r="H109" s="186">
        <v>0.364</v>
      </c>
      <c r="I109" s="187"/>
      <c r="J109" s="182"/>
      <c r="K109" s="182"/>
      <c r="L109" s="188"/>
      <c r="M109" s="189"/>
      <c r="N109" s="190"/>
      <c r="O109" s="190"/>
      <c r="P109" s="190"/>
      <c r="Q109" s="190"/>
      <c r="R109" s="190"/>
      <c r="S109" s="190"/>
      <c r="T109" s="191"/>
      <c r="AT109" s="192" t="s">
        <v>122</v>
      </c>
      <c r="AU109" s="192" t="s">
        <v>82</v>
      </c>
      <c r="AV109" s="13" t="s">
        <v>82</v>
      </c>
      <c r="AW109" s="13" t="s">
        <v>36</v>
      </c>
      <c r="AX109" s="13" t="s">
        <v>75</v>
      </c>
      <c r="AY109" s="192" t="s">
        <v>113</v>
      </c>
    </row>
    <row r="110" spans="2:51" s="14" customFormat="1" ht="11.25">
      <c r="B110" s="197"/>
      <c r="C110" s="198"/>
      <c r="D110" s="183" t="s">
        <v>122</v>
      </c>
      <c r="E110" s="199" t="s">
        <v>19</v>
      </c>
      <c r="F110" s="200" t="s">
        <v>136</v>
      </c>
      <c r="G110" s="198"/>
      <c r="H110" s="201">
        <v>0.74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122</v>
      </c>
      <c r="AU110" s="207" t="s">
        <v>82</v>
      </c>
      <c r="AV110" s="14" t="s">
        <v>120</v>
      </c>
      <c r="AW110" s="14" t="s">
        <v>36</v>
      </c>
      <c r="AX110" s="14" t="s">
        <v>80</v>
      </c>
      <c r="AY110" s="207" t="s">
        <v>113</v>
      </c>
    </row>
    <row r="111" spans="1:65" s="2" customFormat="1" ht="21.75" customHeight="1">
      <c r="A111" s="34"/>
      <c r="B111" s="35"/>
      <c r="C111" s="168" t="s">
        <v>174</v>
      </c>
      <c r="D111" s="168" t="s">
        <v>115</v>
      </c>
      <c r="E111" s="169" t="s">
        <v>175</v>
      </c>
      <c r="F111" s="170" t="s">
        <v>176</v>
      </c>
      <c r="G111" s="171" t="s">
        <v>164</v>
      </c>
      <c r="H111" s="172">
        <v>11.1</v>
      </c>
      <c r="I111" s="173"/>
      <c r="J111" s="174">
        <f>ROUND(I111*H111,2)</f>
        <v>0</v>
      </c>
      <c r="K111" s="170" t="s">
        <v>119</v>
      </c>
      <c r="L111" s="39"/>
      <c r="M111" s="175" t="s">
        <v>19</v>
      </c>
      <c r="N111" s="176" t="s">
        <v>46</v>
      </c>
      <c r="O111" s="64"/>
      <c r="P111" s="177">
        <f>O111*H111</f>
        <v>0</v>
      </c>
      <c r="Q111" s="177">
        <v>0.02519</v>
      </c>
      <c r="R111" s="177">
        <f>Q111*H111</f>
        <v>0.279609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120</v>
      </c>
      <c r="AT111" s="179" t="s">
        <v>115</v>
      </c>
      <c r="AU111" s="179" t="s">
        <v>82</v>
      </c>
      <c r="AY111" s="17" t="s">
        <v>113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80</v>
      </c>
      <c r="BK111" s="180">
        <f>ROUND(I111*H111,2)</f>
        <v>0</v>
      </c>
      <c r="BL111" s="17" t="s">
        <v>120</v>
      </c>
      <c r="BM111" s="179" t="s">
        <v>177</v>
      </c>
    </row>
    <row r="112" spans="2:51" s="13" customFormat="1" ht="11.25">
      <c r="B112" s="181"/>
      <c r="C112" s="182"/>
      <c r="D112" s="183" t="s">
        <v>122</v>
      </c>
      <c r="E112" s="184" t="s">
        <v>19</v>
      </c>
      <c r="F112" s="185" t="s">
        <v>178</v>
      </c>
      <c r="G112" s="182"/>
      <c r="H112" s="186">
        <v>5.64</v>
      </c>
      <c r="I112" s="187"/>
      <c r="J112" s="182"/>
      <c r="K112" s="182"/>
      <c r="L112" s="188"/>
      <c r="M112" s="189"/>
      <c r="N112" s="190"/>
      <c r="O112" s="190"/>
      <c r="P112" s="190"/>
      <c r="Q112" s="190"/>
      <c r="R112" s="190"/>
      <c r="S112" s="190"/>
      <c r="T112" s="191"/>
      <c r="AT112" s="192" t="s">
        <v>122</v>
      </c>
      <c r="AU112" s="192" t="s">
        <v>82</v>
      </c>
      <c r="AV112" s="13" t="s">
        <v>82</v>
      </c>
      <c r="AW112" s="13" t="s">
        <v>36</v>
      </c>
      <c r="AX112" s="13" t="s">
        <v>75</v>
      </c>
      <c r="AY112" s="192" t="s">
        <v>113</v>
      </c>
    </row>
    <row r="113" spans="2:51" s="13" customFormat="1" ht="11.25">
      <c r="B113" s="181"/>
      <c r="C113" s="182"/>
      <c r="D113" s="183" t="s">
        <v>122</v>
      </c>
      <c r="E113" s="184" t="s">
        <v>19</v>
      </c>
      <c r="F113" s="185" t="s">
        <v>179</v>
      </c>
      <c r="G113" s="182"/>
      <c r="H113" s="186">
        <v>5.46</v>
      </c>
      <c r="I113" s="187"/>
      <c r="J113" s="182"/>
      <c r="K113" s="182"/>
      <c r="L113" s="188"/>
      <c r="M113" s="189"/>
      <c r="N113" s="190"/>
      <c r="O113" s="190"/>
      <c r="P113" s="190"/>
      <c r="Q113" s="190"/>
      <c r="R113" s="190"/>
      <c r="S113" s="190"/>
      <c r="T113" s="191"/>
      <c r="AT113" s="192" t="s">
        <v>122</v>
      </c>
      <c r="AU113" s="192" t="s">
        <v>82</v>
      </c>
      <c r="AV113" s="13" t="s">
        <v>82</v>
      </c>
      <c r="AW113" s="13" t="s">
        <v>36</v>
      </c>
      <c r="AX113" s="13" t="s">
        <v>75</v>
      </c>
      <c r="AY113" s="192" t="s">
        <v>113</v>
      </c>
    </row>
    <row r="114" spans="2:51" s="14" customFormat="1" ht="11.25">
      <c r="B114" s="197"/>
      <c r="C114" s="198"/>
      <c r="D114" s="183" t="s">
        <v>122</v>
      </c>
      <c r="E114" s="199" t="s">
        <v>19</v>
      </c>
      <c r="F114" s="200" t="s">
        <v>136</v>
      </c>
      <c r="G114" s="198"/>
      <c r="H114" s="201">
        <v>11.1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122</v>
      </c>
      <c r="AU114" s="207" t="s">
        <v>82</v>
      </c>
      <c r="AV114" s="14" t="s">
        <v>120</v>
      </c>
      <c r="AW114" s="14" t="s">
        <v>36</v>
      </c>
      <c r="AX114" s="14" t="s">
        <v>80</v>
      </c>
      <c r="AY114" s="207" t="s">
        <v>113</v>
      </c>
    </row>
    <row r="115" spans="1:65" s="2" customFormat="1" ht="21.75" customHeight="1">
      <c r="A115" s="34"/>
      <c r="B115" s="35"/>
      <c r="C115" s="168" t="s">
        <v>180</v>
      </c>
      <c r="D115" s="168" t="s">
        <v>115</v>
      </c>
      <c r="E115" s="169" t="s">
        <v>181</v>
      </c>
      <c r="F115" s="170" t="s">
        <v>182</v>
      </c>
      <c r="G115" s="171" t="s">
        <v>164</v>
      </c>
      <c r="H115" s="172">
        <v>11.1</v>
      </c>
      <c r="I115" s="173"/>
      <c r="J115" s="174">
        <f>ROUND(I115*H115,2)</f>
        <v>0</v>
      </c>
      <c r="K115" s="170" t="s">
        <v>119</v>
      </c>
      <c r="L115" s="39"/>
      <c r="M115" s="175" t="s">
        <v>19</v>
      </c>
      <c r="N115" s="176" t="s">
        <v>46</v>
      </c>
      <c r="O115" s="64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9" t="s">
        <v>120</v>
      </c>
      <c r="AT115" s="179" t="s">
        <v>115</v>
      </c>
      <c r="AU115" s="179" t="s">
        <v>82</v>
      </c>
      <c r="AY115" s="17" t="s">
        <v>113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7" t="s">
        <v>80</v>
      </c>
      <c r="BK115" s="180">
        <f>ROUND(I115*H115,2)</f>
        <v>0</v>
      </c>
      <c r="BL115" s="17" t="s">
        <v>120</v>
      </c>
      <c r="BM115" s="179" t="s">
        <v>183</v>
      </c>
    </row>
    <row r="116" spans="1:65" s="2" customFormat="1" ht="16.5" customHeight="1">
      <c r="A116" s="34"/>
      <c r="B116" s="35"/>
      <c r="C116" s="168" t="s">
        <v>184</v>
      </c>
      <c r="D116" s="168" t="s">
        <v>115</v>
      </c>
      <c r="E116" s="169" t="s">
        <v>185</v>
      </c>
      <c r="F116" s="170" t="s">
        <v>186</v>
      </c>
      <c r="G116" s="171" t="s">
        <v>158</v>
      </c>
      <c r="H116" s="172">
        <v>0.063</v>
      </c>
      <c r="I116" s="173"/>
      <c r="J116" s="174">
        <f>ROUND(I116*H116,2)</f>
        <v>0</v>
      </c>
      <c r="K116" s="170" t="s">
        <v>119</v>
      </c>
      <c r="L116" s="39"/>
      <c r="M116" s="175" t="s">
        <v>19</v>
      </c>
      <c r="N116" s="176" t="s">
        <v>46</v>
      </c>
      <c r="O116" s="64"/>
      <c r="P116" s="177">
        <f>O116*H116</f>
        <v>0</v>
      </c>
      <c r="Q116" s="177">
        <v>1.04741</v>
      </c>
      <c r="R116" s="177">
        <f>Q116*H116</f>
        <v>0.06598683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120</v>
      </c>
      <c r="AT116" s="179" t="s">
        <v>115</v>
      </c>
      <c r="AU116" s="179" t="s">
        <v>82</v>
      </c>
      <c r="AY116" s="17" t="s">
        <v>113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80</v>
      </c>
      <c r="BK116" s="180">
        <f>ROUND(I116*H116,2)</f>
        <v>0</v>
      </c>
      <c r="BL116" s="17" t="s">
        <v>120</v>
      </c>
      <c r="BM116" s="179" t="s">
        <v>187</v>
      </c>
    </row>
    <row r="117" spans="2:51" s="13" customFormat="1" ht="11.25">
      <c r="B117" s="181"/>
      <c r="C117" s="182"/>
      <c r="D117" s="183" t="s">
        <v>122</v>
      </c>
      <c r="E117" s="184" t="s">
        <v>19</v>
      </c>
      <c r="F117" s="185" t="s">
        <v>188</v>
      </c>
      <c r="G117" s="182"/>
      <c r="H117" s="186">
        <v>0.063</v>
      </c>
      <c r="I117" s="187"/>
      <c r="J117" s="182"/>
      <c r="K117" s="182"/>
      <c r="L117" s="188"/>
      <c r="M117" s="189"/>
      <c r="N117" s="190"/>
      <c r="O117" s="190"/>
      <c r="P117" s="190"/>
      <c r="Q117" s="190"/>
      <c r="R117" s="190"/>
      <c r="S117" s="190"/>
      <c r="T117" s="191"/>
      <c r="AT117" s="192" t="s">
        <v>122</v>
      </c>
      <c r="AU117" s="192" t="s">
        <v>82</v>
      </c>
      <c r="AV117" s="13" t="s">
        <v>82</v>
      </c>
      <c r="AW117" s="13" t="s">
        <v>36</v>
      </c>
      <c r="AX117" s="13" t="s">
        <v>80</v>
      </c>
      <c r="AY117" s="192" t="s">
        <v>113</v>
      </c>
    </row>
    <row r="118" spans="1:65" s="2" customFormat="1" ht="24">
      <c r="A118" s="34"/>
      <c r="B118" s="35"/>
      <c r="C118" s="168" t="s">
        <v>189</v>
      </c>
      <c r="D118" s="168" t="s">
        <v>115</v>
      </c>
      <c r="E118" s="169" t="s">
        <v>190</v>
      </c>
      <c r="F118" s="170" t="s">
        <v>191</v>
      </c>
      <c r="G118" s="171" t="s">
        <v>192</v>
      </c>
      <c r="H118" s="172">
        <v>26</v>
      </c>
      <c r="I118" s="173"/>
      <c r="J118" s="174">
        <f>ROUND(I118*H118,2)</f>
        <v>0</v>
      </c>
      <c r="K118" s="170" t="s">
        <v>119</v>
      </c>
      <c r="L118" s="39"/>
      <c r="M118" s="175" t="s">
        <v>19</v>
      </c>
      <c r="N118" s="176" t="s">
        <v>46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120</v>
      </c>
      <c r="AT118" s="179" t="s">
        <v>115</v>
      </c>
      <c r="AU118" s="179" t="s">
        <v>82</v>
      </c>
      <c r="AY118" s="17" t="s">
        <v>113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80</v>
      </c>
      <c r="BK118" s="180">
        <f>ROUND(I118*H118,2)</f>
        <v>0</v>
      </c>
      <c r="BL118" s="17" t="s">
        <v>120</v>
      </c>
      <c r="BM118" s="179" t="s">
        <v>193</v>
      </c>
    </row>
    <row r="119" spans="1:65" s="2" customFormat="1" ht="24.2" customHeight="1">
      <c r="A119" s="34"/>
      <c r="B119" s="35"/>
      <c r="C119" s="208" t="s">
        <v>8</v>
      </c>
      <c r="D119" s="208" t="s">
        <v>155</v>
      </c>
      <c r="E119" s="209" t="s">
        <v>194</v>
      </c>
      <c r="F119" s="210" t="s">
        <v>195</v>
      </c>
      <c r="G119" s="211" t="s">
        <v>192</v>
      </c>
      <c r="H119" s="212">
        <v>26</v>
      </c>
      <c r="I119" s="213"/>
      <c r="J119" s="214">
        <f>ROUND(I119*H119,2)</f>
        <v>0</v>
      </c>
      <c r="K119" s="210" t="s">
        <v>196</v>
      </c>
      <c r="L119" s="215"/>
      <c r="M119" s="216" t="s">
        <v>19</v>
      </c>
      <c r="N119" s="217" t="s">
        <v>46</v>
      </c>
      <c r="O119" s="64"/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9" t="s">
        <v>154</v>
      </c>
      <c r="AT119" s="179" t="s">
        <v>155</v>
      </c>
      <c r="AU119" s="179" t="s">
        <v>82</v>
      </c>
      <c r="AY119" s="17" t="s">
        <v>113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7" t="s">
        <v>80</v>
      </c>
      <c r="BK119" s="180">
        <f>ROUND(I119*H119,2)</f>
        <v>0</v>
      </c>
      <c r="BL119" s="17" t="s">
        <v>120</v>
      </c>
      <c r="BM119" s="179" t="s">
        <v>197</v>
      </c>
    </row>
    <row r="120" spans="1:65" s="2" customFormat="1" ht="16.5" customHeight="1">
      <c r="A120" s="34"/>
      <c r="B120" s="35"/>
      <c r="C120" s="208" t="s">
        <v>198</v>
      </c>
      <c r="D120" s="208" t="s">
        <v>155</v>
      </c>
      <c r="E120" s="209" t="s">
        <v>199</v>
      </c>
      <c r="F120" s="210" t="s">
        <v>200</v>
      </c>
      <c r="G120" s="211" t="s">
        <v>192</v>
      </c>
      <c r="H120" s="212">
        <v>26</v>
      </c>
      <c r="I120" s="213"/>
      <c r="J120" s="214">
        <f>ROUND(I120*H120,2)</f>
        <v>0</v>
      </c>
      <c r="K120" s="210" t="s">
        <v>196</v>
      </c>
      <c r="L120" s="215"/>
      <c r="M120" s="216" t="s">
        <v>19</v>
      </c>
      <c r="N120" s="217" t="s">
        <v>46</v>
      </c>
      <c r="O120" s="64"/>
      <c r="P120" s="177">
        <f>O120*H120</f>
        <v>0</v>
      </c>
      <c r="Q120" s="177">
        <v>0.0015</v>
      </c>
      <c r="R120" s="177">
        <f>Q120*H120</f>
        <v>0.039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154</v>
      </c>
      <c r="AT120" s="179" t="s">
        <v>155</v>
      </c>
      <c r="AU120" s="179" t="s">
        <v>82</v>
      </c>
      <c r="AY120" s="17" t="s">
        <v>113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80</v>
      </c>
      <c r="BK120" s="180">
        <f>ROUND(I120*H120,2)</f>
        <v>0</v>
      </c>
      <c r="BL120" s="17" t="s">
        <v>120</v>
      </c>
      <c r="BM120" s="179" t="s">
        <v>201</v>
      </c>
    </row>
    <row r="121" spans="1:65" s="2" customFormat="1" ht="16.5" customHeight="1">
      <c r="A121" s="34"/>
      <c r="B121" s="35"/>
      <c r="C121" s="208" t="s">
        <v>202</v>
      </c>
      <c r="D121" s="208" t="s">
        <v>155</v>
      </c>
      <c r="E121" s="209" t="s">
        <v>203</v>
      </c>
      <c r="F121" s="210" t="s">
        <v>204</v>
      </c>
      <c r="G121" s="211" t="s">
        <v>205</v>
      </c>
      <c r="H121" s="212">
        <v>15.6</v>
      </c>
      <c r="I121" s="213"/>
      <c r="J121" s="214">
        <f>ROUND(I121*H121,2)</f>
        <v>0</v>
      </c>
      <c r="K121" s="210" t="s">
        <v>119</v>
      </c>
      <c r="L121" s="215"/>
      <c r="M121" s="216" t="s">
        <v>19</v>
      </c>
      <c r="N121" s="217" t="s">
        <v>46</v>
      </c>
      <c r="O121" s="64"/>
      <c r="P121" s="177">
        <f>O121*H121</f>
        <v>0</v>
      </c>
      <c r="Q121" s="177">
        <v>0.00078</v>
      </c>
      <c r="R121" s="177">
        <f>Q121*H121</f>
        <v>0.012168</v>
      </c>
      <c r="S121" s="177">
        <v>0</v>
      </c>
      <c r="T121" s="17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154</v>
      </c>
      <c r="AT121" s="179" t="s">
        <v>155</v>
      </c>
      <c r="AU121" s="179" t="s">
        <v>82</v>
      </c>
      <c r="AY121" s="17" t="s">
        <v>113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7" t="s">
        <v>80</v>
      </c>
      <c r="BK121" s="180">
        <f>ROUND(I121*H121,2)</f>
        <v>0</v>
      </c>
      <c r="BL121" s="17" t="s">
        <v>120</v>
      </c>
      <c r="BM121" s="179" t="s">
        <v>206</v>
      </c>
    </row>
    <row r="122" spans="2:51" s="13" customFormat="1" ht="11.25">
      <c r="B122" s="181"/>
      <c r="C122" s="182"/>
      <c r="D122" s="183" t="s">
        <v>122</v>
      </c>
      <c r="E122" s="184" t="s">
        <v>19</v>
      </c>
      <c r="F122" s="185" t="s">
        <v>207</v>
      </c>
      <c r="G122" s="182"/>
      <c r="H122" s="186">
        <v>15.6</v>
      </c>
      <c r="I122" s="187"/>
      <c r="J122" s="182"/>
      <c r="K122" s="182"/>
      <c r="L122" s="188"/>
      <c r="M122" s="189"/>
      <c r="N122" s="190"/>
      <c r="O122" s="190"/>
      <c r="P122" s="190"/>
      <c r="Q122" s="190"/>
      <c r="R122" s="190"/>
      <c r="S122" s="190"/>
      <c r="T122" s="191"/>
      <c r="AT122" s="192" t="s">
        <v>122</v>
      </c>
      <c r="AU122" s="192" t="s">
        <v>82</v>
      </c>
      <c r="AV122" s="13" t="s">
        <v>82</v>
      </c>
      <c r="AW122" s="13" t="s">
        <v>36</v>
      </c>
      <c r="AX122" s="13" t="s">
        <v>80</v>
      </c>
      <c r="AY122" s="192" t="s">
        <v>113</v>
      </c>
    </row>
    <row r="123" spans="1:65" s="2" customFormat="1" ht="16.5" customHeight="1">
      <c r="A123" s="34"/>
      <c r="B123" s="35"/>
      <c r="C123" s="208" t="s">
        <v>208</v>
      </c>
      <c r="D123" s="208" t="s">
        <v>155</v>
      </c>
      <c r="E123" s="209" t="s">
        <v>209</v>
      </c>
      <c r="F123" s="210" t="s">
        <v>210</v>
      </c>
      <c r="G123" s="211" t="s">
        <v>192</v>
      </c>
      <c r="H123" s="212">
        <v>2.288</v>
      </c>
      <c r="I123" s="213"/>
      <c r="J123" s="214">
        <f>ROUND(I123*H123,2)</f>
        <v>0</v>
      </c>
      <c r="K123" s="210" t="s">
        <v>119</v>
      </c>
      <c r="L123" s="215"/>
      <c r="M123" s="216" t="s">
        <v>19</v>
      </c>
      <c r="N123" s="217" t="s">
        <v>46</v>
      </c>
      <c r="O123" s="64"/>
      <c r="P123" s="177">
        <f>O123*H123</f>
        <v>0</v>
      </c>
      <c r="Q123" s="177">
        <v>0.00057</v>
      </c>
      <c r="R123" s="177">
        <f>Q123*H123</f>
        <v>0.0013041599999999997</v>
      </c>
      <c r="S123" s="177">
        <v>0</v>
      </c>
      <c r="T123" s="17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9" t="s">
        <v>154</v>
      </c>
      <c r="AT123" s="179" t="s">
        <v>155</v>
      </c>
      <c r="AU123" s="179" t="s">
        <v>82</v>
      </c>
      <c r="AY123" s="17" t="s">
        <v>113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7" t="s">
        <v>80</v>
      </c>
      <c r="BK123" s="180">
        <f>ROUND(I123*H123,2)</f>
        <v>0</v>
      </c>
      <c r="BL123" s="17" t="s">
        <v>120</v>
      </c>
      <c r="BM123" s="179" t="s">
        <v>211</v>
      </c>
    </row>
    <row r="124" spans="2:51" s="13" customFormat="1" ht="11.25">
      <c r="B124" s="181"/>
      <c r="C124" s="182"/>
      <c r="D124" s="183" t="s">
        <v>122</v>
      </c>
      <c r="E124" s="184" t="s">
        <v>19</v>
      </c>
      <c r="F124" s="185" t="s">
        <v>212</v>
      </c>
      <c r="G124" s="182"/>
      <c r="H124" s="186">
        <v>104</v>
      </c>
      <c r="I124" s="187"/>
      <c r="J124" s="182"/>
      <c r="K124" s="182"/>
      <c r="L124" s="188"/>
      <c r="M124" s="189"/>
      <c r="N124" s="190"/>
      <c r="O124" s="190"/>
      <c r="P124" s="190"/>
      <c r="Q124" s="190"/>
      <c r="R124" s="190"/>
      <c r="S124" s="190"/>
      <c r="T124" s="191"/>
      <c r="AT124" s="192" t="s">
        <v>122</v>
      </c>
      <c r="AU124" s="192" t="s">
        <v>82</v>
      </c>
      <c r="AV124" s="13" t="s">
        <v>82</v>
      </c>
      <c r="AW124" s="13" t="s">
        <v>36</v>
      </c>
      <c r="AX124" s="13" t="s">
        <v>80</v>
      </c>
      <c r="AY124" s="192" t="s">
        <v>113</v>
      </c>
    </row>
    <row r="125" spans="2:51" s="13" customFormat="1" ht="11.25">
      <c r="B125" s="181"/>
      <c r="C125" s="182"/>
      <c r="D125" s="183" t="s">
        <v>122</v>
      </c>
      <c r="E125" s="182"/>
      <c r="F125" s="185" t="s">
        <v>213</v>
      </c>
      <c r="G125" s="182"/>
      <c r="H125" s="186">
        <v>2.288</v>
      </c>
      <c r="I125" s="187"/>
      <c r="J125" s="182"/>
      <c r="K125" s="182"/>
      <c r="L125" s="188"/>
      <c r="M125" s="189"/>
      <c r="N125" s="190"/>
      <c r="O125" s="190"/>
      <c r="P125" s="190"/>
      <c r="Q125" s="190"/>
      <c r="R125" s="190"/>
      <c r="S125" s="190"/>
      <c r="T125" s="191"/>
      <c r="AT125" s="192" t="s">
        <v>122</v>
      </c>
      <c r="AU125" s="192" t="s">
        <v>82</v>
      </c>
      <c r="AV125" s="13" t="s">
        <v>82</v>
      </c>
      <c r="AW125" s="13" t="s">
        <v>4</v>
      </c>
      <c r="AX125" s="13" t="s">
        <v>80</v>
      </c>
      <c r="AY125" s="192" t="s">
        <v>113</v>
      </c>
    </row>
    <row r="126" spans="1:65" s="2" customFormat="1" ht="24.2" customHeight="1">
      <c r="A126" s="34"/>
      <c r="B126" s="35"/>
      <c r="C126" s="208" t="s">
        <v>214</v>
      </c>
      <c r="D126" s="208" t="s">
        <v>155</v>
      </c>
      <c r="E126" s="209" t="s">
        <v>215</v>
      </c>
      <c r="F126" s="210" t="s">
        <v>216</v>
      </c>
      <c r="G126" s="211" t="s">
        <v>217</v>
      </c>
      <c r="H126" s="212">
        <v>1.04</v>
      </c>
      <c r="I126" s="213"/>
      <c r="J126" s="214">
        <f>ROUND(I126*H126,2)</f>
        <v>0</v>
      </c>
      <c r="K126" s="210" t="s">
        <v>119</v>
      </c>
      <c r="L126" s="215"/>
      <c r="M126" s="216" t="s">
        <v>19</v>
      </c>
      <c r="N126" s="217" t="s">
        <v>46</v>
      </c>
      <c r="O126" s="64"/>
      <c r="P126" s="177">
        <f>O126*H126</f>
        <v>0</v>
      </c>
      <c r="Q126" s="177">
        <v>0.00011</v>
      </c>
      <c r="R126" s="177">
        <f>Q126*H126</f>
        <v>0.0001144</v>
      </c>
      <c r="S126" s="177">
        <v>0</v>
      </c>
      <c r="T126" s="17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154</v>
      </c>
      <c r="AT126" s="179" t="s">
        <v>155</v>
      </c>
      <c r="AU126" s="179" t="s">
        <v>82</v>
      </c>
      <c r="AY126" s="17" t="s">
        <v>113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7" t="s">
        <v>80</v>
      </c>
      <c r="BK126" s="180">
        <f>ROUND(I126*H126,2)</f>
        <v>0</v>
      </c>
      <c r="BL126" s="17" t="s">
        <v>120</v>
      </c>
      <c r="BM126" s="179" t="s">
        <v>218</v>
      </c>
    </row>
    <row r="127" spans="2:51" s="13" customFormat="1" ht="11.25">
      <c r="B127" s="181"/>
      <c r="C127" s="182"/>
      <c r="D127" s="183" t="s">
        <v>122</v>
      </c>
      <c r="E127" s="184" t="s">
        <v>19</v>
      </c>
      <c r="F127" s="185" t="s">
        <v>212</v>
      </c>
      <c r="G127" s="182"/>
      <c r="H127" s="186">
        <v>104</v>
      </c>
      <c r="I127" s="187"/>
      <c r="J127" s="182"/>
      <c r="K127" s="182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122</v>
      </c>
      <c r="AU127" s="192" t="s">
        <v>82</v>
      </c>
      <c r="AV127" s="13" t="s">
        <v>82</v>
      </c>
      <c r="AW127" s="13" t="s">
        <v>36</v>
      </c>
      <c r="AX127" s="13" t="s">
        <v>80</v>
      </c>
      <c r="AY127" s="192" t="s">
        <v>113</v>
      </c>
    </row>
    <row r="128" spans="2:51" s="13" customFormat="1" ht="11.25">
      <c r="B128" s="181"/>
      <c r="C128" s="182"/>
      <c r="D128" s="183" t="s">
        <v>122</v>
      </c>
      <c r="E128" s="182"/>
      <c r="F128" s="185" t="s">
        <v>219</v>
      </c>
      <c r="G128" s="182"/>
      <c r="H128" s="186">
        <v>1.04</v>
      </c>
      <c r="I128" s="187"/>
      <c r="J128" s="182"/>
      <c r="K128" s="182"/>
      <c r="L128" s="188"/>
      <c r="M128" s="189"/>
      <c r="N128" s="190"/>
      <c r="O128" s="190"/>
      <c r="P128" s="190"/>
      <c r="Q128" s="190"/>
      <c r="R128" s="190"/>
      <c r="S128" s="190"/>
      <c r="T128" s="191"/>
      <c r="AT128" s="192" t="s">
        <v>122</v>
      </c>
      <c r="AU128" s="192" t="s">
        <v>82</v>
      </c>
      <c r="AV128" s="13" t="s">
        <v>82</v>
      </c>
      <c r="AW128" s="13" t="s">
        <v>4</v>
      </c>
      <c r="AX128" s="13" t="s">
        <v>80</v>
      </c>
      <c r="AY128" s="192" t="s">
        <v>113</v>
      </c>
    </row>
    <row r="129" spans="1:65" s="2" customFormat="1" ht="16.5" customHeight="1">
      <c r="A129" s="34"/>
      <c r="B129" s="35"/>
      <c r="C129" s="208" t="s">
        <v>220</v>
      </c>
      <c r="D129" s="208" t="s">
        <v>155</v>
      </c>
      <c r="E129" s="209" t="s">
        <v>221</v>
      </c>
      <c r="F129" s="210" t="s">
        <v>222</v>
      </c>
      <c r="G129" s="211" t="s">
        <v>192</v>
      </c>
      <c r="H129" s="212">
        <v>104</v>
      </c>
      <c r="I129" s="213"/>
      <c r="J129" s="214">
        <f aca="true" t="shared" si="0" ref="J129:J138">ROUND(I129*H129,2)</f>
        <v>0</v>
      </c>
      <c r="K129" s="210" t="s">
        <v>196</v>
      </c>
      <c r="L129" s="215"/>
      <c r="M129" s="216" t="s">
        <v>19</v>
      </c>
      <c r="N129" s="217" t="s">
        <v>46</v>
      </c>
      <c r="O129" s="64"/>
      <c r="P129" s="177">
        <f aca="true" t="shared" si="1" ref="P129:P138">O129*H129</f>
        <v>0</v>
      </c>
      <c r="Q129" s="177">
        <v>1E-05</v>
      </c>
      <c r="R129" s="177">
        <f aca="true" t="shared" si="2" ref="R129:R138">Q129*H129</f>
        <v>0.0010400000000000001</v>
      </c>
      <c r="S129" s="177">
        <v>0</v>
      </c>
      <c r="T129" s="178">
        <f aca="true" t="shared" si="3" ref="T129:T138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154</v>
      </c>
      <c r="AT129" s="179" t="s">
        <v>155</v>
      </c>
      <c r="AU129" s="179" t="s">
        <v>82</v>
      </c>
      <c r="AY129" s="17" t="s">
        <v>113</v>
      </c>
      <c r="BE129" s="180">
        <f aca="true" t="shared" si="4" ref="BE129:BE138">IF(N129="základní",J129,0)</f>
        <v>0</v>
      </c>
      <c r="BF129" s="180">
        <f aca="true" t="shared" si="5" ref="BF129:BF138">IF(N129="snížená",J129,0)</f>
        <v>0</v>
      </c>
      <c r="BG129" s="180">
        <f aca="true" t="shared" si="6" ref="BG129:BG138">IF(N129="zákl. přenesená",J129,0)</f>
        <v>0</v>
      </c>
      <c r="BH129" s="180">
        <f aca="true" t="shared" si="7" ref="BH129:BH138">IF(N129="sníž. přenesená",J129,0)</f>
        <v>0</v>
      </c>
      <c r="BI129" s="180">
        <f aca="true" t="shared" si="8" ref="BI129:BI138">IF(N129="nulová",J129,0)</f>
        <v>0</v>
      </c>
      <c r="BJ129" s="17" t="s">
        <v>80</v>
      </c>
      <c r="BK129" s="180">
        <f aca="true" t="shared" si="9" ref="BK129:BK138">ROUND(I129*H129,2)</f>
        <v>0</v>
      </c>
      <c r="BL129" s="17" t="s">
        <v>120</v>
      </c>
      <c r="BM129" s="179" t="s">
        <v>223</v>
      </c>
    </row>
    <row r="130" spans="1:65" s="2" customFormat="1" ht="24">
      <c r="A130" s="34"/>
      <c r="B130" s="35"/>
      <c r="C130" s="168" t="s">
        <v>7</v>
      </c>
      <c r="D130" s="168" t="s">
        <v>115</v>
      </c>
      <c r="E130" s="169" t="s">
        <v>224</v>
      </c>
      <c r="F130" s="170" t="s">
        <v>225</v>
      </c>
      <c r="G130" s="171" t="s">
        <v>192</v>
      </c>
      <c r="H130" s="172">
        <v>38</v>
      </c>
      <c r="I130" s="173"/>
      <c r="J130" s="174">
        <f t="shared" si="0"/>
        <v>0</v>
      </c>
      <c r="K130" s="170" t="s">
        <v>119</v>
      </c>
      <c r="L130" s="39"/>
      <c r="M130" s="175" t="s">
        <v>19</v>
      </c>
      <c r="N130" s="176" t="s">
        <v>46</v>
      </c>
      <c r="O130" s="64"/>
      <c r="P130" s="177">
        <f t="shared" si="1"/>
        <v>0</v>
      </c>
      <c r="Q130" s="177">
        <v>0.17489</v>
      </c>
      <c r="R130" s="177">
        <f t="shared" si="2"/>
        <v>6.64582</v>
      </c>
      <c r="S130" s="177">
        <v>0</v>
      </c>
      <c r="T130" s="17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120</v>
      </c>
      <c r="AT130" s="179" t="s">
        <v>115</v>
      </c>
      <c r="AU130" s="179" t="s">
        <v>82</v>
      </c>
      <c r="AY130" s="17" t="s">
        <v>113</v>
      </c>
      <c r="BE130" s="180">
        <f t="shared" si="4"/>
        <v>0</v>
      </c>
      <c r="BF130" s="180">
        <f t="shared" si="5"/>
        <v>0</v>
      </c>
      <c r="BG130" s="180">
        <f t="shared" si="6"/>
        <v>0</v>
      </c>
      <c r="BH130" s="180">
        <f t="shared" si="7"/>
        <v>0</v>
      </c>
      <c r="BI130" s="180">
        <f t="shared" si="8"/>
        <v>0</v>
      </c>
      <c r="BJ130" s="17" t="s">
        <v>80</v>
      </c>
      <c r="BK130" s="180">
        <f t="shared" si="9"/>
        <v>0</v>
      </c>
      <c r="BL130" s="17" t="s">
        <v>120</v>
      </c>
      <c r="BM130" s="179" t="s">
        <v>226</v>
      </c>
    </row>
    <row r="131" spans="1:65" s="2" customFormat="1" ht="24.2" customHeight="1">
      <c r="A131" s="34"/>
      <c r="B131" s="35"/>
      <c r="C131" s="208" t="s">
        <v>227</v>
      </c>
      <c r="D131" s="208" t="s">
        <v>155</v>
      </c>
      <c r="E131" s="209" t="s">
        <v>228</v>
      </c>
      <c r="F131" s="210" t="s">
        <v>229</v>
      </c>
      <c r="G131" s="211" t="s">
        <v>192</v>
      </c>
      <c r="H131" s="212">
        <v>38</v>
      </c>
      <c r="I131" s="213"/>
      <c r="J131" s="214">
        <f t="shared" si="0"/>
        <v>0</v>
      </c>
      <c r="K131" s="210" t="s">
        <v>196</v>
      </c>
      <c r="L131" s="215"/>
      <c r="M131" s="216" t="s">
        <v>19</v>
      </c>
      <c r="N131" s="217" t="s">
        <v>46</v>
      </c>
      <c r="O131" s="64"/>
      <c r="P131" s="177">
        <f t="shared" si="1"/>
        <v>0</v>
      </c>
      <c r="Q131" s="177">
        <v>0</v>
      </c>
      <c r="R131" s="177">
        <f t="shared" si="2"/>
        <v>0</v>
      </c>
      <c r="S131" s="177">
        <v>0</v>
      </c>
      <c r="T131" s="17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154</v>
      </c>
      <c r="AT131" s="179" t="s">
        <v>155</v>
      </c>
      <c r="AU131" s="179" t="s">
        <v>82</v>
      </c>
      <c r="AY131" s="17" t="s">
        <v>113</v>
      </c>
      <c r="BE131" s="180">
        <f t="shared" si="4"/>
        <v>0</v>
      </c>
      <c r="BF131" s="180">
        <f t="shared" si="5"/>
        <v>0</v>
      </c>
      <c r="BG131" s="180">
        <f t="shared" si="6"/>
        <v>0</v>
      </c>
      <c r="BH131" s="180">
        <f t="shared" si="7"/>
        <v>0</v>
      </c>
      <c r="BI131" s="180">
        <f t="shared" si="8"/>
        <v>0</v>
      </c>
      <c r="BJ131" s="17" t="s">
        <v>80</v>
      </c>
      <c r="BK131" s="180">
        <f t="shared" si="9"/>
        <v>0</v>
      </c>
      <c r="BL131" s="17" t="s">
        <v>120</v>
      </c>
      <c r="BM131" s="179" t="s">
        <v>230</v>
      </c>
    </row>
    <row r="132" spans="1:65" s="2" customFormat="1" ht="16.5" customHeight="1">
      <c r="A132" s="34"/>
      <c r="B132" s="35"/>
      <c r="C132" s="168" t="s">
        <v>231</v>
      </c>
      <c r="D132" s="168" t="s">
        <v>115</v>
      </c>
      <c r="E132" s="169" t="s">
        <v>232</v>
      </c>
      <c r="F132" s="170" t="s">
        <v>233</v>
      </c>
      <c r="G132" s="171" t="s">
        <v>192</v>
      </c>
      <c r="H132" s="172">
        <v>1</v>
      </c>
      <c r="I132" s="173"/>
      <c r="J132" s="174">
        <f t="shared" si="0"/>
        <v>0</v>
      </c>
      <c r="K132" s="170" t="s">
        <v>119</v>
      </c>
      <c r="L132" s="39"/>
      <c r="M132" s="175" t="s">
        <v>19</v>
      </c>
      <c r="N132" s="176" t="s">
        <v>46</v>
      </c>
      <c r="O132" s="64"/>
      <c r="P132" s="177">
        <f t="shared" si="1"/>
        <v>0</v>
      </c>
      <c r="Q132" s="177">
        <v>0</v>
      </c>
      <c r="R132" s="177">
        <f t="shared" si="2"/>
        <v>0</v>
      </c>
      <c r="S132" s="177">
        <v>0</v>
      </c>
      <c r="T132" s="17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120</v>
      </c>
      <c r="AT132" s="179" t="s">
        <v>115</v>
      </c>
      <c r="AU132" s="179" t="s">
        <v>82</v>
      </c>
      <c r="AY132" s="17" t="s">
        <v>113</v>
      </c>
      <c r="BE132" s="180">
        <f t="shared" si="4"/>
        <v>0</v>
      </c>
      <c r="BF132" s="180">
        <f t="shared" si="5"/>
        <v>0</v>
      </c>
      <c r="BG132" s="180">
        <f t="shared" si="6"/>
        <v>0</v>
      </c>
      <c r="BH132" s="180">
        <f t="shared" si="7"/>
        <v>0</v>
      </c>
      <c r="BI132" s="180">
        <f t="shared" si="8"/>
        <v>0</v>
      </c>
      <c r="BJ132" s="17" t="s">
        <v>80</v>
      </c>
      <c r="BK132" s="180">
        <f t="shared" si="9"/>
        <v>0</v>
      </c>
      <c r="BL132" s="17" t="s">
        <v>120</v>
      </c>
      <c r="BM132" s="179" t="s">
        <v>234</v>
      </c>
    </row>
    <row r="133" spans="1:65" s="2" customFormat="1" ht="24.2" customHeight="1">
      <c r="A133" s="34"/>
      <c r="B133" s="35"/>
      <c r="C133" s="208" t="s">
        <v>235</v>
      </c>
      <c r="D133" s="208" t="s">
        <v>155</v>
      </c>
      <c r="E133" s="209" t="s">
        <v>236</v>
      </c>
      <c r="F133" s="210" t="s">
        <v>237</v>
      </c>
      <c r="G133" s="211" t="s">
        <v>192</v>
      </c>
      <c r="H133" s="212">
        <v>1</v>
      </c>
      <c r="I133" s="213"/>
      <c r="J133" s="214">
        <f t="shared" si="0"/>
        <v>0</v>
      </c>
      <c r="K133" s="210" t="s">
        <v>196</v>
      </c>
      <c r="L133" s="215"/>
      <c r="M133" s="216" t="s">
        <v>19</v>
      </c>
      <c r="N133" s="217" t="s">
        <v>46</v>
      </c>
      <c r="O133" s="64"/>
      <c r="P133" s="177">
        <f t="shared" si="1"/>
        <v>0</v>
      </c>
      <c r="Q133" s="177">
        <v>0</v>
      </c>
      <c r="R133" s="177">
        <f t="shared" si="2"/>
        <v>0</v>
      </c>
      <c r="S133" s="177">
        <v>0</v>
      </c>
      <c r="T133" s="17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154</v>
      </c>
      <c r="AT133" s="179" t="s">
        <v>155</v>
      </c>
      <c r="AU133" s="179" t="s">
        <v>82</v>
      </c>
      <c r="AY133" s="17" t="s">
        <v>113</v>
      </c>
      <c r="BE133" s="180">
        <f t="shared" si="4"/>
        <v>0</v>
      </c>
      <c r="BF133" s="180">
        <f t="shared" si="5"/>
        <v>0</v>
      </c>
      <c r="BG133" s="180">
        <f t="shared" si="6"/>
        <v>0</v>
      </c>
      <c r="BH133" s="180">
        <f t="shared" si="7"/>
        <v>0</v>
      </c>
      <c r="BI133" s="180">
        <f t="shared" si="8"/>
        <v>0</v>
      </c>
      <c r="BJ133" s="17" t="s">
        <v>80</v>
      </c>
      <c r="BK133" s="180">
        <f t="shared" si="9"/>
        <v>0</v>
      </c>
      <c r="BL133" s="17" t="s">
        <v>120</v>
      </c>
      <c r="BM133" s="179" t="s">
        <v>238</v>
      </c>
    </row>
    <row r="134" spans="1:65" s="2" customFormat="1" ht="16.5" customHeight="1">
      <c r="A134" s="34"/>
      <c r="B134" s="35"/>
      <c r="C134" s="168" t="s">
        <v>239</v>
      </c>
      <c r="D134" s="168" t="s">
        <v>115</v>
      </c>
      <c r="E134" s="169" t="s">
        <v>240</v>
      </c>
      <c r="F134" s="170" t="s">
        <v>241</v>
      </c>
      <c r="G134" s="171" t="s">
        <v>192</v>
      </c>
      <c r="H134" s="172">
        <v>1</v>
      </c>
      <c r="I134" s="173"/>
      <c r="J134" s="174">
        <f t="shared" si="0"/>
        <v>0</v>
      </c>
      <c r="K134" s="170" t="s">
        <v>119</v>
      </c>
      <c r="L134" s="39"/>
      <c r="M134" s="175" t="s">
        <v>19</v>
      </c>
      <c r="N134" s="176" t="s">
        <v>46</v>
      </c>
      <c r="O134" s="64"/>
      <c r="P134" s="177">
        <f t="shared" si="1"/>
        <v>0</v>
      </c>
      <c r="Q134" s="177">
        <v>0</v>
      </c>
      <c r="R134" s="177">
        <f t="shared" si="2"/>
        <v>0</v>
      </c>
      <c r="S134" s="177">
        <v>0</v>
      </c>
      <c r="T134" s="17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120</v>
      </c>
      <c r="AT134" s="179" t="s">
        <v>115</v>
      </c>
      <c r="AU134" s="179" t="s">
        <v>82</v>
      </c>
      <c r="AY134" s="17" t="s">
        <v>113</v>
      </c>
      <c r="BE134" s="180">
        <f t="shared" si="4"/>
        <v>0</v>
      </c>
      <c r="BF134" s="180">
        <f t="shared" si="5"/>
        <v>0</v>
      </c>
      <c r="BG134" s="180">
        <f t="shared" si="6"/>
        <v>0</v>
      </c>
      <c r="BH134" s="180">
        <f t="shared" si="7"/>
        <v>0</v>
      </c>
      <c r="BI134" s="180">
        <f t="shared" si="8"/>
        <v>0</v>
      </c>
      <c r="BJ134" s="17" t="s">
        <v>80</v>
      </c>
      <c r="BK134" s="180">
        <f t="shared" si="9"/>
        <v>0</v>
      </c>
      <c r="BL134" s="17" t="s">
        <v>120</v>
      </c>
      <c r="BM134" s="179" t="s">
        <v>242</v>
      </c>
    </row>
    <row r="135" spans="1:65" s="2" customFormat="1" ht="24.2" customHeight="1">
      <c r="A135" s="34"/>
      <c r="B135" s="35"/>
      <c r="C135" s="208" t="s">
        <v>243</v>
      </c>
      <c r="D135" s="208" t="s">
        <v>155</v>
      </c>
      <c r="E135" s="209" t="s">
        <v>244</v>
      </c>
      <c r="F135" s="210" t="s">
        <v>245</v>
      </c>
      <c r="G135" s="211" t="s">
        <v>192</v>
      </c>
      <c r="H135" s="212">
        <v>1</v>
      </c>
      <c r="I135" s="213"/>
      <c r="J135" s="214">
        <f t="shared" si="0"/>
        <v>0</v>
      </c>
      <c r="K135" s="210" t="s">
        <v>196</v>
      </c>
      <c r="L135" s="215"/>
      <c r="M135" s="216" t="s">
        <v>19</v>
      </c>
      <c r="N135" s="217" t="s">
        <v>46</v>
      </c>
      <c r="O135" s="64"/>
      <c r="P135" s="177">
        <f t="shared" si="1"/>
        <v>0</v>
      </c>
      <c r="Q135" s="177">
        <v>0</v>
      </c>
      <c r="R135" s="177">
        <f t="shared" si="2"/>
        <v>0</v>
      </c>
      <c r="S135" s="177">
        <v>0</v>
      </c>
      <c r="T135" s="17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9" t="s">
        <v>154</v>
      </c>
      <c r="AT135" s="179" t="s">
        <v>155</v>
      </c>
      <c r="AU135" s="179" t="s">
        <v>82</v>
      </c>
      <c r="AY135" s="17" t="s">
        <v>113</v>
      </c>
      <c r="BE135" s="180">
        <f t="shared" si="4"/>
        <v>0</v>
      </c>
      <c r="BF135" s="180">
        <f t="shared" si="5"/>
        <v>0</v>
      </c>
      <c r="BG135" s="180">
        <f t="shared" si="6"/>
        <v>0</v>
      </c>
      <c r="BH135" s="180">
        <f t="shared" si="7"/>
        <v>0</v>
      </c>
      <c r="BI135" s="180">
        <f t="shared" si="8"/>
        <v>0</v>
      </c>
      <c r="BJ135" s="17" t="s">
        <v>80</v>
      </c>
      <c r="BK135" s="180">
        <f t="shared" si="9"/>
        <v>0</v>
      </c>
      <c r="BL135" s="17" t="s">
        <v>120</v>
      </c>
      <c r="BM135" s="179" t="s">
        <v>246</v>
      </c>
    </row>
    <row r="136" spans="1:65" s="2" customFormat="1" ht="16.5" customHeight="1">
      <c r="A136" s="34"/>
      <c r="B136" s="35"/>
      <c r="C136" s="168" t="s">
        <v>247</v>
      </c>
      <c r="D136" s="168" t="s">
        <v>115</v>
      </c>
      <c r="E136" s="169" t="s">
        <v>248</v>
      </c>
      <c r="F136" s="170" t="s">
        <v>249</v>
      </c>
      <c r="G136" s="171" t="s">
        <v>192</v>
      </c>
      <c r="H136" s="172">
        <v>36</v>
      </c>
      <c r="I136" s="173"/>
      <c r="J136" s="174">
        <f t="shared" si="0"/>
        <v>0</v>
      </c>
      <c r="K136" s="170" t="s">
        <v>119</v>
      </c>
      <c r="L136" s="39"/>
      <c r="M136" s="175" t="s">
        <v>19</v>
      </c>
      <c r="N136" s="176" t="s">
        <v>46</v>
      </c>
      <c r="O136" s="64"/>
      <c r="P136" s="177">
        <f t="shared" si="1"/>
        <v>0</v>
      </c>
      <c r="Q136" s="177">
        <v>0.0004</v>
      </c>
      <c r="R136" s="177">
        <f t="shared" si="2"/>
        <v>0.014400000000000001</v>
      </c>
      <c r="S136" s="177">
        <v>0</v>
      </c>
      <c r="T136" s="17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120</v>
      </c>
      <c r="AT136" s="179" t="s">
        <v>115</v>
      </c>
      <c r="AU136" s="179" t="s">
        <v>82</v>
      </c>
      <c r="AY136" s="17" t="s">
        <v>113</v>
      </c>
      <c r="BE136" s="180">
        <f t="shared" si="4"/>
        <v>0</v>
      </c>
      <c r="BF136" s="180">
        <f t="shared" si="5"/>
        <v>0</v>
      </c>
      <c r="BG136" s="180">
        <f t="shared" si="6"/>
        <v>0</v>
      </c>
      <c r="BH136" s="180">
        <f t="shared" si="7"/>
        <v>0</v>
      </c>
      <c r="BI136" s="180">
        <f t="shared" si="8"/>
        <v>0</v>
      </c>
      <c r="BJ136" s="17" t="s">
        <v>80</v>
      </c>
      <c r="BK136" s="180">
        <f t="shared" si="9"/>
        <v>0</v>
      </c>
      <c r="BL136" s="17" t="s">
        <v>120</v>
      </c>
      <c r="BM136" s="179" t="s">
        <v>250</v>
      </c>
    </row>
    <row r="137" spans="1:65" s="2" customFormat="1" ht="16.5" customHeight="1">
      <c r="A137" s="34"/>
      <c r="B137" s="35"/>
      <c r="C137" s="208" t="s">
        <v>251</v>
      </c>
      <c r="D137" s="208" t="s">
        <v>155</v>
      </c>
      <c r="E137" s="209" t="s">
        <v>252</v>
      </c>
      <c r="F137" s="210" t="s">
        <v>253</v>
      </c>
      <c r="G137" s="211" t="s">
        <v>192</v>
      </c>
      <c r="H137" s="212">
        <v>36</v>
      </c>
      <c r="I137" s="213"/>
      <c r="J137" s="214">
        <f t="shared" si="0"/>
        <v>0</v>
      </c>
      <c r="K137" s="210" t="s">
        <v>119</v>
      </c>
      <c r="L137" s="215"/>
      <c r="M137" s="216" t="s">
        <v>19</v>
      </c>
      <c r="N137" s="217" t="s">
        <v>46</v>
      </c>
      <c r="O137" s="64"/>
      <c r="P137" s="177">
        <f t="shared" si="1"/>
        <v>0</v>
      </c>
      <c r="Q137" s="177">
        <v>0.096</v>
      </c>
      <c r="R137" s="177">
        <f t="shared" si="2"/>
        <v>3.456</v>
      </c>
      <c r="S137" s="177">
        <v>0</v>
      </c>
      <c r="T137" s="17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9" t="s">
        <v>154</v>
      </c>
      <c r="AT137" s="179" t="s">
        <v>155</v>
      </c>
      <c r="AU137" s="179" t="s">
        <v>82</v>
      </c>
      <c r="AY137" s="17" t="s">
        <v>113</v>
      </c>
      <c r="BE137" s="180">
        <f t="shared" si="4"/>
        <v>0</v>
      </c>
      <c r="BF137" s="180">
        <f t="shared" si="5"/>
        <v>0</v>
      </c>
      <c r="BG137" s="180">
        <f t="shared" si="6"/>
        <v>0</v>
      </c>
      <c r="BH137" s="180">
        <f t="shared" si="7"/>
        <v>0</v>
      </c>
      <c r="BI137" s="180">
        <f t="shared" si="8"/>
        <v>0</v>
      </c>
      <c r="BJ137" s="17" t="s">
        <v>80</v>
      </c>
      <c r="BK137" s="180">
        <f t="shared" si="9"/>
        <v>0</v>
      </c>
      <c r="BL137" s="17" t="s">
        <v>120</v>
      </c>
      <c r="BM137" s="179" t="s">
        <v>254</v>
      </c>
    </row>
    <row r="138" spans="1:65" s="2" customFormat="1" ht="24">
      <c r="A138" s="34"/>
      <c r="B138" s="35"/>
      <c r="C138" s="168" t="s">
        <v>255</v>
      </c>
      <c r="D138" s="168" t="s">
        <v>115</v>
      </c>
      <c r="E138" s="169" t="s">
        <v>256</v>
      </c>
      <c r="F138" s="170" t="s">
        <v>257</v>
      </c>
      <c r="G138" s="171" t="s">
        <v>205</v>
      </c>
      <c r="H138" s="172">
        <v>60.9</v>
      </c>
      <c r="I138" s="173"/>
      <c r="J138" s="174">
        <f t="shared" si="0"/>
        <v>0</v>
      </c>
      <c r="K138" s="170" t="s">
        <v>119</v>
      </c>
      <c r="L138" s="39"/>
      <c r="M138" s="175" t="s">
        <v>19</v>
      </c>
      <c r="N138" s="176" t="s">
        <v>46</v>
      </c>
      <c r="O138" s="64"/>
      <c r="P138" s="177">
        <f t="shared" si="1"/>
        <v>0</v>
      </c>
      <c r="Q138" s="177">
        <v>0</v>
      </c>
      <c r="R138" s="177">
        <f t="shared" si="2"/>
        <v>0</v>
      </c>
      <c r="S138" s="177">
        <v>0</v>
      </c>
      <c r="T138" s="17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9" t="s">
        <v>120</v>
      </c>
      <c r="AT138" s="179" t="s">
        <v>115</v>
      </c>
      <c r="AU138" s="179" t="s">
        <v>82</v>
      </c>
      <c r="AY138" s="17" t="s">
        <v>113</v>
      </c>
      <c r="BE138" s="180">
        <f t="shared" si="4"/>
        <v>0</v>
      </c>
      <c r="BF138" s="180">
        <f t="shared" si="5"/>
        <v>0</v>
      </c>
      <c r="BG138" s="180">
        <f t="shared" si="6"/>
        <v>0</v>
      </c>
      <c r="BH138" s="180">
        <f t="shared" si="7"/>
        <v>0</v>
      </c>
      <c r="BI138" s="180">
        <f t="shared" si="8"/>
        <v>0</v>
      </c>
      <c r="BJ138" s="17" t="s">
        <v>80</v>
      </c>
      <c r="BK138" s="180">
        <f t="shared" si="9"/>
        <v>0</v>
      </c>
      <c r="BL138" s="17" t="s">
        <v>120</v>
      </c>
      <c r="BM138" s="179" t="s">
        <v>258</v>
      </c>
    </row>
    <row r="139" spans="1:47" s="2" customFormat="1" ht="19.5">
      <c r="A139" s="34"/>
      <c r="B139" s="35"/>
      <c r="C139" s="36"/>
      <c r="D139" s="183" t="s">
        <v>132</v>
      </c>
      <c r="E139" s="36"/>
      <c r="F139" s="193" t="s">
        <v>259</v>
      </c>
      <c r="G139" s="36"/>
      <c r="H139" s="36"/>
      <c r="I139" s="194"/>
      <c r="J139" s="36"/>
      <c r="K139" s="36"/>
      <c r="L139" s="39"/>
      <c r="M139" s="195"/>
      <c r="N139" s="196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132</v>
      </c>
      <c r="AU139" s="17" t="s">
        <v>82</v>
      </c>
    </row>
    <row r="140" spans="2:51" s="13" customFormat="1" ht="11.25">
      <c r="B140" s="181"/>
      <c r="C140" s="182"/>
      <c r="D140" s="183" t="s">
        <v>122</v>
      </c>
      <c r="E140" s="184" t="s">
        <v>19</v>
      </c>
      <c r="F140" s="185" t="s">
        <v>260</v>
      </c>
      <c r="G140" s="182"/>
      <c r="H140" s="186">
        <v>2</v>
      </c>
      <c r="I140" s="187"/>
      <c r="J140" s="182"/>
      <c r="K140" s="182"/>
      <c r="L140" s="188"/>
      <c r="M140" s="189"/>
      <c r="N140" s="190"/>
      <c r="O140" s="190"/>
      <c r="P140" s="190"/>
      <c r="Q140" s="190"/>
      <c r="R140" s="190"/>
      <c r="S140" s="190"/>
      <c r="T140" s="191"/>
      <c r="AT140" s="192" t="s">
        <v>122</v>
      </c>
      <c r="AU140" s="192" t="s">
        <v>82</v>
      </c>
      <c r="AV140" s="13" t="s">
        <v>82</v>
      </c>
      <c r="AW140" s="13" t="s">
        <v>36</v>
      </c>
      <c r="AX140" s="13" t="s">
        <v>75</v>
      </c>
      <c r="AY140" s="192" t="s">
        <v>113</v>
      </c>
    </row>
    <row r="141" spans="2:51" s="13" customFormat="1" ht="11.25">
      <c r="B141" s="181"/>
      <c r="C141" s="182"/>
      <c r="D141" s="183" t="s">
        <v>122</v>
      </c>
      <c r="E141" s="184" t="s">
        <v>19</v>
      </c>
      <c r="F141" s="185" t="s">
        <v>261</v>
      </c>
      <c r="G141" s="182"/>
      <c r="H141" s="186">
        <v>34.4</v>
      </c>
      <c r="I141" s="187"/>
      <c r="J141" s="182"/>
      <c r="K141" s="182"/>
      <c r="L141" s="188"/>
      <c r="M141" s="189"/>
      <c r="N141" s="190"/>
      <c r="O141" s="190"/>
      <c r="P141" s="190"/>
      <c r="Q141" s="190"/>
      <c r="R141" s="190"/>
      <c r="S141" s="190"/>
      <c r="T141" s="191"/>
      <c r="AT141" s="192" t="s">
        <v>122</v>
      </c>
      <c r="AU141" s="192" t="s">
        <v>82</v>
      </c>
      <c r="AV141" s="13" t="s">
        <v>82</v>
      </c>
      <c r="AW141" s="13" t="s">
        <v>36</v>
      </c>
      <c r="AX141" s="13" t="s">
        <v>75</v>
      </c>
      <c r="AY141" s="192" t="s">
        <v>113</v>
      </c>
    </row>
    <row r="142" spans="2:51" s="13" customFormat="1" ht="11.25">
      <c r="B142" s="181"/>
      <c r="C142" s="182"/>
      <c r="D142" s="183" t="s">
        <v>122</v>
      </c>
      <c r="E142" s="184" t="s">
        <v>19</v>
      </c>
      <c r="F142" s="185" t="s">
        <v>262</v>
      </c>
      <c r="G142" s="182"/>
      <c r="H142" s="186">
        <v>15.4</v>
      </c>
      <c r="I142" s="187"/>
      <c r="J142" s="182"/>
      <c r="K142" s="182"/>
      <c r="L142" s="188"/>
      <c r="M142" s="189"/>
      <c r="N142" s="190"/>
      <c r="O142" s="190"/>
      <c r="P142" s="190"/>
      <c r="Q142" s="190"/>
      <c r="R142" s="190"/>
      <c r="S142" s="190"/>
      <c r="T142" s="191"/>
      <c r="AT142" s="192" t="s">
        <v>122</v>
      </c>
      <c r="AU142" s="192" t="s">
        <v>82</v>
      </c>
      <c r="AV142" s="13" t="s">
        <v>82</v>
      </c>
      <c r="AW142" s="13" t="s">
        <v>36</v>
      </c>
      <c r="AX142" s="13" t="s">
        <v>75</v>
      </c>
      <c r="AY142" s="192" t="s">
        <v>113</v>
      </c>
    </row>
    <row r="143" spans="2:51" s="13" customFormat="1" ht="11.25">
      <c r="B143" s="181"/>
      <c r="C143" s="182"/>
      <c r="D143" s="183" t="s">
        <v>122</v>
      </c>
      <c r="E143" s="184" t="s">
        <v>19</v>
      </c>
      <c r="F143" s="185" t="s">
        <v>263</v>
      </c>
      <c r="G143" s="182"/>
      <c r="H143" s="186">
        <v>9.1</v>
      </c>
      <c r="I143" s="187"/>
      <c r="J143" s="182"/>
      <c r="K143" s="182"/>
      <c r="L143" s="188"/>
      <c r="M143" s="189"/>
      <c r="N143" s="190"/>
      <c r="O143" s="190"/>
      <c r="P143" s="190"/>
      <c r="Q143" s="190"/>
      <c r="R143" s="190"/>
      <c r="S143" s="190"/>
      <c r="T143" s="191"/>
      <c r="AT143" s="192" t="s">
        <v>122</v>
      </c>
      <c r="AU143" s="192" t="s">
        <v>82</v>
      </c>
      <c r="AV143" s="13" t="s">
        <v>82</v>
      </c>
      <c r="AW143" s="13" t="s">
        <v>36</v>
      </c>
      <c r="AX143" s="13" t="s">
        <v>75</v>
      </c>
      <c r="AY143" s="192" t="s">
        <v>113</v>
      </c>
    </row>
    <row r="144" spans="2:51" s="14" customFormat="1" ht="11.25">
      <c r="B144" s="197"/>
      <c r="C144" s="198"/>
      <c r="D144" s="183" t="s">
        <v>122</v>
      </c>
      <c r="E144" s="199" t="s">
        <v>19</v>
      </c>
      <c r="F144" s="200" t="s">
        <v>136</v>
      </c>
      <c r="G144" s="198"/>
      <c r="H144" s="201">
        <v>60.9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122</v>
      </c>
      <c r="AU144" s="207" t="s">
        <v>82</v>
      </c>
      <c r="AV144" s="14" t="s">
        <v>120</v>
      </c>
      <c r="AW144" s="14" t="s">
        <v>36</v>
      </c>
      <c r="AX144" s="14" t="s">
        <v>80</v>
      </c>
      <c r="AY144" s="207" t="s">
        <v>113</v>
      </c>
    </row>
    <row r="145" spans="1:65" s="2" customFormat="1" ht="24">
      <c r="A145" s="34"/>
      <c r="B145" s="35"/>
      <c r="C145" s="168" t="s">
        <v>264</v>
      </c>
      <c r="D145" s="168" t="s">
        <v>115</v>
      </c>
      <c r="E145" s="169" t="s">
        <v>265</v>
      </c>
      <c r="F145" s="170" t="s">
        <v>266</v>
      </c>
      <c r="G145" s="171" t="s">
        <v>205</v>
      </c>
      <c r="H145" s="172">
        <v>89.1</v>
      </c>
      <c r="I145" s="173"/>
      <c r="J145" s="174">
        <f>ROUND(I145*H145,2)</f>
        <v>0</v>
      </c>
      <c r="K145" s="170" t="s">
        <v>119</v>
      </c>
      <c r="L145" s="39"/>
      <c r="M145" s="175" t="s">
        <v>19</v>
      </c>
      <c r="N145" s="176" t="s">
        <v>46</v>
      </c>
      <c r="O145" s="64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120</v>
      </c>
      <c r="AT145" s="179" t="s">
        <v>115</v>
      </c>
      <c r="AU145" s="179" t="s">
        <v>82</v>
      </c>
      <c r="AY145" s="17" t="s">
        <v>113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7" t="s">
        <v>80</v>
      </c>
      <c r="BK145" s="180">
        <f>ROUND(I145*H145,2)</f>
        <v>0</v>
      </c>
      <c r="BL145" s="17" t="s">
        <v>120</v>
      </c>
      <c r="BM145" s="179" t="s">
        <v>267</v>
      </c>
    </row>
    <row r="146" spans="1:47" s="2" customFormat="1" ht="19.5">
      <c r="A146" s="34"/>
      <c r="B146" s="35"/>
      <c r="C146" s="36"/>
      <c r="D146" s="183" t="s">
        <v>132</v>
      </c>
      <c r="E146" s="36"/>
      <c r="F146" s="193" t="s">
        <v>268</v>
      </c>
      <c r="G146" s="36"/>
      <c r="H146" s="36"/>
      <c r="I146" s="194"/>
      <c r="J146" s="36"/>
      <c r="K146" s="36"/>
      <c r="L146" s="39"/>
      <c r="M146" s="195"/>
      <c r="N146" s="196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132</v>
      </c>
      <c r="AU146" s="17" t="s">
        <v>82</v>
      </c>
    </row>
    <row r="147" spans="2:51" s="13" customFormat="1" ht="11.25">
      <c r="B147" s="181"/>
      <c r="C147" s="182"/>
      <c r="D147" s="183" t="s">
        <v>122</v>
      </c>
      <c r="E147" s="184" t="s">
        <v>19</v>
      </c>
      <c r="F147" s="185" t="s">
        <v>269</v>
      </c>
      <c r="G147" s="182"/>
      <c r="H147" s="186">
        <v>89.1</v>
      </c>
      <c r="I147" s="187"/>
      <c r="J147" s="182"/>
      <c r="K147" s="182"/>
      <c r="L147" s="188"/>
      <c r="M147" s="189"/>
      <c r="N147" s="190"/>
      <c r="O147" s="190"/>
      <c r="P147" s="190"/>
      <c r="Q147" s="190"/>
      <c r="R147" s="190"/>
      <c r="S147" s="190"/>
      <c r="T147" s="191"/>
      <c r="AT147" s="192" t="s">
        <v>122</v>
      </c>
      <c r="AU147" s="192" t="s">
        <v>82</v>
      </c>
      <c r="AV147" s="13" t="s">
        <v>82</v>
      </c>
      <c r="AW147" s="13" t="s">
        <v>36</v>
      </c>
      <c r="AX147" s="13" t="s">
        <v>80</v>
      </c>
      <c r="AY147" s="192" t="s">
        <v>113</v>
      </c>
    </row>
    <row r="148" spans="1:65" s="2" customFormat="1" ht="16.5" customHeight="1">
      <c r="A148" s="34"/>
      <c r="B148" s="35"/>
      <c r="C148" s="208" t="s">
        <v>270</v>
      </c>
      <c r="D148" s="208" t="s">
        <v>155</v>
      </c>
      <c r="E148" s="209" t="s">
        <v>271</v>
      </c>
      <c r="F148" s="210" t="s">
        <v>272</v>
      </c>
      <c r="G148" s="211" t="s">
        <v>192</v>
      </c>
      <c r="H148" s="212">
        <v>25</v>
      </c>
      <c r="I148" s="213"/>
      <c r="J148" s="214">
        <f>ROUND(I148*H148,2)</f>
        <v>0</v>
      </c>
      <c r="K148" s="210" t="s">
        <v>196</v>
      </c>
      <c r="L148" s="215"/>
      <c r="M148" s="216" t="s">
        <v>19</v>
      </c>
      <c r="N148" s="217" t="s">
        <v>46</v>
      </c>
      <c r="O148" s="64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154</v>
      </c>
      <c r="AT148" s="179" t="s">
        <v>155</v>
      </c>
      <c r="AU148" s="179" t="s">
        <v>82</v>
      </c>
      <c r="AY148" s="17" t="s">
        <v>113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7" t="s">
        <v>80</v>
      </c>
      <c r="BK148" s="180">
        <f>ROUND(I148*H148,2)</f>
        <v>0</v>
      </c>
      <c r="BL148" s="17" t="s">
        <v>120</v>
      </c>
      <c r="BM148" s="179" t="s">
        <v>273</v>
      </c>
    </row>
    <row r="149" spans="1:47" s="2" customFormat="1" ht="78">
      <c r="A149" s="34"/>
      <c r="B149" s="35"/>
      <c r="C149" s="36"/>
      <c r="D149" s="183" t="s">
        <v>132</v>
      </c>
      <c r="E149" s="36"/>
      <c r="F149" s="193" t="s">
        <v>274</v>
      </c>
      <c r="G149" s="36"/>
      <c r="H149" s="36"/>
      <c r="I149" s="194"/>
      <c r="J149" s="36"/>
      <c r="K149" s="36"/>
      <c r="L149" s="39"/>
      <c r="M149" s="195"/>
      <c r="N149" s="196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132</v>
      </c>
      <c r="AU149" s="17" t="s">
        <v>82</v>
      </c>
    </row>
    <row r="150" spans="2:51" s="13" customFormat="1" ht="11.25">
      <c r="B150" s="181"/>
      <c r="C150" s="182"/>
      <c r="D150" s="183" t="s">
        <v>122</v>
      </c>
      <c r="E150" s="182"/>
      <c r="F150" s="185" t="s">
        <v>275</v>
      </c>
      <c r="G150" s="182"/>
      <c r="H150" s="186">
        <v>25</v>
      </c>
      <c r="I150" s="187"/>
      <c r="J150" s="182"/>
      <c r="K150" s="182"/>
      <c r="L150" s="188"/>
      <c r="M150" s="189"/>
      <c r="N150" s="190"/>
      <c r="O150" s="190"/>
      <c r="P150" s="190"/>
      <c r="Q150" s="190"/>
      <c r="R150" s="190"/>
      <c r="S150" s="190"/>
      <c r="T150" s="191"/>
      <c r="AT150" s="192" t="s">
        <v>122</v>
      </c>
      <c r="AU150" s="192" t="s">
        <v>82</v>
      </c>
      <c r="AV150" s="13" t="s">
        <v>82</v>
      </c>
      <c r="AW150" s="13" t="s">
        <v>4</v>
      </c>
      <c r="AX150" s="13" t="s">
        <v>80</v>
      </c>
      <c r="AY150" s="192" t="s">
        <v>113</v>
      </c>
    </row>
    <row r="151" spans="1:65" s="2" customFormat="1" ht="16.5" customHeight="1">
      <c r="A151" s="34"/>
      <c r="B151" s="35"/>
      <c r="C151" s="208" t="s">
        <v>276</v>
      </c>
      <c r="D151" s="208" t="s">
        <v>155</v>
      </c>
      <c r="E151" s="209" t="s">
        <v>277</v>
      </c>
      <c r="F151" s="210" t="s">
        <v>278</v>
      </c>
      <c r="G151" s="211" t="s">
        <v>192</v>
      </c>
      <c r="H151" s="212">
        <v>36</v>
      </c>
      <c r="I151" s="213"/>
      <c r="J151" s="214">
        <f>ROUND(I151*H151,2)</f>
        <v>0</v>
      </c>
      <c r="K151" s="210" t="s">
        <v>196</v>
      </c>
      <c r="L151" s="215"/>
      <c r="M151" s="216" t="s">
        <v>19</v>
      </c>
      <c r="N151" s="217" t="s">
        <v>46</v>
      </c>
      <c r="O151" s="6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154</v>
      </c>
      <c r="AT151" s="179" t="s">
        <v>155</v>
      </c>
      <c r="AU151" s="179" t="s">
        <v>82</v>
      </c>
      <c r="AY151" s="17" t="s">
        <v>113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7" t="s">
        <v>80</v>
      </c>
      <c r="BK151" s="180">
        <f>ROUND(I151*H151,2)</f>
        <v>0</v>
      </c>
      <c r="BL151" s="17" t="s">
        <v>120</v>
      </c>
      <c r="BM151" s="179" t="s">
        <v>279</v>
      </c>
    </row>
    <row r="152" spans="2:51" s="13" customFormat="1" ht="11.25">
      <c r="B152" s="181"/>
      <c r="C152" s="182"/>
      <c r="D152" s="183" t="s">
        <v>122</v>
      </c>
      <c r="E152" s="182"/>
      <c r="F152" s="185" t="s">
        <v>280</v>
      </c>
      <c r="G152" s="182"/>
      <c r="H152" s="186">
        <v>36</v>
      </c>
      <c r="I152" s="187"/>
      <c r="J152" s="182"/>
      <c r="K152" s="182"/>
      <c r="L152" s="188"/>
      <c r="M152" s="189"/>
      <c r="N152" s="190"/>
      <c r="O152" s="190"/>
      <c r="P152" s="190"/>
      <c r="Q152" s="190"/>
      <c r="R152" s="190"/>
      <c r="S152" s="190"/>
      <c r="T152" s="191"/>
      <c r="AT152" s="192" t="s">
        <v>122</v>
      </c>
      <c r="AU152" s="192" t="s">
        <v>82</v>
      </c>
      <c r="AV152" s="13" t="s">
        <v>82</v>
      </c>
      <c r="AW152" s="13" t="s">
        <v>4</v>
      </c>
      <c r="AX152" s="13" t="s">
        <v>80</v>
      </c>
      <c r="AY152" s="192" t="s">
        <v>113</v>
      </c>
    </row>
    <row r="153" spans="1:65" s="2" customFormat="1" ht="16.5" customHeight="1">
      <c r="A153" s="34"/>
      <c r="B153" s="35"/>
      <c r="C153" s="208" t="s">
        <v>281</v>
      </c>
      <c r="D153" s="208" t="s">
        <v>155</v>
      </c>
      <c r="E153" s="209" t="s">
        <v>282</v>
      </c>
      <c r="F153" s="210" t="s">
        <v>283</v>
      </c>
      <c r="G153" s="211" t="s">
        <v>192</v>
      </c>
      <c r="H153" s="212">
        <v>278</v>
      </c>
      <c r="I153" s="213"/>
      <c r="J153" s="214">
        <f>ROUND(I153*H153,2)</f>
        <v>0</v>
      </c>
      <c r="K153" s="210" t="s">
        <v>196</v>
      </c>
      <c r="L153" s="215"/>
      <c r="M153" s="216" t="s">
        <v>19</v>
      </c>
      <c r="N153" s="217" t="s">
        <v>46</v>
      </c>
      <c r="O153" s="64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154</v>
      </c>
      <c r="AT153" s="179" t="s">
        <v>155</v>
      </c>
      <c r="AU153" s="179" t="s">
        <v>82</v>
      </c>
      <c r="AY153" s="17" t="s">
        <v>113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7" t="s">
        <v>80</v>
      </c>
      <c r="BK153" s="180">
        <f>ROUND(I153*H153,2)</f>
        <v>0</v>
      </c>
      <c r="BL153" s="17" t="s">
        <v>120</v>
      </c>
      <c r="BM153" s="179" t="s">
        <v>284</v>
      </c>
    </row>
    <row r="154" spans="2:51" s="13" customFormat="1" ht="11.25">
      <c r="B154" s="181"/>
      <c r="C154" s="182"/>
      <c r="D154" s="183" t="s">
        <v>122</v>
      </c>
      <c r="E154" s="184" t="s">
        <v>19</v>
      </c>
      <c r="F154" s="185" t="s">
        <v>285</v>
      </c>
      <c r="G154" s="182"/>
      <c r="H154" s="186">
        <v>78</v>
      </c>
      <c r="I154" s="187"/>
      <c r="J154" s="182"/>
      <c r="K154" s="182"/>
      <c r="L154" s="188"/>
      <c r="M154" s="189"/>
      <c r="N154" s="190"/>
      <c r="O154" s="190"/>
      <c r="P154" s="190"/>
      <c r="Q154" s="190"/>
      <c r="R154" s="190"/>
      <c r="S154" s="190"/>
      <c r="T154" s="191"/>
      <c r="AT154" s="192" t="s">
        <v>122</v>
      </c>
      <c r="AU154" s="192" t="s">
        <v>82</v>
      </c>
      <c r="AV154" s="13" t="s">
        <v>82</v>
      </c>
      <c r="AW154" s="13" t="s">
        <v>36</v>
      </c>
      <c r="AX154" s="13" t="s">
        <v>75</v>
      </c>
      <c r="AY154" s="192" t="s">
        <v>113</v>
      </c>
    </row>
    <row r="155" spans="2:51" s="13" customFormat="1" ht="11.25">
      <c r="B155" s="181"/>
      <c r="C155" s="182"/>
      <c r="D155" s="183" t="s">
        <v>122</v>
      </c>
      <c r="E155" s="184" t="s">
        <v>19</v>
      </c>
      <c r="F155" s="185" t="s">
        <v>286</v>
      </c>
      <c r="G155" s="182"/>
      <c r="H155" s="186">
        <v>190</v>
      </c>
      <c r="I155" s="187"/>
      <c r="J155" s="182"/>
      <c r="K155" s="182"/>
      <c r="L155" s="188"/>
      <c r="M155" s="189"/>
      <c r="N155" s="190"/>
      <c r="O155" s="190"/>
      <c r="P155" s="190"/>
      <c r="Q155" s="190"/>
      <c r="R155" s="190"/>
      <c r="S155" s="190"/>
      <c r="T155" s="191"/>
      <c r="AT155" s="192" t="s">
        <v>122</v>
      </c>
      <c r="AU155" s="192" t="s">
        <v>82</v>
      </c>
      <c r="AV155" s="13" t="s">
        <v>82</v>
      </c>
      <c r="AW155" s="13" t="s">
        <v>36</v>
      </c>
      <c r="AX155" s="13" t="s">
        <v>75</v>
      </c>
      <c r="AY155" s="192" t="s">
        <v>113</v>
      </c>
    </row>
    <row r="156" spans="2:51" s="13" customFormat="1" ht="11.25">
      <c r="B156" s="181"/>
      <c r="C156" s="182"/>
      <c r="D156" s="183" t="s">
        <v>122</v>
      </c>
      <c r="E156" s="184" t="s">
        <v>19</v>
      </c>
      <c r="F156" s="185" t="s">
        <v>287</v>
      </c>
      <c r="G156" s="182"/>
      <c r="H156" s="186">
        <v>10</v>
      </c>
      <c r="I156" s="187"/>
      <c r="J156" s="182"/>
      <c r="K156" s="182"/>
      <c r="L156" s="188"/>
      <c r="M156" s="189"/>
      <c r="N156" s="190"/>
      <c r="O156" s="190"/>
      <c r="P156" s="190"/>
      <c r="Q156" s="190"/>
      <c r="R156" s="190"/>
      <c r="S156" s="190"/>
      <c r="T156" s="191"/>
      <c r="AT156" s="192" t="s">
        <v>122</v>
      </c>
      <c r="AU156" s="192" t="s">
        <v>82</v>
      </c>
      <c r="AV156" s="13" t="s">
        <v>82</v>
      </c>
      <c r="AW156" s="13" t="s">
        <v>36</v>
      </c>
      <c r="AX156" s="13" t="s">
        <v>75</v>
      </c>
      <c r="AY156" s="192" t="s">
        <v>113</v>
      </c>
    </row>
    <row r="157" spans="2:51" s="14" customFormat="1" ht="11.25">
      <c r="B157" s="197"/>
      <c r="C157" s="198"/>
      <c r="D157" s="183" t="s">
        <v>122</v>
      </c>
      <c r="E157" s="199" t="s">
        <v>19</v>
      </c>
      <c r="F157" s="200" t="s">
        <v>136</v>
      </c>
      <c r="G157" s="198"/>
      <c r="H157" s="201">
        <v>278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122</v>
      </c>
      <c r="AU157" s="207" t="s">
        <v>82</v>
      </c>
      <c r="AV157" s="14" t="s">
        <v>120</v>
      </c>
      <c r="AW157" s="14" t="s">
        <v>36</v>
      </c>
      <c r="AX157" s="14" t="s">
        <v>80</v>
      </c>
      <c r="AY157" s="207" t="s">
        <v>113</v>
      </c>
    </row>
    <row r="158" spans="1:65" s="2" customFormat="1" ht="16.5" customHeight="1">
      <c r="A158" s="34"/>
      <c r="B158" s="35"/>
      <c r="C158" s="168" t="s">
        <v>288</v>
      </c>
      <c r="D158" s="168" t="s">
        <v>115</v>
      </c>
      <c r="E158" s="169" t="s">
        <v>289</v>
      </c>
      <c r="F158" s="170" t="s">
        <v>290</v>
      </c>
      <c r="G158" s="171" t="s">
        <v>118</v>
      </c>
      <c r="H158" s="172">
        <v>0.2</v>
      </c>
      <c r="I158" s="173"/>
      <c r="J158" s="174">
        <f>ROUND(I158*H158,2)</f>
        <v>0</v>
      </c>
      <c r="K158" s="170" t="s">
        <v>119</v>
      </c>
      <c r="L158" s="39"/>
      <c r="M158" s="175" t="s">
        <v>19</v>
      </c>
      <c r="N158" s="176" t="s">
        <v>46</v>
      </c>
      <c r="O158" s="64"/>
      <c r="P158" s="177">
        <f>O158*H158</f>
        <v>0</v>
      </c>
      <c r="Q158" s="177">
        <v>2.5961</v>
      </c>
      <c r="R158" s="177">
        <f>Q158*H158</f>
        <v>0.51922</v>
      </c>
      <c r="S158" s="177">
        <v>0</v>
      </c>
      <c r="T158" s="17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120</v>
      </c>
      <c r="AT158" s="179" t="s">
        <v>115</v>
      </c>
      <c r="AU158" s="179" t="s">
        <v>82</v>
      </c>
      <c r="AY158" s="17" t="s">
        <v>113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7" t="s">
        <v>80</v>
      </c>
      <c r="BK158" s="180">
        <f>ROUND(I158*H158,2)</f>
        <v>0</v>
      </c>
      <c r="BL158" s="17" t="s">
        <v>120</v>
      </c>
      <c r="BM158" s="179" t="s">
        <v>291</v>
      </c>
    </row>
    <row r="159" spans="2:63" s="12" customFormat="1" ht="22.9" customHeight="1">
      <c r="B159" s="152"/>
      <c r="C159" s="153"/>
      <c r="D159" s="154" t="s">
        <v>74</v>
      </c>
      <c r="E159" s="166" t="s">
        <v>141</v>
      </c>
      <c r="F159" s="166" t="s">
        <v>292</v>
      </c>
      <c r="G159" s="153"/>
      <c r="H159" s="153"/>
      <c r="I159" s="156"/>
      <c r="J159" s="167">
        <f>BK159</f>
        <v>0</v>
      </c>
      <c r="K159" s="153"/>
      <c r="L159" s="158"/>
      <c r="M159" s="159"/>
      <c r="N159" s="160"/>
      <c r="O159" s="160"/>
      <c r="P159" s="161">
        <f>SUM(P160:P162)</f>
        <v>0</v>
      </c>
      <c r="Q159" s="160"/>
      <c r="R159" s="161">
        <f>SUM(R160:R162)</f>
        <v>0</v>
      </c>
      <c r="S159" s="160"/>
      <c r="T159" s="162">
        <f>SUM(T160:T162)</f>
        <v>0</v>
      </c>
      <c r="AR159" s="163" t="s">
        <v>80</v>
      </c>
      <c r="AT159" s="164" t="s">
        <v>74</v>
      </c>
      <c r="AU159" s="164" t="s">
        <v>80</v>
      </c>
      <c r="AY159" s="163" t="s">
        <v>113</v>
      </c>
      <c r="BK159" s="165">
        <f>SUM(BK160:BK162)</f>
        <v>0</v>
      </c>
    </row>
    <row r="160" spans="1:65" s="2" customFormat="1" ht="16.5" customHeight="1">
      <c r="A160" s="34"/>
      <c r="B160" s="35"/>
      <c r="C160" s="168" t="s">
        <v>293</v>
      </c>
      <c r="D160" s="168" t="s">
        <v>115</v>
      </c>
      <c r="E160" s="169" t="s">
        <v>294</v>
      </c>
      <c r="F160" s="170" t="s">
        <v>295</v>
      </c>
      <c r="G160" s="171" t="s">
        <v>164</v>
      </c>
      <c r="H160" s="172">
        <v>2.5</v>
      </c>
      <c r="I160" s="173"/>
      <c r="J160" s="174">
        <f>ROUND(I160*H160,2)</f>
        <v>0</v>
      </c>
      <c r="K160" s="170" t="s">
        <v>119</v>
      </c>
      <c r="L160" s="39"/>
      <c r="M160" s="175" t="s">
        <v>19</v>
      </c>
      <c r="N160" s="176" t="s">
        <v>46</v>
      </c>
      <c r="O160" s="64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120</v>
      </c>
      <c r="AT160" s="179" t="s">
        <v>115</v>
      </c>
      <c r="AU160" s="179" t="s">
        <v>82</v>
      </c>
      <c r="AY160" s="17" t="s">
        <v>113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7" t="s">
        <v>80</v>
      </c>
      <c r="BK160" s="180">
        <f>ROUND(I160*H160,2)</f>
        <v>0</v>
      </c>
      <c r="BL160" s="17" t="s">
        <v>120</v>
      </c>
      <c r="BM160" s="179" t="s">
        <v>296</v>
      </c>
    </row>
    <row r="161" spans="1:65" s="2" customFormat="1" ht="16.5" customHeight="1">
      <c r="A161" s="34"/>
      <c r="B161" s="35"/>
      <c r="C161" s="168" t="s">
        <v>297</v>
      </c>
      <c r="D161" s="168" t="s">
        <v>115</v>
      </c>
      <c r="E161" s="169" t="s">
        <v>298</v>
      </c>
      <c r="F161" s="170" t="s">
        <v>299</v>
      </c>
      <c r="G161" s="171" t="s">
        <v>164</v>
      </c>
      <c r="H161" s="172">
        <v>2.5</v>
      </c>
      <c r="I161" s="173"/>
      <c r="J161" s="174">
        <f>ROUND(I161*H161,2)</f>
        <v>0</v>
      </c>
      <c r="K161" s="170" t="s">
        <v>119</v>
      </c>
      <c r="L161" s="39"/>
      <c r="M161" s="175" t="s">
        <v>19</v>
      </c>
      <c r="N161" s="176" t="s">
        <v>46</v>
      </c>
      <c r="O161" s="64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120</v>
      </c>
      <c r="AT161" s="179" t="s">
        <v>115</v>
      </c>
      <c r="AU161" s="179" t="s">
        <v>82</v>
      </c>
      <c r="AY161" s="17" t="s">
        <v>113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7" t="s">
        <v>80</v>
      </c>
      <c r="BK161" s="180">
        <f>ROUND(I161*H161,2)</f>
        <v>0</v>
      </c>
      <c r="BL161" s="17" t="s">
        <v>120</v>
      </c>
      <c r="BM161" s="179" t="s">
        <v>300</v>
      </c>
    </row>
    <row r="162" spans="2:51" s="13" customFormat="1" ht="11.25">
      <c r="B162" s="181"/>
      <c r="C162" s="182"/>
      <c r="D162" s="183" t="s">
        <v>122</v>
      </c>
      <c r="E162" s="184" t="s">
        <v>19</v>
      </c>
      <c r="F162" s="185" t="s">
        <v>301</v>
      </c>
      <c r="G162" s="182"/>
      <c r="H162" s="186">
        <v>2.5</v>
      </c>
      <c r="I162" s="187"/>
      <c r="J162" s="182"/>
      <c r="K162" s="182"/>
      <c r="L162" s="188"/>
      <c r="M162" s="189"/>
      <c r="N162" s="190"/>
      <c r="O162" s="190"/>
      <c r="P162" s="190"/>
      <c r="Q162" s="190"/>
      <c r="R162" s="190"/>
      <c r="S162" s="190"/>
      <c r="T162" s="191"/>
      <c r="AT162" s="192" t="s">
        <v>122</v>
      </c>
      <c r="AU162" s="192" t="s">
        <v>82</v>
      </c>
      <c r="AV162" s="13" t="s">
        <v>82</v>
      </c>
      <c r="AW162" s="13" t="s">
        <v>36</v>
      </c>
      <c r="AX162" s="13" t="s">
        <v>80</v>
      </c>
      <c r="AY162" s="192" t="s">
        <v>113</v>
      </c>
    </row>
    <row r="163" spans="2:63" s="12" customFormat="1" ht="22.9" customHeight="1">
      <c r="B163" s="152"/>
      <c r="C163" s="153"/>
      <c r="D163" s="154" t="s">
        <v>74</v>
      </c>
      <c r="E163" s="166" t="s">
        <v>302</v>
      </c>
      <c r="F163" s="166" t="s">
        <v>303</v>
      </c>
      <c r="G163" s="153"/>
      <c r="H163" s="153"/>
      <c r="I163" s="156"/>
      <c r="J163" s="167">
        <f>BK163</f>
        <v>0</v>
      </c>
      <c r="K163" s="153"/>
      <c r="L163" s="158"/>
      <c r="M163" s="159"/>
      <c r="N163" s="160"/>
      <c r="O163" s="160"/>
      <c r="P163" s="161">
        <f>SUM(P164:P175)</f>
        <v>0</v>
      </c>
      <c r="Q163" s="160"/>
      <c r="R163" s="161">
        <f>SUM(R164:R175)</f>
        <v>0.16569899999999999</v>
      </c>
      <c r="S163" s="160"/>
      <c r="T163" s="162">
        <f>SUM(T164:T175)</f>
        <v>0.102714</v>
      </c>
      <c r="AR163" s="163" t="s">
        <v>80</v>
      </c>
      <c r="AT163" s="164" t="s">
        <v>74</v>
      </c>
      <c r="AU163" s="164" t="s">
        <v>80</v>
      </c>
      <c r="AY163" s="163" t="s">
        <v>113</v>
      </c>
      <c r="BK163" s="165">
        <f>SUM(BK164:BK175)</f>
        <v>0</v>
      </c>
    </row>
    <row r="164" spans="1:65" s="2" customFormat="1" ht="24">
      <c r="A164" s="34"/>
      <c r="B164" s="35"/>
      <c r="C164" s="168" t="s">
        <v>304</v>
      </c>
      <c r="D164" s="168" t="s">
        <v>115</v>
      </c>
      <c r="E164" s="169" t="s">
        <v>305</v>
      </c>
      <c r="F164" s="170" t="s">
        <v>306</v>
      </c>
      <c r="G164" s="171" t="s">
        <v>164</v>
      </c>
      <c r="H164" s="172">
        <v>9.69</v>
      </c>
      <c r="I164" s="173"/>
      <c r="J164" s="174">
        <f>ROUND(I164*H164,2)</f>
        <v>0</v>
      </c>
      <c r="K164" s="170" t="s">
        <v>119</v>
      </c>
      <c r="L164" s="39"/>
      <c r="M164" s="175" t="s">
        <v>19</v>
      </c>
      <c r="N164" s="176" t="s">
        <v>46</v>
      </c>
      <c r="O164" s="64"/>
      <c r="P164" s="177">
        <f>O164*H164</f>
        <v>0</v>
      </c>
      <c r="Q164" s="177">
        <v>0</v>
      </c>
      <c r="R164" s="177">
        <f>Q164*H164</f>
        <v>0</v>
      </c>
      <c r="S164" s="177">
        <v>0.0106</v>
      </c>
      <c r="T164" s="178">
        <f>S164*H164</f>
        <v>0.102714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120</v>
      </c>
      <c r="AT164" s="179" t="s">
        <v>115</v>
      </c>
      <c r="AU164" s="179" t="s">
        <v>82</v>
      </c>
      <c r="AY164" s="17" t="s">
        <v>113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7" t="s">
        <v>80</v>
      </c>
      <c r="BK164" s="180">
        <f>ROUND(I164*H164,2)</f>
        <v>0</v>
      </c>
      <c r="BL164" s="17" t="s">
        <v>120</v>
      </c>
      <c r="BM164" s="179" t="s">
        <v>307</v>
      </c>
    </row>
    <row r="165" spans="1:47" s="2" customFormat="1" ht="19.5">
      <c r="A165" s="34"/>
      <c r="B165" s="35"/>
      <c r="C165" s="36"/>
      <c r="D165" s="183" t="s">
        <v>132</v>
      </c>
      <c r="E165" s="36"/>
      <c r="F165" s="193" t="s">
        <v>308</v>
      </c>
      <c r="G165" s="36"/>
      <c r="H165" s="36"/>
      <c r="I165" s="194"/>
      <c r="J165" s="36"/>
      <c r="K165" s="36"/>
      <c r="L165" s="39"/>
      <c r="M165" s="195"/>
      <c r="N165" s="196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132</v>
      </c>
      <c r="AU165" s="17" t="s">
        <v>82</v>
      </c>
    </row>
    <row r="166" spans="2:51" s="13" customFormat="1" ht="11.25">
      <c r="B166" s="181"/>
      <c r="C166" s="182"/>
      <c r="D166" s="183" t="s">
        <v>122</v>
      </c>
      <c r="E166" s="184" t="s">
        <v>19</v>
      </c>
      <c r="F166" s="185" t="s">
        <v>309</v>
      </c>
      <c r="G166" s="182"/>
      <c r="H166" s="186">
        <v>8.46</v>
      </c>
      <c r="I166" s="187"/>
      <c r="J166" s="182"/>
      <c r="K166" s="182"/>
      <c r="L166" s="188"/>
      <c r="M166" s="189"/>
      <c r="N166" s="190"/>
      <c r="O166" s="190"/>
      <c r="P166" s="190"/>
      <c r="Q166" s="190"/>
      <c r="R166" s="190"/>
      <c r="S166" s="190"/>
      <c r="T166" s="191"/>
      <c r="AT166" s="192" t="s">
        <v>122</v>
      </c>
      <c r="AU166" s="192" t="s">
        <v>82</v>
      </c>
      <c r="AV166" s="13" t="s">
        <v>82</v>
      </c>
      <c r="AW166" s="13" t="s">
        <v>36</v>
      </c>
      <c r="AX166" s="13" t="s">
        <v>75</v>
      </c>
      <c r="AY166" s="192" t="s">
        <v>113</v>
      </c>
    </row>
    <row r="167" spans="2:51" s="13" customFormat="1" ht="11.25">
      <c r="B167" s="181"/>
      <c r="C167" s="182"/>
      <c r="D167" s="183" t="s">
        <v>122</v>
      </c>
      <c r="E167" s="184" t="s">
        <v>19</v>
      </c>
      <c r="F167" s="185" t="s">
        <v>310</v>
      </c>
      <c r="G167" s="182"/>
      <c r="H167" s="186">
        <v>10.92</v>
      </c>
      <c r="I167" s="187"/>
      <c r="J167" s="182"/>
      <c r="K167" s="182"/>
      <c r="L167" s="188"/>
      <c r="M167" s="189"/>
      <c r="N167" s="190"/>
      <c r="O167" s="190"/>
      <c r="P167" s="190"/>
      <c r="Q167" s="190"/>
      <c r="R167" s="190"/>
      <c r="S167" s="190"/>
      <c r="T167" s="191"/>
      <c r="AT167" s="192" t="s">
        <v>122</v>
      </c>
      <c r="AU167" s="192" t="s">
        <v>82</v>
      </c>
      <c r="AV167" s="13" t="s">
        <v>82</v>
      </c>
      <c r="AW167" s="13" t="s">
        <v>36</v>
      </c>
      <c r="AX167" s="13" t="s">
        <v>75</v>
      </c>
      <c r="AY167" s="192" t="s">
        <v>113</v>
      </c>
    </row>
    <row r="168" spans="2:51" s="14" customFormat="1" ht="11.25">
      <c r="B168" s="197"/>
      <c r="C168" s="198"/>
      <c r="D168" s="183" t="s">
        <v>122</v>
      </c>
      <c r="E168" s="199" t="s">
        <v>19</v>
      </c>
      <c r="F168" s="200" t="s">
        <v>136</v>
      </c>
      <c r="G168" s="198"/>
      <c r="H168" s="201">
        <v>19.380000000000003</v>
      </c>
      <c r="I168" s="202"/>
      <c r="J168" s="198"/>
      <c r="K168" s="198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122</v>
      </c>
      <c r="AU168" s="207" t="s">
        <v>82</v>
      </c>
      <c r="AV168" s="14" t="s">
        <v>120</v>
      </c>
      <c r="AW168" s="14" t="s">
        <v>36</v>
      </c>
      <c r="AX168" s="14" t="s">
        <v>80</v>
      </c>
      <c r="AY168" s="207" t="s">
        <v>113</v>
      </c>
    </row>
    <row r="169" spans="2:51" s="13" customFormat="1" ht="11.25">
      <c r="B169" s="181"/>
      <c r="C169" s="182"/>
      <c r="D169" s="183" t="s">
        <v>122</v>
      </c>
      <c r="E169" s="182"/>
      <c r="F169" s="185" t="s">
        <v>311</v>
      </c>
      <c r="G169" s="182"/>
      <c r="H169" s="186">
        <v>9.69</v>
      </c>
      <c r="I169" s="187"/>
      <c r="J169" s="182"/>
      <c r="K169" s="182"/>
      <c r="L169" s="188"/>
      <c r="M169" s="189"/>
      <c r="N169" s="190"/>
      <c r="O169" s="190"/>
      <c r="P169" s="190"/>
      <c r="Q169" s="190"/>
      <c r="R169" s="190"/>
      <c r="S169" s="190"/>
      <c r="T169" s="191"/>
      <c r="AT169" s="192" t="s">
        <v>122</v>
      </c>
      <c r="AU169" s="192" t="s">
        <v>82</v>
      </c>
      <c r="AV169" s="13" t="s">
        <v>82</v>
      </c>
      <c r="AW169" s="13" t="s">
        <v>4</v>
      </c>
      <c r="AX169" s="13" t="s">
        <v>80</v>
      </c>
      <c r="AY169" s="192" t="s">
        <v>113</v>
      </c>
    </row>
    <row r="170" spans="1:65" s="2" customFormat="1" ht="24">
      <c r="A170" s="34"/>
      <c r="B170" s="35"/>
      <c r="C170" s="168" t="s">
        <v>312</v>
      </c>
      <c r="D170" s="168" t="s">
        <v>115</v>
      </c>
      <c r="E170" s="169" t="s">
        <v>313</v>
      </c>
      <c r="F170" s="170" t="s">
        <v>314</v>
      </c>
      <c r="G170" s="171" t="s">
        <v>164</v>
      </c>
      <c r="H170" s="172">
        <v>9.69</v>
      </c>
      <c r="I170" s="173"/>
      <c r="J170" s="174">
        <f>ROUND(I170*H170,2)</f>
        <v>0</v>
      </c>
      <c r="K170" s="170" t="s">
        <v>119</v>
      </c>
      <c r="L170" s="39"/>
      <c r="M170" s="175" t="s">
        <v>19</v>
      </c>
      <c r="N170" s="176" t="s">
        <v>46</v>
      </c>
      <c r="O170" s="64"/>
      <c r="P170" s="177">
        <f>O170*H170</f>
        <v>0</v>
      </c>
      <c r="Q170" s="177">
        <v>0.0171</v>
      </c>
      <c r="R170" s="177">
        <f>Q170*H170</f>
        <v>0.16569899999999999</v>
      </c>
      <c r="S170" s="177">
        <v>0</v>
      </c>
      <c r="T170" s="17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9" t="s">
        <v>120</v>
      </c>
      <c r="AT170" s="179" t="s">
        <v>115</v>
      </c>
      <c r="AU170" s="179" t="s">
        <v>82</v>
      </c>
      <c r="AY170" s="17" t="s">
        <v>113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7" t="s">
        <v>80</v>
      </c>
      <c r="BK170" s="180">
        <f>ROUND(I170*H170,2)</f>
        <v>0</v>
      </c>
      <c r="BL170" s="17" t="s">
        <v>120</v>
      </c>
      <c r="BM170" s="179" t="s">
        <v>315</v>
      </c>
    </row>
    <row r="171" spans="1:65" s="2" customFormat="1" ht="16.5" customHeight="1">
      <c r="A171" s="34"/>
      <c r="B171" s="35"/>
      <c r="C171" s="168" t="s">
        <v>316</v>
      </c>
      <c r="D171" s="168" t="s">
        <v>115</v>
      </c>
      <c r="E171" s="169" t="s">
        <v>317</v>
      </c>
      <c r="F171" s="170" t="s">
        <v>318</v>
      </c>
      <c r="G171" s="171" t="s">
        <v>164</v>
      </c>
      <c r="H171" s="172">
        <v>47.66</v>
      </c>
      <c r="I171" s="173"/>
      <c r="J171" s="174">
        <f>ROUND(I171*H171,2)</f>
        <v>0</v>
      </c>
      <c r="K171" s="170" t="s">
        <v>119</v>
      </c>
      <c r="L171" s="39"/>
      <c r="M171" s="175" t="s">
        <v>19</v>
      </c>
      <c r="N171" s="176" t="s">
        <v>46</v>
      </c>
      <c r="O171" s="64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9" t="s">
        <v>120</v>
      </c>
      <c r="AT171" s="179" t="s">
        <v>115</v>
      </c>
      <c r="AU171" s="179" t="s">
        <v>82</v>
      </c>
      <c r="AY171" s="17" t="s">
        <v>113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7" t="s">
        <v>80</v>
      </c>
      <c r="BK171" s="180">
        <f>ROUND(I171*H171,2)</f>
        <v>0</v>
      </c>
      <c r="BL171" s="17" t="s">
        <v>120</v>
      </c>
      <c r="BM171" s="179" t="s">
        <v>319</v>
      </c>
    </row>
    <row r="172" spans="2:51" s="13" customFormat="1" ht="11.25">
      <c r="B172" s="181"/>
      <c r="C172" s="182"/>
      <c r="D172" s="183" t="s">
        <v>122</v>
      </c>
      <c r="E172" s="184" t="s">
        <v>19</v>
      </c>
      <c r="F172" s="185" t="s">
        <v>320</v>
      </c>
      <c r="G172" s="182"/>
      <c r="H172" s="186">
        <v>28.28</v>
      </c>
      <c r="I172" s="187"/>
      <c r="J172" s="182"/>
      <c r="K172" s="182"/>
      <c r="L172" s="188"/>
      <c r="M172" s="189"/>
      <c r="N172" s="190"/>
      <c r="O172" s="190"/>
      <c r="P172" s="190"/>
      <c r="Q172" s="190"/>
      <c r="R172" s="190"/>
      <c r="S172" s="190"/>
      <c r="T172" s="191"/>
      <c r="AT172" s="192" t="s">
        <v>122</v>
      </c>
      <c r="AU172" s="192" t="s">
        <v>82</v>
      </c>
      <c r="AV172" s="13" t="s">
        <v>82</v>
      </c>
      <c r="AW172" s="13" t="s">
        <v>36</v>
      </c>
      <c r="AX172" s="13" t="s">
        <v>75</v>
      </c>
      <c r="AY172" s="192" t="s">
        <v>113</v>
      </c>
    </row>
    <row r="173" spans="2:51" s="13" customFormat="1" ht="11.25">
      <c r="B173" s="181"/>
      <c r="C173" s="182"/>
      <c r="D173" s="183" t="s">
        <v>122</v>
      </c>
      <c r="E173" s="184" t="s">
        <v>19</v>
      </c>
      <c r="F173" s="185" t="s">
        <v>309</v>
      </c>
      <c r="G173" s="182"/>
      <c r="H173" s="186">
        <v>8.46</v>
      </c>
      <c r="I173" s="187"/>
      <c r="J173" s="182"/>
      <c r="K173" s="182"/>
      <c r="L173" s="188"/>
      <c r="M173" s="189"/>
      <c r="N173" s="190"/>
      <c r="O173" s="190"/>
      <c r="P173" s="190"/>
      <c r="Q173" s="190"/>
      <c r="R173" s="190"/>
      <c r="S173" s="190"/>
      <c r="T173" s="191"/>
      <c r="AT173" s="192" t="s">
        <v>122</v>
      </c>
      <c r="AU173" s="192" t="s">
        <v>82</v>
      </c>
      <c r="AV173" s="13" t="s">
        <v>82</v>
      </c>
      <c r="AW173" s="13" t="s">
        <v>36</v>
      </c>
      <c r="AX173" s="13" t="s">
        <v>75</v>
      </c>
      <c r="AY173" s="192" t="s">
        <v>113</v>
      </c>
    </row>
    <row r="174" spans="2:51" s="13" customFormat="1" ht="11.25">
      <c r="B174" s="181"/>
      <c r="C174" s="182"/>
      <c r="D174" s="183" t="s">
        <v>122</v>
      </c>
      <c r="E174" s="184" t="s">
        <v>19</v>
      </c>
      <c r="F174" s="185" t="s">
        <v>310</v>
      </c>
      <c r="G174" s="182"/>
      <c r="H174" s="186">
        <v>10.92</v>
      </c>
      <c r="I174" s="187"/>
      <c r="J174" s="182"/>
      <c r="K174" s="182"/>
      <c r="L174" s="188"/>
      <c r="M174" s="189"/>
      <c r="N174" s="190"/>
      <c r="O174" s="190"/>
      <c r="P174" s="190"/>
      <c r="Q174" s="190"/>
      <c r="R174" s="190"/>
      <c r="S174" s="190"/>
      <c r="T174" s="191"/>
      <c r="AT174" s="192" t="s">
        <v>122</v>
      </c>
      <c r="AU174" s="192" t="s">
        <v>82</v>
      </c>
      <c r="AV174" s="13" t="s">
        <v>82</v>
      </c>
      <c r="AW174" s="13" t="s">
        <v>36</v>
      </c>
      <c r="AX174" s="13" t="s">
        <v>75</v>
      </c>
      <c r="AY174" s="192" t="s">
        <v>113</v>
      </c>
    </row>
    <row r="175" spans="2:51" s="14" customFormat="1" ht="11.25">
      <c r="B175" s="197"/>
      <c r="C175" s="198"/>
      <c r="D175" s="183" t="s">
        <v>122</v>
      </c>
      <c r="E175" s="199" t="s">
        <v>19</v>
      </c>
      <c r="F175" s="200" t="s">
        <v>136</v>
      </c>
      <c r="G175" s="198"/>
      <c r="H175" s="201">
        <v>47.660000000000004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122</v>
      </c>
      <c r="AU175" s="207" t="s">
        <v>82</v>
      </c>
      <c r="AV175" s="14" t="s">
        <v>120</v>
      </c>
      <c r="AW175" s="14" t="s">
        <v>36</v>
      </c>
      <c r="AX175" s="14" t="s">
        <v>80</v>
      </c>
      <c r="AY175" s="207" t="s">
        <v>113</v>
      </c>
    </row>
    <row r="176" spans="2:63" s="12" customFormat="1" ht="22.9" customHeight="1">
      <c r="B176" s="152"/>
      <c r="C176" s="153"/>
      <c r="D176" s="154" t="s">
        <v>74</v>
      </c>
      <c r="E176" s="166" t="s">
        <v>321</v>
      </c>
      <c r="F176" s="166" t="s">
        <v>322</v>
      </c>
      <c r="G176" s="153"/>
      <c r="H176" s="153"/>
      <c r="I176" s="156"/>
      <c r="J176" s="167">
        <f>BK176</f>
        <v>0</v>
      </c>
      <c r="K176" s="153"/>
      <c r="L176" s="158"/>
      <c r="M176" s="159"/>
      <c r="N176" s="160"/>
      <c r="O176" s="160"/>
      <c r="P176" s="161">
        <f>SUM(P177:P178)</f>
        <v>0</v>
      </c>
      <c r="Q176" s="160"/>
      <c r="R176" s="161">
        <f>SUM(R177:R178)</f>
        <v>0.019286519999999998</v>
      </c>
      <c r="S176" s="160"/>
      <c r="T176" s="162">
        <f>SUM(T177:T178)</f>
        <v>0</v>
      </c>
      <c r="AR176" s="163" t="s">
        <v>80</v>
      </c>
      <c r="AT176" s="164" t="s">
        <v>74</v>
      </c>
      <c r="AU176" s="164" t="s">
        <v>80</v>
      </c>
      <c r="AY176" s="163" t="s">
        <v>113</v>
      </c>
      <c r="BK176" s="165">
        <f>SUM(BK177:BK178)</f>
        <v>0</v>
      </c>
    </row>
    <row r="177" spans="1:65" s="2" customFormat="1" ht="16.5" customHeight="1">
      <c r="A177" s="34"/>
      <c r="B177" s="35"/>
      <c r="C177" s="168" t="s">
        <v>323</v>
      </c>
      <c r="D177" s="168" t="s">
        <v>115</v>
      </c>
      <c r="E177" s="169" t="s">
        <v>324</v>
      </c>
      <c r="F177" s="170" t="s">
        <v>325</v>
      </c>
      <c r="G177" s="171" t="s">
        <v>158</v>
      </c>
      <c r="H177" s="172">
        <v>0.019</v>
      </c>
      <c r="I177" s="173"/>
      <c r="J177" s="174">
        <f>ROUND(I177*H177,2)</f>
        <v>0</v>
      </c>
      <c r="K177" s="170" t="s">
        <v>119</v>
      </c>
      <c r="L177" s="39"/>
      <c r="M177" s="175" t="s">
        <v>19</v>
      </c>
      <c r="N177" s="176" t="s">
        <v>46</v>
      </c>
      <c r="O177" s="64"/>
      <c r="P177" s="177">
        <f>O177*H177</f>
        <v>0</v>
      </c>
      <c r="Q177" s="177">
        <v>1.01508</v>
      </c>
      <c r="R177" s="177">
        <f>Q177*H177</f>
        <v>0.019286519999999998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120</v>
      </c>
      <c r="AT177" s="179" t="s">
        <v>115</v>
      </c>
      <c r="AU177" s="179" t="s">
        <v>82</v>
      </c>
      <c r="AY177" s="17" t="s">
        <v>113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80</v>
      </c>
      <c r="BK177" s="180">
        <f>ROUND(I177*H177,2)</f>
        <v>0</v>
      </c>
      <c r="BL177" s="17" t="s">
        <v>120</v>
      </c>
      <c r="BM177" s="179" t="s">
        <v>326</v>
      </c>
    </row>
    <row r="178" spans="2:51" s="13" customFormat="1" ht="11.25">
      <c r="B178" s="181"/>
      <c r="C178" s="182"/>
      <c r="D178" s="183" t="s">
        <v>122</v>
      </c>
      <c r="E178" s="182"/>
      <c r="F178" s="185" t="s">
        <v>327</v>
      </c>
      <c r="G178" s="182"/>
      <c r="H178" s="186">
        <v>0.019</v>
      </c>
      <c r="I178" s="187"/>
      <c r="J178" s="182"/>
      <c r="K178" s="182"/>
      <c r="L178" s="188"/>
      <c r="M178" s="189"/>
      <c r="N178" s="190"/>
      <c r="O178" s="190"/>
      <c r="P178" s="190"/>
      <c r="Q178" s="190"/>
      <c r="R178" s="190"/>
      <c r="S178" s="190"/>
      <c r="T178" s="191"/>
      <c r="AT178" s="192" t="s">
        <v>122</v>
      </c>
      <c r="AU178" s="192" t="s">
        <v>82</v>
      </c>
      <c r="AV178" s="13" t="s">
        <v>82</v>
      </c>
      <c r="AW178" s="13" t="s">
        <v>4</v>
      </c>
      <c r="AX178" s="13" t="s">
        <v>80</v>
      </c>
      <c r="AY178" s="192" t="s">
        <v>113</v>
      </c>
    </row>
    <row r="179" spans="2:63" s="12" customFormat="1" ht="22.9" customHeight="1">
      <c r="B179" s="152"/>
      <c r="C179" s="153"/>
      <c r="D179" s="154" t="s">
        <v>74</v>
      </c>
      <c r="E179" s="166" t="s">
        <v>328</v>
      </c>
      <c r="F179" s="166" t="s">
        <v>329</v>
      </c>
      <c r="G179" s="153"/>
      <c r="H179" s="153"/>
      <c r="I179" s="156"/>
      <c r="J179" s="167">
        <f>BK179</f>
        <v>0</v>
      </c>
      <c r="K179" s="153"/>
      <c r="L179" s="158"/>
      <c r="M179" s="159"/>
      <c r="N179" s="160"/>
      <c r="O179" s="160"/>
      <c r="P179" s="161">
        <f>SUM(P180:P192)</f>
        <v>0</v>
      </c>
      <c r="Q179" s="160"/>
      <c r="R179" s="161">
        <f>SUM(R180:R192)</f>
        <v>0</v>
      </c>
      <c r="S179" s="160"/>
      <c r="T179" s="162">
        <f>SUM(T180:T192)</f>
        <v>9.945000000000002</v>
      </c>
      <c r="AR179" s="163" t="s">
        <v>80</v>
      </c>
      <c r="AT179" s="164" t="s">
        <v>74</v>
      </c>
      <c r="AU179" s="164" t="s">
        <v>80</v>
      </c>
      <c r="AY179" s="163" t="s">
        <v>113</v>
      </c>
      <c r="BK179" s="165">
        <f>SUM(BK180:BK192)</f>
        <v>0</v>
      </c>
    </row>
    <row r="180" spans="1:65" s="2" customFormat="1" ht="16.5" customHeight="1">
      <c r="A180" s="34"/>
      <c r="B180" s="35"/>
      <c r="C180" s="168" t="s">
        <v>330</v>
      </c>
      <c r="D180" s="168" t="s">
        <v>115</v>
      </c>
      <c r="E180" s="169" t="s">
        <v>331</v>
      </c>
      <c r="F180" s="170" t="s">
        <v>332</v>
      </c>
      <c r="G180" s="171" t="s">
        <v>118</v>
      </c>
      <c r="H180" s="172">
        <v>0.94</v>
      </c>
      <c r="I180" s="173"/>
      <c r="J180" s="174">
        <f>ROUND(I180*H180,2)</f>
        <v>0</v>
      </c>
      <c r="K180" s="170" t="s">
        <v>119</v>
      </c>
      <c r="L180" s="39"/>
      <c r="M180" s="175" t="s">
        <v>19</v>
      </c>
      <c r="N180" s="176" t="s">
        <v>46</v>
      </c>
      <c r="O180" s="64"/>
      <c r="P180" s="177">
        <f>O180*H180</f>
        <v>0</v>
      </c>
      <c r="Q180" s="177">
        <v>0</v>
      </c>
      <c r="R180" s="177">
        <f>Q180*H180</f>
        <v>0</v>
      </c>
      <c r="S180" s="177">
        <v>2.2</v>
      </c>
      <c r="T180" s="178">
        <f>S180*H180</f>
        <v>2.068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9" t="s">
        <v>120</v>
      </c>
      <c r="AT180" s="179" t="s">
        <v>115</v>
      </c>
      <c r="AU180" s="179" t="s">
        <v>82</v>
      </c>
      <c r="AY180" s="17" t="s">
        <v>113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7" t="s">
        <v>80</v>
      </c>
      <c r="BK180" s="180">
        <f>ROUND(I180*H180,2)</f>
        <v>0</v>
      </c>
      <c r="BL180" s="17" t="s">
        <v>120</v>
      </c>
      <c r="BM180" s="179" t="s">
        <v>333</v>
      </c>
    </row>
    <row r="181" spans="2:51" s="13" customFormat="1" ht="11.25">
      <c r="B181" s="181"/>
      <c r="C181" s="182"/>
      <c r="D181" s="183" t="s">
        <v>122</v>
      </c>
      <c r="E181" s="184" t="s">
        <v>19</v>
      </c>
      <c r="F181" s="185" t="s">
        <v>334</v>
      </c>
      <c r="G181" s="182"/>
      <c r="H181" s="186">
        <v>0.2</v>
      </c>
      <c r="I181" s="187"/>
      <c r="J181" s="182"/>
      <c r="K181" s="182"/>
      <c r="L181" s="188"/>
      <c r="M181" s="189"/>
      <c r="N181" s="190"/>
      <c r="O181" s="190"/>
      <c r="P181" s="190"/>
      <c r="Q181" s="190"/>
      <c r="R181" s="190"/>
      <c r="S181" s="190"/>
      <c r="T181" s="191"/>
      <c r="AT181" s="192" t="s">
        <v>122</v>
      </c>
      <c r="AU181" s="192" t="s">
        <v>82</v>
      </c>
      <c r="AV181" s="13" t="s">
        <v>82</v>
      </c>
      <c r="AW181" s="13" t="s">
        <v>36</v>
      </c>
      <c r="AX181" s="13" t="s">
        <v>75</v>
      </c>
      <c r="AY181" s="192" t="s">
        <v>113</v>
      </c>
    </row>
    <row r="182" spans="2:51" s="13" customFormat="1" ht="11.25">
      <c r="B182" s="181"/>
      <c r="C182" s="182"/>
      <c r="D182" s="183" t="s">
        <v>122</v>
      </c>
      <c r="E182" s="184" t="s">
        <v>19</v>
      </c>
      <c r="F182" s="185" t="s">
        <v>172</v>
      </c>
      <c r="G182" s="182"/>
      <c r="H182" s="186">
        <v>0.376</v>
      </c>
      <c r="I182" s="187"/>
      <c r="J182" s="182"/>
      <c r="K182" s="182"/>
      <c r="L182" s="188"/>
      <c r="M182" s="189"/>
      <c r="N182" s="190"/>
      <c r="O182" s="190"/>
      <c r="P182" s="190"/>
      <c r="Q182" s="190"/>
      <c r="R182" s="190"/>
      <c r="S182" s="190"/>
      <c r="T182" s="191"/>
      <c r="AT182" s="192" t="s">
        <v>122</v>
      </c>
      <c r="AU182" s="192" t="s">
        <v>82</v>
      </c>
      <c r="AV182" s="13" t="s">
        <v>82</v>
      </c>
      <c r="AW182" s="13" t="s">
        <v>36</v>
      </c>
      <c r="AX182" s="13" t="s">
        <v>75</v>
      </c>
      <c r="AY182" s="192" t="s">
        <v>113</v>
      </c>
    </row>
    <row r="183" spans="2:51" s="13" customFormat="1" ht="11.25">
      <c r="B183" s="181"/>
      <c r="C183" s="182"/>
      <c r="D183" s="183" t="s">
        <v>122</v>
      </c>
      <c r="E183" s="184" t="s">
        <v>19</v>
      </c>
      <c r="F183" s="185" t="s">
        <v>173</v>
      </c>
      <c r="G183" s="182"/>
      <c r="H183" s="186">
        <v>0.364</v>
      </c>
      <c r="I183" s="187"/>
      <c r="J183" s="182"/>
      <c r="K183" s="182"/>
      <c r="L183" s="188"/>
      <c r="M183" s="189"/>
      <c r="N183" s="190"/>
      <c r="O183" s="190"/>
      <c r="P183" s="190"/>
      <c r="Q183" s="190"/>
      <c r="R183" s="190"/>
      <c r="S183" s="190"/>
      <c r="T183" s="191"/>
      <c r="AT183" s="192" t="s">
        <v>122</v>
      </c>
      <c r="AU183" s="192" t="s">
        <v>82</v>
      </c>
      <c r="AV183" s="13" t="s">
        <v>82</v>
      </c>
      <c r="AW183" s="13" t="s">
        <v>36</v>
      </c>
      <c r="AX183" s="13" t="s">
        <v>75</v>
      </c>
      <c r="AY183" s="192" t="s">
        <v>113</v>
      </c>
    </row>
    <row r="184" spans="2:51" s="14" customFormat="1" ht="11.25">
      <c r="B184" s="197"/>
      <c r="C184" s="198"/>
      <c r="D184" s="183" t="s">
        <v>122</v>
      </c>
      <c r="E184" s="199" t="s">
        <v>19</v>
      </c>
      <c r="F184" s="200" t="s">
        <v>136</v>
      </c>
      <c r="G184" s="198"/>
      <c r="H184" s="201">
        <v>0.9400000000000001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122</v>
      </c>
      <c r="AU184" s="207" t="s">
        <v>82</v>
      </c>
      <c r="AV184" s="14" t="s">
        <v>120</v>
      </c>
      <c r="AW184" s="14" t="s">
        <v>36</v>
      </c>
      <c r="AX184" s="14" t="s">
        <v>80</v>
      </c>
      <c r="AY184" s="207" t="s">
        <v>113</v>
      </c>
    </row>
    <row r="185" spans="1:65" s="2" customFormat="1" ht="16.5" customHeight="1">
      <c r="A185" s="34"/>
      <c r="B185" s="35"/>
      <c r="C185" s="168" t="s">
        <v>335</v>
      </c>
      <c r="D185" s="168" t="s">
        <v>115</v>
      </c>
      <c r="E185" s="169" t="s">
        <v>336</v>
      </c>
      <c r="F185" s="170" t="s">
        <v>337</v>
      </c>
      <c r="G185" s="171" t="s">
        <v>118</v>
      </c>
      <c r="H185" s="172">
        <v>0.25</v>
      </c>
      <c r="I185" s="173"/>
      <c r="J185" s="174">
        <f>ROUND(I185*H185,2)</f>
        <v>0</v>
      </c>
      <c r="K185" s="170" t="s">
        <v>119</v>
      </c>
      <c r="L185" s="39"/>
      <c r="M185" s="175" t="s">
        <v>19</v>
      </c>
      <c r="N185" s="176" t="s">
        <v>46</v>
      </c>
      <c r="O185" s="64"/>
      <c r="P185" s="177">
        <f>O185*H185</f>
        <v>0</v>
      </c>
      <c r="Q185" s="177">
        <v>0</v>
      </c>
      <c r="R185" s="177">
        <f>Q185*H185</f>
        <v>0</v>
      </c>
      <c r="S185" s="177">
        <v>2.2</v>
      </c>
      <c r="T185" s="178">
        <f>S185*H185</f>
        <v>0.55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9" t="s">
        <v>120</v>
      </c>
      <c r="AT185" s="179" t="s">
        <v>115</v>
      </c>
      <c r="AU185" s="179" t="s">
        <v>82</v>
      </c>
      <c r="AY185" s="17" t="s">
        <v>113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7" t="s">
        <v>80</v>
      </c>
      <c r="BK185" s="180">
        <f>ROUND(I185*H185,2)</f>
        <v>0</v>
      </c>
      <c r="BL185" s="17" t="s">
        <v>120</v>
      </c>
      <c r="BM185" s="179" t="s">
        <v>338</v>
      </c>
    </row>
    <row r="186" spans="2:51" s="13" customFormat="1" ht="11.25">
      <c r="B186" s="181"/>
      <c r="C186" s="182"/>
      <c r="D186" s="183" t="s">
        <v>122</v>
      </c>
      <c r="E186" s="184" t="s">
        <v>19</v>
      </c>
      <c r="F186" s="185" t="s">
        <v>339</v>
      </c>
      <c r="G186" s="182"/>
      <c r="H186" s="186">
        <v>0.25</v>
      </c>
      <c r="I186" s="187"/>
      <c r="J186" s="182"/>
      <c r="K186" s="182"/>
      <c r="L186" s="188"/>
      <c r="M186" s="189"/>
      <c r="N186" s="190"/>
      <c r="O186" s="190"/>
      <c r="P186" s="190"/>
      <c r="Q186" s="190"/>
      <c r="R186" s="190"/>
      <c r="S186" s="190"/>
      <c r="T186" s="191"/>
      <c r="AT186" s="192" t="s">
        <v>122</v>
      </c>
      <c r="AU186" s="192" t="s">
        <v>82</v>
      </c>
      <c r="AV186" s="13" t="s">
        <v>82</v>
      </c>
      <c r="AW186" s="13" t="s">
        <v>36</v>
      </c>
      <c r="AX186" s="13" t="s">
        <v>80</v>
      </c>
      <c r="AY186" s="192" t="s">
        <v>113</v>
      </c>
    </row>
    <row r="187" spans="1:65" s="2" customFormat="1" ht="21.75" customHeight="1">
      <c r="A187" s="34"/>
      <c r="B187" s="35"/>
      <c r="C187" s="168" t="s">
        <v>340</v>
      </c>
      <c r="D187" s="168" t="s">
        <v>115</v>
      </c>
      <c r="E187" s="169" t="s">
        <v>341</v>
      </c>
      <c r="F187" s="170" t="s">
        <v>342</v>
      </c>
      <c r="G187" s="171" t="s">
        <v>192</v>
      </c>
      <c r="H187" s="172">
        <v>38</v>
      </c>
      <c r="I187" s="173"/>
      <c r="J187" s="174">
        <f>ROUND(I187*H187,2)</f>
        <v>0</v>
      </c>
      <c r="K187" s="170" t="s">
        <v>119</v>
      </c>
      <c r="L187" s="39"/>
      <c r="M187" s="175" t="s">
        <v>19</v>
      </c>
      <c r="N187" s="176" t="s">
        <v>46</v>
      </c>
      <c r="O187" s="64"/>
      <c r="P187" s="177">
        <f>O187*H187</f>
        <v>0</v>
      </c>
      <c r="Q187" s="177">
        <v>0</v>
      </c>
      <c r="R187" s="177">
        <f>Q187*H187</f>
        <v>0</v>
      </c>
      <c r="S187" s="177">
        <v>0.165</v>
      </c>
      <c r="T187" s="178">
        <f>S187*H187</f>
        <v>6.2700000000000005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79" t="s">
        <v>120</v>
      </c>
      <c r="AT187" s="179" t="s">
        <v>115</v>
      </c>
      <c r="AU187" s="179" t="s">
        <v>82</v>
      </c>
      <c r="AY187" s="17" t="s">
        <v>113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7" t="s">
        <v>80</v>
      </c>
      <c r="BK187" s="180">
        <f>ROUND(I187*H187,2)</f>
        <v>0</v>
      </c>
      <c r="BL187" s="17" t="s">
        <v>120</v>
      </c>
      <c r="BM187" s="179" t="s">
        <v>343</v>
      </c>
    </row>
    <row r="188" spans="1:65" s="2" customFormat="1" ht="21.75" customHeight="1">
      <c r="A188" s="34"/>
      <c r="B188" s="35"/>
      <c r="C188" s="168" t="s">
        <v>344</v>
      </c>
      <c r="D188" s="168" t="s">
        <v>115</v>
      </c>
      <c r="E188" s="169" t="s">
        <v>345</v>
      </c>
      <c r="F188" s="170" t="s">
        <v>346</v>
      </c>
      <c r="G188" s="171" t="s">
        <v>192</v>
      </c>
      <c r="H188" s="172">
        <v>26</v>
      </c>
      <c r="I188" s="173"/>
      <c r="J188" s="174">
        <f>ROUND(I188*H188,2)</f>
        <v>0</v>
      </c>
      <c r="K188" s="170" t="s">
        <v>119</v>
      </c>
      <c r="L188" s="39"/>
      <c r="M188" s="175" t="s">
        <v>19</v>
      </c>
      <c r="N188" s="176" t="s">
        <v>46</v>
      </c>
      <c r="O188" s="64"/>
      <c r="P188" s="177">
        <f>O188*H188</f>
        <v>0</v>
      </c>
      <c r="Q188" s="177">
        <v>0</v>
      </c>
      <c r="R188" s="177">
        <f>Q188*H188</f>
        <v>0</v>
      </c>
      <c r="S188" s="177">
        <v>0.008</v>
      </c>
      <c r="T188" s="178">
        <f>S188*H188</f>
        <v>0.20800000000000002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9" t="s">
        <v>120</v>
      </c>
      <c r="AT188" s="179" t="s">
        <v>115</v>
      </c>
      <c r="AU188" s="179" t="s">
        <v>82</v>
      </c>
      <c r="AY188" s="17" t="s">
        <v>113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7" t="s">
        <v>80</v>
      </c>
      <c r="BK188" s="180">
        <f>ROUND(I188*H188,2)</f>
        <v>0</v>
      </c>
      <c r="BL188" s="17" t="s">
        <v>120</v>
      </c>
      <c r="BM188" s="179" t="s">
        <v>347</v>
      </c>
    </row>
    <row r="189" spans="1:65" s="2" customFormat="1" ht="16.5" customHeight="1">
      <c r="A189" s="34"/>
      <c r="B189" s="35"/>
      <c r="C189" s="168" t="s">
        <v>348</v>
      </c>
      <c r="D189" s="168" t="s">
        <v>115</v>
      </c>
      <c r="E189" s="169" t="s">
        <v>349</v>
      </c>
      <c r="F189" s="170" t="s">
        <v>350</v>
      </c>
      <c r="G189" s="171" t="s">
        <v>205</v>
      </c>
      <c r="H189" s="172">
        <v>150</v>
      </c>
      <c r="I189" s="173"/>
      <c r="J189" s="174">
        <f>ROUND(I189*H189,2)</f>
        <v>0</v>
      </c>
      <c r="K189" s="170" t="s">
        <v>119</v>
      </c>
      <c r="L189" s="39"/>
      <c r="M189" s="175" t="s">
        <v>19</v>
      </c>
      <c r="N189" s="176" t="s">
        <v>46</v>
      </c>
      <c r="O189" s="64"/>
      <c r="P189" s="177">
        <f>O189*H189</f>
        <v>0</v>
      </c>
      <c r="Q189" s="177">
        <v>0</v>
      </c>
      <c r="R189" s="177">
        <f>Q189*H189</f>
        <v>0</v>
      </c>
      <c r="S189" s="177">
        <v>0.00248</v>
      </c>
      <c r="T189" s="178">
        <f>S189*H189</f>
        <v>0.372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9" t="s">
        <v>120</v>
      </c>
      <c r="AT189" s="179" t="s">
        <v>115</v>
      </c>
      <c r="AU189" s="179" t="s">
        <v>82</v>
      </c>
      <c r="AY189" s="17" t="s">
        <v>113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7" t="s">
        <v>80</v>
      </c>
      <c r="BK189" s="180">
        <f>ROUND(I189*H189,2)</f>
        <v>0</v>
      </c>
      <c r="BL189" s="17" t="s">
        <v>120</v>
      </c>
      <c r="BM189" s="179" t="s">
        <v>351</v>
      </c>
    </row>
    <row r="190" spans="2:51" s="13" customFormat="1" ht="11.25">
      <c r="B190" s="181"/>
      <c r="C190" s="182"/>
      <c r="D190" s="183" t="s">
        <v>122</v>
      </c>
      <c r="E190" s="184" t="s">
        <v>19</v>
      </c>
      <c r="F190" s="185" t="s">
        <v>352</v>
      </c>
      <c r="G190" s="182"/>
      <c r="H190" s="186">
        <v>150</v>
      </c>
      <c r="I190" s="187"/>
      <c r="J190" s="182"/>
      <c r="K190" s="182"/>
      <c r="L190" s="188"/>
      <c r="M190" s="189"/>
      <c r="N190" s="190"/>
      <c r="O190" s="190"/>
      <c r="P190" s="190"/>
      <c r="Q190" s="190"/>
      <c r="R190" s="190"/>
      <c r="S190" s="190"/>
      <c r="T190" s="191"/>
      <c r="AT190" s="192" t="s">
        <v>122</v>
      </c>
      <c r="AU190" s="192" t="s">
        <v>82</v>
      </c>
      <c r="AV190" s="13" t="s">
        <v>82</v>
      </c>
      <c r="AW190" s="13" t="s">
        <v>36</v>
      </c>
      <c r="AX190" s="13" t="s">
        <v>80</v>
      </c>
      <c r="AY190" s="192" t="s">
        <v>113</v>
      </c>
    </row>
    <row r="191" spans="1:65" s="2" customFormat="1" ht="16.5" customHeight="1">
      <c r="A191" s="34"/>
      <c r="B191" s="35"/>
      <c r="C191" s="168" t="s">
        <v>353</v>
      </c>
      <c r="D191" s="168" t="s">
        <v>115</v>
      </c>
      <c r="E191" s="169" t="s">
        <v>354</v>
      </c>
      <c r="F191" s="170" t="s">
        <v>355</v>
      </c>
      <c r="G191" s="171" t="s">
        <v>192</v>
      </c>
      <c r="H191" s="172">
        <v>1</v>
      </c>
      <c r="I191" s="173"/>
      <c r="J191" s="174">
        <f>ROUND(I191*H191,2)</f>
        <v>0</v>
      </c>
      <c r="K191" s="170" t="s">
        <v>119</v>
      </c>
      <c r="L191" s="39"/>
      <c r="M191" s="175" t="s">
        <v>19</v>
      </c>
      <c r="N191" s="176" t="s">
        <v>46</v>
      </c>
      <c r="O191" s="64"/>
      <c r="P191" s="177">
        <f>O191*H191</f>
        <v>0</v>
      </c>
      <c r="Q191" s="177">
        <v>0</v>
      </c>
      <c r="R191" s="177">
        <f>Q191*H191</f>
        <v>0</v>
      </c>
      <c r="S191" s="177">
        <v>0.192</v>
      </c>
      <c r="T191" s="178">
        <f>S191*H191</f>
        <v>0.192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9" t="s">
        <v>120</v>
      </c>
      <c r="AT191" s="179" t="s">
        <v>115</v>
      </c>
      <c r="AU191" s="179" t="s">
        <v>82</v>
      </c>
      <c r="AY191" s="17" t="s">
        <v>113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7" t="s">
        <v>80</v>
      </c>
      <c r="BK191" s="180">
        <f>ROUND(I191*H191,2)</f>
        <v>0</v>
      </c>
      <c r="BL191" s="17" t="s">
        <v>120</v>
      </c>
      <c r="BM191" s="179" t="s">
        <v>356</v>
      </c>
    </row>
    <row r="192" spans="1:65" s="2" customFormat="1" ht="16.5" customHeight="1">
      <c r="A192" s="34"/>
      <c r="B192" s="35"/>
      <c r="C192" s="168" t="s">
        <v>357</v>
      </c>
      <c r="D192" s="168" t="s">
        <v>115</v>
      </c>
      <c r="E192" s="169" t="s">
        <v>358</v>
      </c>
      <c r="F192" s="170" t="s">
        <v>359</v>
      </c>
      <c r="G192" s="171" t="s">
        <v>192</v>
      </c>
      <c r="H192" s="172">
        <v>1</v>
      </c>
      <c r="I192" s="173"/>
      <c r="J192" s="174">
        <f>ROUND(I192*H192,2)</f>
        <v>0</v>
      </c>
      <c r="K192" s="170" t="s">
        <v>119</v>
      </c>
      <c r="L192" s="39"/>
      <c r="M192" s="175" t="s">
        <v>19</v>
      </c>
      <c r="N192" s="176" t="s">
        <v>46</v>
      </c>
      <c r="O192" s="64"/>
      <c r="P192" s="177">
        <f>O192*H192</f>
        <v>0</v>
      </c>
      <c r="Q192" s="177">
        <v>0</v>
      </c>
      <c r="R192" s="177">
        <f>Q192*H192</f>
        <v>0</v>
      </c>
      <c r="S192" s="177">
        <v>0.285</v>
      </c>
      <c r="T192" s="178">
        <f>S192*H192</f>
        <v>0.285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120</v>
      </c>
      <c r="AT192" s="179" t="s">
        <v>115</v>
      </c>
      <c r="AU192" s="179" t="s">
        <v>82</v>
      </c>
      <c r="AY192" s="17" t="s">
        <v>113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7" t="s">
        <v>80</v>
      </c>
      <c r="BK192" s="180">
        <f>ROUND(I192*H192,2)</f>
        <v>0</v>
      </c>
      <c r="BL192" s="17" t="s">
        <v>120</v>
      </c>
      <c r="BM192" s="179" t="s">
        <v>360</v>
      </c>
    </row>
    <row r="193" spans="2:63" s="12" customFormat="1" ht="22.9" customHeight="1">
      <c r="B193" s="152"/>
      <c r="C193" s="153"/>
      <c r="D193" s="154" t="s">
        <v>74</v>
      </c>
      <c r="E193" s="166" t="s">
        <v>361</v>
      </c>
      <c r="F193" s="166" t="s">
        <v>362</v>
      </c>
      <c r="G193" s="153"/>
      <c r="H193" s="153"/>
      <c r="I193" s="156"/>
      <c r="J193" s="167">
        <f>BK193</f>
        <v>0</v>
      </c>
      <c r="K193" s="153"/>
      <c r="L193" s="158"/>
      <c r="M193" s="159"/>
      <c r="N193" s="160"/>
      <c r="O193" s="160"/>
      <c r="P193" s="161">
        <f>SUM(P194:P199)</f>
        <v>0</v>
      </c>
      <c r="Q193" s="160"/>
      <c r="R193" s="161">
        <f>SUM(R194:R199)</f>
        <v>0.0244824</v>
      </c>
      <c r="S193" s="160"/>
      <c r="T193" s="162">
        <f>SUM(T194:T199)</f>
        <v>0</v>
      </c>
      <c r="AR193" s="163" t="s">
        <v>80</v>
      </c>
      <c r="AT193" s="164" t="s">
        <v>74</v>
      </c>
      <c r="AU193" s="164" t="s">
        <v>80</v>
      </c>
      <c r="AY193" s="163" t="s">
        <v>113</v>
      </c>
      <c r="BK193" s="165">
        <f>SUM(BK194:BK199)</f>
        <v>0</v>
      </c>
    </row>
    <row r="194" spans="1:65" s="2" customFormat="1" ht="16.5" customHeight="1">
      <c r="A194" s="34"/>
      <c r="B194" s="35"/>
      <c r="C194" s="168" t="s">
        <v>363</v>
      </c>
      <c r="D194" s="168" t="s">
        <v>115</v>
      </c>
      <c r="E194" s="169" t="s">
        <v>364</v>
      </c>
      <c r="F194" s="170" t="s">
        <v>365</v>
      </c>
      <c r="G194" s="171" t="s">
        <v>205</v>
      </c>
      <c r="H194" s="172">
        <v>8.08</v>
      </c>
      <c r="I194" s="173"/>
      <c r="J194" s="174">
        <f>ROUND(I194*H194,2)</f>
        <v>0</v>
      </c>
      <c r="K194" s="170" t="s">
        <v>119</v>
      </c>
      <c r="L194" s="39"/>
      <c r="M194" s="175" t="s">
        <v>19</v>
      </c>
      <c r="N194" s="176" t="s">
        <v>46</v>
      </c>
      <c r="O194" s="64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9" t="s">
        <v>120</v>
      </c>
      <c r="AT194" s="179" t="s">
        <v>115</v>
      </c>
      <c r="AU194" s="179" t="s">
        <v>82</v>
      </c>
      <c r="AY194" s="17" t="s">
        <v>113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7" t="s">
        <v>80</v>
      </c>
      <c r="BK194" s="180">
        <f>ROUND(I194*H194,2)</f>
        <v>0</v>
      </c>
      <c r="BL194" s="17" t="s">
        <v>120</v>
      </c>
      <c r="BM194" s="179" t="s">
        <v>366</v>
      </c>
    </row>
    <row r="195" spans="1:47" s="2" customFormat="1" ht="19.5">
      <c r="A195" s="34"/>
      <c r="B195" s="35"/>
      <c r="C195" s="36"/>
      <c r="D195" s="183" t="s">
        <v>132</v>
      </c>
      <c r="E195" s="36"/>
      <c r="F195" s="193" t="s">
        <v>367</v>
      </c>
      <c r="G195" s="36"/>
      <c r="H195" s="36"/>
      <c r="I195" s="194"/>
      <c r="J195" s="36"/>
      <c r="K195" s="36"/>
      <c r="L195" s="39"/>
      <c r="M195" s="195"/>
      <c r="N195" s="196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132</v>
      </c>
      <c r="AU195" s="17" t="s">
        <v>82</v>
      </c>
    </row>
    <row r="196" spans="2:51" s="13" customFormat="1" ht="11.25">
      <c r="B196" s="181"/>
      <c r="C196" s="182"/>
      <c r="D196" s="183" t="s">
        <v>122</v>
      </c>
      <c r="E196" s="184" t="s">
        <v>19</v>
      </c>
      <c r="F196" s="185" t="s">
        <v>368</v>
      </c>
      <c r="G196" s="182"/>
      <c r="H196" s="186">
        <v>40.4</v>
      </c>
      <c r="I196" s="187"/>
      <c r="J196" s="182"/>
      <c r="K196" s="182"/>
      <c r="L196" s="188"/>
      <c r="M196" s="189"/>
      <c r="N196" s="190"/>
      <c r="O196" s="190"/>
      <c r="P196" s="190"/>
      <c r="Q196" s="190"/>
      <c r="R196" s="190"/>
      <c r="S196" s="190"/>
      <c r="T196" s="191"/>
      <c r="AT196" s="192" t="s">
        <v>122</v>
      </c>
      <c r="AU196" s="192" t="s">
        <v>82</v>
      </c>
      <c r="AV196" s="13" t="s">
        <v>82</v>
      </c>
      <c r="AW196" s="13" t="s">
        <v>36</v>
      </c>
      <c r="AX196" s="13" t="s">
        <v>80</v>
      </c>
      <c r="AY196" s="192" t="s">
        <v>113</v>
      </c>
    </row>
    <row r="197" spans="2:51" s="13" customFormat="1" ht="11.25">
      <c r="B197" s="181"/>
      <c r="C197" s="182"/>
      <c r="D197" s="183" t="s">
        <v>122</v>
      </c>
      <c r="E197" s="182"/>
      <c r="F197" s="185" t="s">
        <v>369</v>
      </c>
      <c r="G197" s="182"/>
      <c r="H197" s="186">
        <v>8.08</v>
      </c>
      <c r="I197" s="187"/>
      <c r="J197" s="182"/>
      <c r="K197" s="182"/>
      <c r="L197" s="188"/>
      <c r="M197" s="189"/>
      <c r="N197" s="190"/>
      <c r="O197" s="190"/>
      <c r="P197" s="190"/>
      <c r="Q197" s="190"/>
      <c r="R197" s="190"/>
      <c r="S197" s="190"/>
      <c r="T197" s="191"/>
      <c r="AT197" s="192" t="s">
        <v>122</v>
      </c>
      <c r="AU197" s="192" t="s">
        <v>82</v>
      </c>
      <c r="AV197" s="13" t="s">
        <v>82</v>
      </c>
      <c r="AW197" s="13" t="s">
        <v>4</v>
      </c>
      <c r="AX197" s="13" t="s">
        <v>80</v>
      </c>
      <c r="AY197" s="192" t="s">
        <v>113</v>
      </c>
    </row>
    <row r="198" spans="1:65" s="2" customFormat="1" ht="24">
      <c r="A198" s="34"/>
      <c r="B198" s="35"/>
      <c r="C198" s="168" t="s">
        <v>370</v>
      </c>
      <c r="D198" s="168" t="s">
        <v>115</v>
      </c>
      <c r="E198" s="169" t="s">
        <v>371</v>
      </c>
      <c r="F198" s="170" t="s">
        <v>372</v>
      </c>
      <c r="G198" s="171" t="s">
        <v>205</v>
      </c>
      <c r="H198" s="172">
        <v>8.08</v>
      </c>
      <c r="I198" s="173"/>
      <c r="J198" s="174">
        <f>ROUND(I198*H198,2)</f>
        <v>0</v>
      </c>
      <c r="K198" s="170" t="s">
        <v>119</v>
      </c>
      <c r="L198" s="39"/>
      <c r="M198" s="175" t="s">
        <v>19</v>
      </c>
      <c r="N198" s="176" t="s">
        <v>46</v>
      </c>
      <c r="O198" s="64"/>
      <c r="P198" s="177">
        <f>O198*H198</f>
        <v>0</v>
      </c>
      <c r="Q198" s="177">
        <v>0.00303</v>
      </c>
      <c r="R198" s="177">
        <f>Q198*H198</f>
        <v>0.0244824</v>
      </c>
      <c r="S198" s="177">
        <v>0</v>
      </c>
      <c r="T198" s="17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9" t="s">
        <v>120</v>
      </c>
      <c r="AT198" s="179" t="s">
        <v>115</v>
      </c>
      <c r="AU198" s="179" t="s">
        <v>82</v>
      </c>
      <c r="AY198" s="17" t="s">
        <v>113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7" t="s">
        <v>80</v>
      </c>
      <c r="BK198" s="180">
        <f>ROUND(I198*H198,2)</f>
        <v>0</v>
      </c>
      <c r="BL198" s="17" t="s">
        <v>120</v>
      </c>
      <c r="BM198" s="179" t="s">
        <v>373</v>
      </c>
    </row>
    <row r="199" spans="1:47" s="2" customFormat="1" ht="19.5">
      <c r="A199" s="34"/>
      <c r="B199" s="35"/>
      <c r="C199" s="36"/>
      <c r="D199" s="183" t="s">
        <v>132</v>
      </c>
      <c r="E199" s="36"/>
      <c r="F199" s="193" t="s">
        <v>367</v>
      </c>
      <c r="G199" s="36"/>
      <c r="H199" s="36"/>
      <c r="I199" s="194"/>
      <c r="J199" s="36"/>
      <c r="K199" s="36"/>
      <c r="L199" s="39"/>
      <c r="M199" s="195"/>
      <c r="N199" s="196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132</v>
      </c>
      <c r="AU199" s="17" t="s">
        <v>82</v>
      </c>
    </row>
    <row r="200" spans="2:63" s="12" customFormat="1" ht="22.9" customHeight="1">
      <c r="B200" s="152"/>
      <c r="C200" s="153"/>
      <c r="D200" s="154" t="s">
        <v>74</v>
      </c>
      <c r="E200" s="166" t="s">
        <v>374</v>
      </c>
      <c r="F200" s="166" t="s">
        <v>375</v>
      </c>
      <c r="G200" s="153"/>
      <c r="H200" s="153"/>
      <c r="I200" s="156"/>
      <c r="J200" s="167">
        <f>BK200</f>
        <v>0</v>
      </c>
      <c r="K200" s="153"/>
      <c r="L200" s="158"/>
      <c r="M200" s="159"/>
      <c r="N200" s="160"/>
      <c r="O200" s="160"/>
      <c r="P200" s="161">
        <f>SUM(P201:P206)</f>
        <v>0</v>
      </c>
      <c r="Q200" s="160"/>
      <c r="R200" s="161">
        <f>SUM(R201:R206)</f>
        <v>0</v>
      </c>
      <c r="S200" s="160"/>
      <c r="T200" s="162">
        <f>SUM(T201:T206)</f>
        <v>0</v>
      </c>
      <c r="AR200" s="163" t="s">
        <v>80</v>
      </c>
      <c r="AT200" s="164" t="s">
        <v>74</v>
      </c>
      <c r="AU200" s="164" t="s">
        <v>80</v>
      </c>
      <c r="AY200" s="163" t="s">
        <v>113</v>
      </c>
      <c r="BK200" s="165">
        <f>SUM(BK201:BK206)</f>
        <v>0</v>
      </c>
    </row>
    <row r="201" spans="1:65" s="2" customFormat="1" ht="16.5" customHeight="1">
      <c r="A201" s="34"/>
      <c r="B201" s="35"/>
      <c r="C201" s="168" t="s">
        <v>376</v>
      </c>
      <c r="D201" s="168" t="s">
        <v>115</v>
      </c>
      <c r="E201" s="169" t="s">
        <v>377</v>
      </c>
      <c r="F201" s="170" t="s">
        <v>378</v>
      </c>
      <c r="G201" s="171" t="s">
        <v>158</v>
      </c>
      <c r="H201" s="172">
        <v>10.048</v>
      </c>
      <c r="I201" s="173"/>
      <c r="J201" s="174">
        <f>ROUND(I201*H201,2)</f>
        <v>0</v>
      </c>
      <c r="K201" s="170" t="s">
        <v>119</v>
      </c>
      <c r="L201" s="39"/>
      <c r="M201" s="175" t="s">
        <v>19</v>
      </c>
      <c r="N201" s="176" t="s">
        <v>46</v>
      </c>
      <c r="O201" s="64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9" t="s">
        <v>120</v>
      </c>
      <c r="AT201" s="179" t="s">
        <v>115</v>
      </c>
      <c r="AU201" s="179" t="s">
        <v>82</v>
      </c>
      <c r="AY201" s="17" t="s">
        <v>113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7" t="s">
        <v>80</v>
      </c>
      <c r="BK201" s="180">
        <f>ROUND(I201*H201,2)</f>
        <v>0</v>
      </c>
      <c r="BL201" s="17" t="s">
        <v>120</v>
      </c>
      <c r="BM201" s="179" t="s">
        <v>379</v>
      </c>
    </row>
    <row r="202" spans="1:65" s="2" customFormat="1" ht="24">
      <c r="A202" s="34"/>
      <c r="B202" s="35"/>
      <c r="C202" s="168" t="s">
        <v>380</v>
      </c>
      <c r="D202" s="168" t="s">
        <v>115</v>
      </c>
      <c r="E202" s="169" t="s">
        <v>381</v>
      </c>
      <c r="F202" s="170" t="s">
        <v>382</v>
      </c>
      <c r="G202" s="171" t="s">
        <v>158</v>
      </c>
      <c r="H202" s="172">
        <v>10.048</v>
      </c>
      <c r="I202" s="173"/>
      <c r="J202" s="174">
        <f>ROUND(I202*H202,2)</f>
        <v>0</v>
      </c>
      <c r="K202" s="170" t="s">
        <v>119</v>
      </c>
      <c r="L202" s="39"/>
      <c r="M202" s="175" t="s">
        <v>19</v>
      </c>
      <c r="N202" s="176" t="s">
        <v>46</v>
      </c>
      <c r="O202" s="64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9" t="s">
        <v>120</v>
      </c>
      <c r="AT202" s="179" t="s">
        <v>115</v>
      </c>
      <c r="AU202" s="179" t="s">
        <v>82</v>
      </c>
      <c r="AY202" s="17" t="s">
        <v>113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7" t="s">
        <v>80</v>
      </c>
      <c r="BK202" s="180">
        <f>ROUND(I202*H202,2)</f>
        <v>0</v>
      </c>
      <c r="BL202" s="17" t="s">
        <v>120</v>
      </c>
      <c r="BM202" s="179" t="s">
        <v>383</v>
      </c>
    </row>
    <row r="203" spans="1:65" s="2" customFormat="1" ht="24">
      <c r="A203" s="34"/>
      <c r="B203" s="35"/>
      <c r="C203" s="168" t="s">
        <v>384</v>
      </c>
      <c r="D203" s="168" t="s">
        <v>115</v>
      </c>
      <c r="E203" s="169" t="s">
        <v>385</v>
      </c>
      <c r="F203" s="170" t="s">
        <v>386</v>
      </c>
      <c r="G203" s="171" t="s">
        <v>158</v>
      </c>
      <c r="H203" s="172">
        <v>140.672</v>
      </c>
      <c r="I203" s="173"/>
      <c r="J203" s="174">
        <f>ROUND(I203*H203,2)</f>
        <v>0</v>
      </c>
      <c r="K203" s="170" t="s">
        <v>119</v>
      </c>
      <c r="L203" s="39"/>
      <c r="M203" s="175" t="s">
        <v>19</v>
      </c>
      <c r="N203" s="176" t="s">
        <v>46</v>
      </c>
      <c r="O203" s="64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9" t="s">
        <v>120</v>
      </c>
      <c r="AT203" s="179" t="s">
        <v>115</v>
      </c>
      <c r="AU203" s="179" t="s">
        <v>82</v>
      </c>
      <c r="AY203" s="17" t="s">
        <v>113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7" t="s">
        <v>80</v>
      </c>
      <c r="BK203" s="180">
        <f>ROUND(I203*H203,2)</f>
        <v>0</v>
      </c>
      <c r="BL203" s="17" t="s">
        <v>120</v>
      </c>
      <c r="BM203" s="179" t="s">
        <v>387</v>
      </c>
    </row>
    <row r="204" spans="2:51" s="13" customFormat="1" ht="11.25">
      <c r="B204" s="181"/>
      <c r="C204" s="182"/>
      <c r="D204" s="183" t="s">
        <v>122</v>
      </c>
      <c r="E204" s="182"/>
      <c r="F204" s="185" t="s">
        <v>388</v>
      </c>
      <c r="G204" s="182"/>
      <c r="H204" s="186">
        <v>140.672</v>
      </c>
      <c r="I204" s="187"/>
      <c r="J204" s="182"/>
      <c r="K204" s="182"/>
      <c r="L204" s="188"/>
      <c r="M204" s="189"/>
      <c r="N204" s="190"/>
      <c r="O204" s="190"/>
      <c r="P204" s="190"/>
      <c r="Q204" s="190"/>
      <c r="R204" s="190"/>
      <c r="S204" s="190"/>
      <c r="T204" s="191"/>
      <c r="AT204" s="192" t="s">
        <v>122</v>
      </c>
      <c r="AU204" s="192" t="s">
        <v>82</v>
      </c>
      <c r="AV204" s="13" t="s">
        <v>82</v>
      </c>
      <c r="AW204" s="13" t="s">
        <v>4</v>
      </c>
      <c r="AX204" s="13" t="s">
        <v>80</v>
      </c>
      <c r="AY204" s="192" t="s">
        <v>113</v>
      </c>
    </row>
    <row r="205" spans="1:65" s="2" customFormat="1" ht="16.5" customHeight="1">
      <c r="A205" s="34"/>
      <c r="B205" s="35"/>
      <c r="C205" s="208" t="s">
        <v>389</v>
      </c>
      <c r="D205" s="208" t="s">
        <v>155</v>
      </c>
      <c r="E205" s="209" t="s">
        <v>390</v>
      </c>
      <c r="F205" s="210" t="s">
        <v>391</v>
      </c>
      <c r="G205" s="211" t="s">
        <v>158</v>
      </c>
      <c r="H205" s="212">
        <v>2.618</v>
      </c>
      <c r="I205" s="213"/>
      <c r="J205" s="214">
        <f>ROUND(I205*H205,2)</f>
        <v>0</v>
      </c>
      <c r="K205" s="210" t="s">
        <v>119</v>
      </c>
      <c r="L205" s="215"/>
      <c r="M205" s="216" t="s">
        <v>19</v>
      </c>
      <c r="N205" s="217" t="s">
        <v>46</v>
      </c>
      <c r="O205" s="64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79" t="s">
        <v>154</v>
      </c>
      <c r="AT205" s="179" t="s">
        <v>155</v>
      </c>
      <c r="AU205" s="179" t="s">
        <v>82</v>
      </c>
      <c r="AY205" s="17" t="s">
        <v>113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7" t="s">
        <v>80</v>
      </c>
      <c r="BK205" s="180">
        <f>ROUND(I205*H205,2)</f>
        <v>0</v>
      </c>
      <c r="BL205" s="17" t="s">
        <v>120</v>
      </c>
      <c r="BM205" s="179" t="s">
        <v>392</v>
      </c>
    </row>
    <row r="206" spans="1:65" s="2" customFormat="1" ht="16.5" customHeight="1">
      <c r="A206" s="34"/>
      <c r="B206" s="35"/>
      <c r="C206" s="208" t="s">
        <v>393</v>
      </c>
      <c r="D206" s="208" t="s">
        <v>155</v>
      </c>
      <c r="E206" s="209" t="s">
        <v>394</v>
      </c>
      <c r="F206" s="210" t="s">
        <v>395</v>
      </c>
      <c r="G206" s="211" t="s">
        <v>158</v>
      </c>
      <c r="H206" s="212">
        <v>7.43</v>
      </c>
      <c r="I206" s="213"/>
      <c r="J206" s="214">
        <f>ROUND(I206*H206,2)</f>
        <v>0</v>
      </c>
      <c r="K206" s="210" t="s">
        <v>119</v>
      </c>
      <c r="L206" s="215"/>
      <c r="M206" s="216" t="s">
        <v>19</v>
      </c>
      <c r="N206" s="217" t="s">
        <v>46</v>
      </c>
      <c r="O206" s="64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9" t="s">
        <v>154</v>
      </c>
      <c r="AT206" s="179" t="s">
        <v>155</v>
      </c>
      <c r="AU206" s="179" t="s">
        <v>82</v>
      </c>
      <c r="AY206" s="17" t="s">
        <v>113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7" t="s">
        <v>80</v>
      </c>
      <c r="BK206" s="180">
        <f>ROUND(I206*H206,2)</f>
        <v>0</v>
      </c>
      <c r="BL206" s="17" t="s">
        <v>120</v>
      </c>
      <c r="BM206" s="179" t="s">
        <v>396</v>
      </c>
    </row>
    <row r="207" spans="2:63" s="12" customFormat="1" ht="22.9" customHeight="1">
      <c r="B207" s="152"/>
      <c r="C207" s="153"/>
      <c r="D207" s="154" t="s">
        <v>74</v>
      </c>
      <c r="E207" s="166" t="s">
        <v>397</v>
      </c>
      <c r="F207" s="166" t="s">
        <v>398</v>
      </c>
      <c r="G207" s="153"/>
      <c r="H207" s="153"/>
      <c r="I207" s="156"/>
      <c r="J207" s="167">
        <f>BK207</f>
        <v>0</v>
      </c>
      <c r="K207" s="153"/>
      <c r="L207" s="158"/>
      <c r="M207" s="159"/>
      <c r="N207" s="160"/>
      <c r="O207" s="160"/>
      <c r="P207" s="161">
        <f>P208</f>
        <v>0</v>
      </c>
      <c r="Q207" s="160"/>
      <c r="R207" s="161">
        <f>R208</f>
        <v>0</v>
      </c>
      <c r="S207" s="160"/>
      <c r="T207" s="162">
        <f>T208</f>
        <v>0</v>
      </c>
      <c r="AR207" s="163" t="s">
        <v>80</v>
      </c>
      <c r="AT207" s="164" t="s">
        <v>74</v>
      </c>
      <c r="AU207" s="164" t="s">
        <v>80</v>
      </c>
      <c r="AY207" s="163" t="s">
        <v>113</v>
      </c>
      <c r="BK207" s="165">
        <f>BK208</f>
        <v>0</v>
      </c>
    </row>
    <row r="208" spans="1:65" s="2" customFormat="1" ht="24">
      <c r="A208" s="34"/>
      <c r="B208" s="35"/>
      <c r="C208" s="168" t="s">
        <v>399</v>
      </c>
      <c r="D208" s="168" t="s">
        <v>115</v>
      </c>
      <c r="E208" s="169" t="s">
        <v>400</v>
      </c>
      <c r="F208" s="170" t="s">
        <v>401</v>
      </c>
      <c r="G208" s="171" t="s">
        <v>158</v>
      </c>
      <c r="H208" s="172">
        <v>11.244</v>
      </c>
      <c r="I208" s="173"/>
      <c r="J208" s="174">
        <f>ROUND(I208*H208,2)</f>
        <v>0</v>
      </c>
      <c r="K208" s="170" t="s">
        <v>119</v>
      </c>
      <c r="L208" s="39"/>
      <c r="M208" s="218" t="s">
        <v>19</v>
      </c>
      <c r="N208" s="219" t="s">
        <v>46</v>
      </c>
      <c r="O208" s="220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79" t="s">
        <v>120</v>
      </c>
      <c r="AT208" s="179" t="s">
        <v>115</v>
      </c>
      <c r="AU208" s="179" t="s">
        <v>82</v>
      </c>
      <c r="AY208" s="17" t="s">
        <v>113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7" t="s">
        <v>80</v>
      </c>
      <c r="BK208" s="180">
        <f>ROUND(I208*H208,2)</f>
        <v>0</v>
      </c>
      <c r="BL208" s="17" t="s">
        <v>120</v>
      </c>
      <c r="BM208" s="179" t="s">
        <v>402</v>
      </c>
    </row>
    <row r="209" spans="1:31" s="2" customFormat="1" ht="6.95" customHeight="1">
      <c r="A209" s="34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39"/>
      <c r="M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</sheetData>
  <sheetProtection algorithmName="SHA-512" hashValue="70E0Ww0hQ+xSYLmUxZhsZNv3P8Ex7Hx562vTY2UedAvpiKFGkpdyNxoI+wy1+WhSn7mNvGdlgYXiN+U9rPelEw==" saltValue="gHULDMbeFk4ZrVy9swSDGBcNfPpvod8jt2FS/1WEfGwantBjt1xiUUK/rpbtrl1wyxsBNM4gWAGOGsC2syKWyw==" spinCount="100000" sheet="1" objects="1" scenarios="1" formatColumns="0" formatRows="0" autoFilter="0"/>
  <autoFilter ref="C82:K208"/>
  <mergeCells count="6">
    <mergeCell ref="L2:V2"/>
    <mergeCell ref="E7:H7"/>
    <mergeCell ref="E16:H16"/>
    <mergeCell ref="E25:H25"/>
    <mergeCell ref="E46:H46"/>
    <mergeCell ref="E75:H7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403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404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405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406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407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408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409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410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411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412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413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79</v>
      </c>
      <c r="F18" s="355" t="s">
        <v>414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415</v>
      </c>
      <c r="F19" s="355" t="s">
        <v>416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417</v>
      </c>
      <c r="F20" s="355" t="s">
        <v>418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419</v>
      </c>
      <c r="F21" s="355" t="s">
        <v>420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421</v>
      </c>
      <c r="F22" s="355" t="s">
        <v>422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423</v>
      </c>
      <c r="F23" s="355" t="s">
        <v>424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425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426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427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428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429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430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431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432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433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99</v>
      </c>
      <c r="F36" s="232"/>
      <c r="G36" s="355" t="s">
        <v>434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435</v>
      </c>
      <c r="F37" s="232"/>
      <c r="G37" s="355" t="s">
        <v>436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56</v>
      </c>
      <c r="F38" s="232"/>
      <c r="G38" s="355" t="s">
        <v>437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57</v>
      </c>
      <c r="F39" s="232"/>
      <c r="G39" s="355" t="s">
        <v>438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100</v>
      </c>
      <c r="F40" s="232"/>
      <c r="G40" s="355" t="s">
        <v>439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101</v>
      </c>
      <c r="F41" s="232"/>
      <c r="G41" s="355" t="s">
        <v>440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441</v>
      </c>
      <c r="F42" s="232"/>
      <c r="G42" s="355" t="s">
        <v>442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443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444</v>
      </c>
      <c r="F44" s="232"/>
      <c r="G44" s="355" t="s">
        <v>445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103</v>
      </c>
      <c r="F45" s="232"/>
      <c r="G45" s="355" t="s">
        <v>446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447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448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449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450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451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452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453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454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455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456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457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458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459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460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461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462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463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464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465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466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467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468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469</v>
      </c>
      <c r="D76" s="248"/>
      <c r="E76" s="248"/>
      <c r="F76" s="248" t="s">
        <v>470</v>
      </c>
      <c r="G76" s="249"/>
      <c r="H76" s="248" t="s">
        <v>57</v>
      </c>
      <c r="I76" s="248" t="s">
        <v>60</v>
      </c>
      <c r="J76" s="248" t="s">
        <v>471</v>
      </c>
      <c r="K76" s="247"/>
    </row>
    <row r="77" spans="2:11" s="1" customFormat="1" ht="17.25" customHeight="1">
      <c r="B77" s="246"/>
      <c r="C77" s="250" t="s">
        <v>472</v>
      </c>
      <c r="D77" s="250"/>
      <c r="E77" s="250"/>
      <c r="F77" s="251" t="s">
        <v>473</v>
      </c>
      <c r="G77" s="252"/>
      <c r="H77" s="250"/>
      <c r="I77" s="250"/>
      <c r="J77" s="250" t="s">
        <v>474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56</v>
      </c>
      <c r="D79" s="255"/>
      <c r="E79" s="255"/>
      <c r="F79" s="256" t="s">
        <v>475</v>
      </c>
      <c r="G79" s="257"/>
      <c r="H79" s="235" t="s">
        <v>476</v>
      </c>
      <c r="I79" s="235" t="s">
        <v>477</v>
      </c>
      <c r="J79" s="235">
        <v>20</v>
      </c>
      <c r="K79" s="247"/>
    </row>
    <row r="80" spans="2:11" s="1" customFormat="1" ht="15" customHeight="1">
      <c r="B80" s="246"/>
      <c r="C80" s="235" t="s">
        <v>478</v>
      </c>
      <c r="D80" s="235"/>
      <c r="E80" s="235"/>
      <c r="F80" s="256" t="s">
        <v>475</v>
      </c>
      <c r="G80" s="257"/>
      <c r="H80" s="235" t="s">
        <v>479</v>
      </c>
      <c r="I80" s="235" t="s">
        <v>477</v>
      </c>
      <c r="J80" s="235">
        <v>120</v>
      </c>
      <c r="K80" s="247"/>
    </row>
    <row r="81" spans="2:11" s="1" customFormat="1" ht="15" customHeight="1">
      <c r="B81" s="258"/>
      <c r="C81" s="235" t="s">
        <v>480</v>
      </c>
      <c r="D81" s="235"/>
      <c r="E81" s="235"/>
      <c r="F81" s="256" t="s">
        <v>481</v>
      </c>
      <c r="G81" s="257"/>
      <c r="H81" s="235" t="s">
        <v>482</v>
      </c>
      <c r="I81" s="235" t="s">
        <v>477</v>
      </c>
      <c r="J81" s="235">
        <v>50</v>
      </c>
      <c r="K81" s="247"/>
    </row>
    <row r="82" spans="2:11" s="1" customFormat="1" ht="15" customHeight="1">
      <c r="B82" s="258"/>
      <c r="C82" s="235" t="s">
        <v>483</v>
      </c>
      <c r="D82" s="235"/>
      <c r="E82" s="235"/>
      <c r="F82" s="256" t="s">
        <v>475</v>
      </c>
      <c r="G82" s="257"/>
      <c r="H82" s="235" t="s">
        <v>484</v>
      </c>
      <c r="I82" s="235" t="s">
        <v>485</v>
      </c>
      <c r="J82" s="235"/>
      <c r="K82" s="247"/>
    </row>
    <row r="83" spans="2:11" s="1" customFormat="1" ht="15" customHeight="1">
      <c r="B83" s="258"/>
      <c r="C83" s="259" t="s">
        <v>486</v>
      </c>
      <c r="D83" s="259"/>
      <c r="E83" s="259"/>
      <c r="F83" s="260" t="s">
        <v>481</v>
      </c>
      <c r="G83" s="259"/>
      <c r="H83" s="259" t="s">
        <v>487</v>
      </c>
      <c r="I83" s="259" t="s">
        <v>477</v>
      </c>
      <c r="J83" s="259">
        <v>15</v>
      </c>
      <c r="K83" s="247"/>
    </row>
    <row r="84" spans="2:11" s="1" customFormat="1" ht="15" customHeight="1">
      <c r="B84" s="258"/>
      <c r="C84" s="259" t="s">
        <v>488</v>
      </c>
      <c r="D84" s="259"/>
      <c r="E84" s="259"/>
      <c r="F84" s="260" t="s">
        <v>481</v>
      </c>
      <c r="G84" s="259"/>
      <c r="H84" s="259" t="s">
        <v>489</v>
      </c>
      <c r="I84" s="259" t="s">
        <v>477</v>
      </c>
      <c r="J84" s="259">
        <v>15</v>
      </c>
      <c r="K84" s="247"/>
    </row>
    <row r="85" spans="2:11" s="1" customFormat="1" ht="15" customHeight="1">
      <c r="B85" s="258"/>
      <c r="C85" s="259" t="s">
        <v>490</v>
      </c>
      <c r="D85" s="259"/>
      <c r="E85" s="259"/>
      <c r="F85" s="260" t="s">
        <v>481</v>
      </c>
      <c r="G85" s="259"/>
      <c r="H85" s="259" t="s">
        <v>491</v>
      </c>
      <c r="I85" s="259" t="s">
        <v>477</v>
      </c>
      <c r="J85" s="259">
        <v>20</v>
      </c>
      <c r="K85" s="247"/>
    </row>
    <row r="86" spans="2:11" s="1" customFormat="1" ht="15" customHeight="1">
      <c r="B86" s="258"/>
      <c r="C86" s="259" t="s">
        <v>492</v>
      </c>
      <c r="D86" s="259"/>
      <c r="E86" s="259"/>
      <c r="F86" s="260" t="s">
        <v>481</v>
      </c>
      <c r="G86" s="259"/>
      <c r="H86" s="259" t="s">
        <v>493</v>
      </c>
      <c r="I86" s="259" t="s">
        <v>477</v>
      </c>
      <c r="J86" s="259">
        <v>20</v>
      </c>
      <c r="K86" s="247"/>
    </row>
    <row r="87" spans="2:11" s="1" customFormat="1" ht="15" customHeight="1">
      <c r="B87" s="258"/>
      <c r="C87" s="235" t="s">
        <v>494</v>
      </c>
      <c r="D87" s="235"/>
      <c r="E87" s="235"/>
      <c r="F87" s="256" t="s">
        <v>481</v>
      </c>
      <c r="G87" s="257"/>
      <c r="H87" s="235" t="s">
        <v>495</v>
      </c>
      <c r="I87" s="235" t="s">
        <v>477</v>
      </c>
      <c r="J87" s="235">
        <v>50</v>
      </c>
      <c r="K87" s="247"/>
    </row>
    <row r="88" spans="2:11" s="1" customFormat="1" ht="15" customHeight="1">
      <c r="B88" s="258"/>
      <c r="C88" s="235" t="s">
        <v>496</v>
      </c>
      <c r="D88" s="235"/>
      <c r="E88" s="235"/>
      <c r="F88" s="256" t="s">
        <v>481</v>
      </c>
      <c r="G88" s="257"/>
      <c r="H88" s="235" t="s">
        <v>497</v>
      </c>
      <c r="I88" s="235" t="s">
        <v>477</v>
      </c>
      <c r="J88" s="235">
        <v>20</v>
      </c>
      <c r="K88" s="247"/>
    </row>
    <row r="89" spans="2:11" s="1" customFormat="1" ht="15" customHeight="1">
      <c r="B89" s="258"/>
      <c r="C89" s="235" t="s">
        <v>498</v>
      </c>
      <c r="D89" s="235"/>
      <c r="E89" s="235"/>
      <c r="F89" s="256" t="s">
        <v>481</v>
      </c>
      <c r="G89" s="257"/>
      <c r="H89" s="235" t="s">
        <v>499</v>
      </c>
      <c r="I89" s="235" t="s">
        <v>477</v>
      </c>
      <c r="J89" s="235">
        <v>20</v>
      </c>
      <c r="K89" s="247"/>
    </row>
    <row r="90" spans="2:11" s="1" customFormat="1" ht="15" customHeight="1">
      <c r="B90" s="258"/>
      <c r="C90" s="235" t="s">
        <v>500</v>
      </c>
      <c r="D90" s="235"/>
      <c r="E90" s="235"/>
      <c r="F90" s="256" t="s">
        <v>481</v>
      </c>
      <c r="G90" s="257"/>
      <c r="H90" s="235" t="s">
        <v>501</v>
      </c>
      <c r="I90" s="235" t="s">
        <v>477</v>
      </c>
      <c r="J90" s="235">
        <v>50</v>
      </c>
      <c r="K90" s="247"/>
    </row>
    <row r="91" spans="2:11" s="1" customFormat="1" ht="15" customHeight="1">
      <c r="B91" s="258"/>
      <c r="C91" s="235" t="s">
        <v>502</v>
      </c>
      <c r="D91" s="235"/>
      <c r="E91" s="235"/>
      <c r="F91" s="256" t="s">
        <v>481</v>
      </c>
      <c r="G91" s="257"/>
      <c r="H91" s="235" t="s">
        <v>502</v>
      </c>
      <c r="I91" s="235" t="s">
        <v>477</v>
      </c>
      <c r="J91" s="235">
        <v>50</v>
      </c>
      <c r="K91" s="247"/>
    </row>
    <row r="92" spans="2:11" s="1" customFormat="1" ht="15" customHeight="1">
      <c r="B92" s="258"/>
      <c r="C92" s="235" t="s">
        <v>503</v>
      </c>
      <c r="D92" s="235"/>
      <c r="E92" s="235"/>
      <c r="F92" s="256" t="s">
        <v>481</v>
      </c>
      <c r="G92" s="257"/>
      <c r="H92" s="235" t="s">
        <v>504</v>
      </c>
      <c r="I92" s="235" t="s">
        <v>477</v>
      </c>
      <c r="J92" s="235">
        <v>255</v>
      </c>
      <c r="K92" s="247"/>
    </row>
    <row r="93" spans="2:11" s="1" customFormat="1" ht="15" customHeight="1">
      <c r="B93" s="258"/>
      <c r="C93" s="235" t="s">
        <v>505</v>
      </c>
      <c r="D93" s="235"/>
      <c r="E93" s="235"/>
      <c r="F93" s="256" t="s">
        <v>475</v>
      </c>
      <c r="G93" s="257"/>
      <c r="H93" s="235" t="s">
        <v>506</v>
      </c>
      <c r="I93" s="235" t="s">
        <v>507</v>
      </c>
      <c r="J93" s="235"/>
      <c r="K93" s="247"/>
    </row>
    <row r="94" spans="2:11" s="1" customFormat="1" ht="15" customHeight="1">
      <c r="B94" s="258"/>
      <c r="C94" s="235" t="s">
        <v>508</v>
      </c>
      <c r="D94" s="235"/>
      <c r="E94" s="235"/>
      <c r="F94" s="256" t="s">
        <v>475</v>
      </c>
      <c r="G94" s="257"/>
      <c r="H94" s="235" t="s">
        <v>509</v>
      </c>
      <c r="I94" s="235" t="s">
        <v>510</v>
      </c>
      <c r="J94" s="235"/>
      <c r="K94" s="247"/>
    </row>
    <row r="95" spans="2:11" s="1" customFormat="1" ht="15" customHeight="1">
      <c r="B95" s="258"/>
      <c r="C95" s="235" t="s">
        <v>511</v>
      </c>
      <c r="D95" s="235"/>
      <c r="E95" s="235"/>
      <c r="F95" s="256" t="s">
        <v>475</v>
      </c>
      <c r="G95" s="257"/>
      <c r="H95" s="235" t="s">
        <v>511</v>
      </c>
      <c r="I95" s="235" t="s">
        <v>510</v>
      </c>
      <c r="J95" s="235"/>
      <c r="K95" s="247"/>
    </row>
    <row r="96" spans="2:11" s="1" customFormat="1" ht="15" customHeight="1">
      <c r="B96" s="258"/>
      <c r="C96" s="235" t="s">
        <v>41</v>
      </c>
      <c r="D96" s="235"/>
      <c r="E96" s="235"/>
      <c r="F96" s="256" t="s">
        <v>475</v>
      </c>
      <c r="G96" s="257"/>
      <c r="H96" s="235" t="s">
        <v>512</v>
      </c>
      <c r="I96" s="235" t="s">
        <v>510</v>
      </c>
      <c r="J96" s="235"/>
      <c r="K96" s="247"/>
    </row>
    <row r="97" spans="2:11" s="1" customFormat="1" ht="15" customHeight="1">
      <c r="B97" s="258"/>
      <c r="C97" s="235" t="s">
        <v>51</v>
      </c>
      <c r="D97" s="235"/>
      <c r="E97" s="235"/>
      <c r="F97" s="256" t="s">
        <v>475</v>
      </c>
      <c r="G97" s="257"/>
      <c r="H97" s="235" t="s">
        <v>513</v>
      </c>
      <c r="I97" s="235" t="s">
        <v>510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514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469</v>
      </c>
      <c r="D103" s="248"/>
      <c r="E103" s="248"/>
      <c r="F103" s="248" t="s">
        <v>470</v>
      </c>
      <c r="G103" s="249"/>
      <c r="H103" s="248" t="s">
        <v>57</v>
      </c>
      <c r="I103" s="248" t="s">
        <v>60</v>
      </c>
      <c r="J103" s="248" t="s">
        <v>471</v>
      </c>
      <c r="K103" s="247"/>
    </row>
    <row r="104" spans="2:11" s="1" customFormat="1" ht="17.25" customHeight="1">
      <c r="B104" s="246"/>
      <c r="C104" s="250" t="s">
        <v>472</v>
      </c>
      <c r="D104" s="250"/>
      <c r="E104" s="250"/>
      <c r="F104" s="251" t="s">
        <v>473</v>
      </c>
      <c r="G104" s="252"/>
      <c r="H104" s="250"/>
      <c r="I104" s="250"/>
      <c r="J104" s="250" t="s">
        <v>474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56</v>
      </c>
      <c r="D106" s="255"/>
      <c r="E106" s="255"/>
      <c r="F106" s="256" t="s">
        <v>475</v>
      </c>
      <c r="G106" s="235"/>
      <c r="H106" s="235" t="s">
        <v>515</v>
      </c>
      <c r="I106" s="235" t="s">
        <v>477</v>
      </c>
      <c r="J106" s="235">
        <v>20</v>
      </c>
      <c r="K106" s="247"/>
    </row>
    <row r="107" spans="2:11" s="1" customFormat="1" ht="15" customHeight="1">
      <c r="B107" s="246"/>
      <c r="C107" s="235" t="s">
        <v>478</v>
      </c>
      <c r="D107" s="235"/>
      <c r="E107" s="235"/>
      <c r="F107" s="256" t="s">
        <v>475</v>
      </c>
      <c r="G107" s="235"/>
      <c r="H107" s="235" t="s">
        <v>515</v>
      </c>
      <c r="I107" s="235" t="s">
        <v>477</v>
      </c>
      <c r="J107" s="235">
        <v>120</v>
      </c>
      <c r="K107" s="247"/>
    </row>
    <row r="108" spans="2:11" s="1" customFormat="1" ht="15" customHeight="1">
      <c r="B108" s="258"/>
      <c r="C108" s="235" t="s">
        <v>480</v>
      </c>
      <c r="D108" s="235"/>
      <c r="E108" s="235"/>
      <c r="F108" s="256" t="s">
        <v>481</v>
      </c>
      <c r="G108" s="235"/>
      <c r="H108" s="235" t="s">
        <v>515</v>
      </c>
      <c r="I108" s="235" t="s">
        <v>477</v>
      </c>
      <c r="J108" s="235">
        <v>50</v>
      </c>
      <c r="K108" s="247"/>
    </row>
    <row r="109" spans="2:11" s="1" customFormat="1" ht="15" customHeight="1">
      <c r="B109" s="258"/>
      <c r="C109" s="235" t="s">
        <v>483</v>
      </c>
      <c r="D109" s="235"/>
      <c r="E109" s="235"/>
      <c r="F109" s="256" t="s">
        <v>475</v>
      </c>
      <c r="G109" s="235"/>
      <c r="H109" s="235" t="s">
        <v>515</v>
      </c>
      <c r="I109" s="235" t="s">
        <v>485</v>
      </c>
      <c r="J109" s="235"/>
      <c r="K109" s="247"/>
    </row>
    <row r="110" spans="2:11" s="1" customFormat="1" ht="15" customHeight="1">
      <c r="B110" s="258"/>
      <c r="C110" s="235" t="s">
        <v>494</v>
      </c>
      <c r="D110" s="235"/>
      <c r="E110" s="235"/>
      <c r="F110" s="256" t="s">
        <v>481</v>
      </c>
      <c r="G110" s="235"/>
      <c r="H110" s="235" t="s">
        <v>515</v>
      </c>
      <c r="I110" s="235" t="s">
        <v>477</v>
      </c>
      <c r="J110" s="235">
        <v>50</v>
      </c>
      <c r="K110" s="247"/>
    </row>
    <row r="111" spans="2:11" s="1" customFormat="1" ht="15" customHeight="1">
      <c r="B111" s="258"/>
      <c r="C111" s="235" t="s">
        <v>502</v>
      </c>
      <c r="D111" s="235"/>
      <c r="E111" s="235"/>
      <c r="F111" s="256" t="s">
        <v>481</v>
      </c>
      <c r="G111" s="235"/>
      <c r="H111" s="235" t="s">
        <v>515</v>
      </c>
      <c r="I111" s="235" t="s">
        <v>477</v>
      </c>
      <c r="J111" s="235">
        <v>50</v>
      </c>
      <c r="K111" s="247"/>
    </row>
    <row r="112" spans="2:11" s="1" customFormat="1" ht="15" customHeight="1">
      <c r="B112" s="258"/>
      <c r="C112" s="235" t="s">
        <v>500</v>
      </c>
      <c r="D112" s="235"/>
      <c r="E112" s="235"/>
      <c r="F112" s="256" t="s">
        <v>481</v>
      </c>
      <c r="G112" s="235"/>
      <c r="H112" s="235" t="s">
        <v>515</v>
      </c>
      <c r="I112" s="235" t="s">
        <v>477</v>
      </c>
      <c r="J112" s="235">
        <v>50</v>
      </c>
      <c r="K112" s="247"/>
    </row>
    <row r="113" spans="2:11" s="1" customFormat="1" ht="15" customHeight="1">
      <c r="B113" s="258"/>
      <c r="C113" s="235" t="s">
        <v>56</v>
      </c>
      <c r="D113" s="235"/>
      <c r="E113" s="235"/>
      <c r="F113" s="256" t="s">
        <v>475</v>
      </c>
      <c r="G113" s="235"/>
      <c r="H113" s="235" t="s">
        <v>516</v>
      </c>
      <c r="I113" s="235" t="s">
        <v>477</v>
      </c>
      <c r="J113" s="235">
        <v>20</v>
      </c>
      <c r="K113" s="247"/>
    </row>
    <row r="114" spans="2:11" s="1" customFormat="1" ht="15" customHeight="1">
      <c r="B114" s="258"/>
      <c r="C114" s="235" t="s">
        <v>517</v>
      </c>
      <c r="D114" s="235"/>
      <c r="E114" s="235"/>
      <c r="F114" s="256" t="s">
        <v>475</v>
      </c>
      <c r="G114" s="235"/>
      <c r="H114" s="235" t="s">
        <v>518</v>
      </c>
      <c r="I114" s="235" t="s">
        <v>477</v>
      </c>
      <c r="J114" s="235">
        <v>120</v>
      </c>
      <c r="K114" s="247"/>
    </row>
    <row r="115" spans="2:11" s="1" customFormat="1" ht="15" customHeight="1">
      <c r="B115" s="258"/>
      <c r="C115" s="235" t="s">
        <v>41</v>
      </c>
      <c r="D115" s="235"/>
      <c r="E115" s="235"/>
      <c r="F115" s="256" t="s">
        <v>475</v>
      </c>
      <c r="G115" s="235"/>
      <c r="H115" s="235" t="s">
        <v>519</v>
      </c>
      <c r="I115" s="235" t="s">
        <v>510</v>
      </c>
      <c r="J115" s="235"/>
      <c r="K115" s="247"/>
    </row>
    <row r="116" spans="2:11" s="1" customFormat="1" ht="15" customHeight="1">
      <c r="B116" s="258"/>
      <c r="C116" s="235" t="s">
        <v>51</v>
      </c>
      <c r="D116" s="235"/>
      <c r="E116" s="235"/>
      <c r="F116" s="256" t="s">
        <v>475</v>
      </c>
      <c r="G116" s="235"/>
      <c r="H116" s="235" t="s">
        <v>520</v>
      </c>
      <c r="I116" s="235" t="s">
        <v>510</v>
      </c>
      <c r="J116" s="235"/>
      <c r="K116" s="247"/>
    </row>
    <row r="117" spans="2:11" s="1" customFormat="1" ht="15" customHeight="1">
      <c r="B117" s="258"/>
      <c r="C117" s="235" t="s">
        <v>60</v>
      </c>
      <c r="D117" s="235"/>
      <c r="E117" s="235"/>
      <c r="F117" s="256" t="s">
        <v>475</v>
      </c>
      <c r="G117" s="235"/>
      <c r="H117" s="235" t="s">
        <v>521</v>
      </c>
      <c r="I117" s="235" t="s">
        <v>522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523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469</v>
      </c>
      <c r="D123" s="248"/>
      <c r="E123" s="248"/>
      <c r="F123" s="248" t="s">
        <v>470</v>
      </c>
      <c r="G123" s="249"/>
      <c r="H123" s="248" t="s">
        <v>57</v>
      </c>
      <c r="I123" s="248" t="s">
        <v>60</v>
      </c>
      <c r="J123" s="248" t="s">
        <v>471</v>
      </c>
      <c r="K123" s="277"/>
    </row>
    <row r="124" spans="2:11" s="1" customFormat="1" ht="17.25" customHeight="1">
      <c r="B124" s="276"/>
      <c r="C124" s="250" t="s">
        <v>472</v>
      </c>
      <c r="D124" s="250"/>
      <c r="E124" s="250"/>
      <c r="F124" s="251" t="s">
        <v>473</v>
      </c>
      <c r="G124" s="252"/>
      <c r="H124" s="250"/>
      <c r="I124" s="250"/>
      <c r="J124" s="250" t="s">
        <v>474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478</v>
      </c>
      <c r="D126" s="255"/>
      <c r="E126" s="255"/>
      <c r="F126" s="256" t="s">
        <v>475</v>
      </c>
      <c r="G126" s="235"/>
      <c r="H126" s="235" t="s">
        <v>515</v>
      </c>
      <c r="I126" s="235" t="s">
        <v>477</v>
      </c>
      <c r="J126" s="235">
        <v>120</v>
      </c>
      <c r="K126" s="281"/>
    </row>
    <row r="127" spans="2:11" s="1" customFormat="1" ht="15" customHeight="1">
      <c r="B127" s="278"/>
      <c r="C127" s="235" t="s">
        <v>524</v>
      </c>
      <c r="D127" s="235"/>
      <c r="E127" s="235"/>
      <c r="F127" s="256" t="s">
        <v>475</v>
      </c>
      <c r="G127" s="235"/>
      <c r="H127" s="235" t="s">
        <v>525</v>
      </c>
      <c r="I127" s="235" t="s">
        <v>477</v>
      </c>
      <c r="J127" s="235" t="s">
        <v>526</v>
      </c>
      <c r="K127" s="281"/>
    </row>
    <row r="128" spans="2:11" s="1" customFormat="1" ht="15" customHeight="1">
      <c r="B128" s="278"/>
      <c r="C128" s="235" t="s">
        <v>423</v>
      </c>
      <c r="D128" s="235"/>
      <c r="E128" s="235"/>
      <c r="F128" s="256" t="s">
        <v>475</v>
      </c>
      <c r="G128" s="235"/>
      <c r="H128" s="235" t="s">
        <v>527</v>
      </c>
      <c r="I128" s="235" t="s">
        <v>477</v>
      </c>
      <c r="J128" s="235" t="s">
        <v>526</v>
      </c>
      <c r="K128" s="281"/>
    </row>
    <row r="129" spans="2:11" s="1" customFormat="1" ht="15" customHeight="1">
      <c r="B129" s="278"/>
      <c r="C129" s="235" t="s">
        <v>486</v>
      </c>
      <c r="D129" s="235"/>
      <c r="E129" s="235"/>
      <c r="F129" s="256" t="s">
        <v>481</v>
      </c>
      <c r="G129" s="235"/>
      <c r="H129" s="235" t="s">
        <v>487</v>
      </c>
      <c r="I129" s="235" t="s">
        <v>477</v>
      </c>
      <c r="J129" s="235">
        <v>15</v>
      </c>
      <c r="K129" s="281"/>
    </row>
    <row r="130" spans="2:11" s="1" customFormat="1" ht="15" customHeight="1">
      <c r="B130" s="278"/>
      <c r="C130" s="259" t="s">
        <v>488</v>
      </c>
      <c r="D130" s="259"/>
      <c r="E130" s="259"/>
      <c r="F130" s="260" t="s">
        <v>481</v>
      </c>
      <c r="G130" s="259"/>
      <c r="H130" s="259" t="s">
        <v>489</v>
      </c>
      <c r="I130" s="259" t="s">
        <v>477</v>
      </c>
      <c r="J130" s="259">
        <v>15</v>
      </c>
      <c r="K130" s="281"/>
    </row>
    <row r="131" spans="2:11" s="1" customFormat="1" ht="15" customHeight="1">
      <c r="B131" s="278"/>
      <c r="C131" s="259" t="s">
        <v>490</v>
      </c>
      <c r="D131" s="259"/>
      <c r="E131" s="259"/>
      <c r="F131" s="260" t="s">
        <v>481</v>
      </c>
      <c r="G131" s="259"/>
      <c r="H131" s="259" t="s">
        <v>491</v>
      </c>
      <c r="I131" s="259" t="s">
        <v>477</v>
      </c>
      <c r="J131" s="259">
        <v>20</v>
      </c>
      <c r="K131" s="281"/>
    </row>
    <row r="132" spans="2:11" s="1" customFormat="1" ht="15" customHeight="1">
      <c r="B132" s="278"/>
      <c r="C132" s="259" t="s">
        <v>492</v>
      </c>
      <c r="D132" s="259"/>
      <c r="E132" s="259"/>
      <c r="F132" s="260" t="s">
        <v>481</v>
      </c>
      <c r="G132" s="259"/>
      <c r="H132" s="259" t="s">
        <v>493</v>
      </c>
      <c r="I132" s="259" t="s">
        <v>477</v>
      </c>
      <c r="J132" s="259">
        <v>20</v>
      </c>
      <c r="K132" s="281"/>
    </row>
    <row r="133" spans="2:11" s="1" customFormat="1" ht="15" customHeight="1">
      <c r="B133" s="278"/>
      <c r="C133" s="235" t="s">
        <v>480</v>
      </c>
      <c r="D133" s="235"/>
      <c r="E133" s="235"/>
      <c r="F133" s="256" t="s">
        <v>481</v>
      </c>
      <c r="G133" s="235"/>
      <c r="H133" s="235" t="s">
        <v>515</v>
      </c>
      <c r="I133" s="235" t="s">
        <v>477</v>
      </c>
      <c r="J133" s="235">
        <v>50</v>
      </c>
      <c r="K133" s="281"/>
    </row>
    <row r="134" spans="2:11" s="1" customFormat="1" ht="15" customHeight="1">
      <c r="B134" s="278"/>
      <c r="C134" s="235" t="s">
        <v>494</v>
      </c>
      <c r="D134" s="235"/>
      <c r="E134" s="235"/>
      <c r="F134" s="256" t="s">
        <v>481</v>
      </c>
      <c r="G134" s="235"/>
      <c r="H134" s="235" t="s">
        <v>515</v>
      </c>
      <c r="I134" s="235" t="s">
        <v>477</v>
      </c>
      <c r="J134" s="235">
        <v>50</v>
      </c>
      <c r="K134" s="281"/>
    </row>
    <row r="135" spans="2:11" s="1" customFormat="1" ht="15" customHeight="1">
      <c r="B135" s="278"/>
      <c r="C135" s="235" t="s">
        <v>500</v>
      </c>
      <c r="D135" s="235"/>
      <c r="E135" s="235"/>
      <c r="F135" s="256" t="s">
        <v>481</v>
      </c>
      <c r="G135" s="235"/>
      <c r="H135" s="235" t="s">
        <v>515</v>
      </c>
      <c r="I135" s="235" t="s">
        <v>477</v>
      </c>
      <c r="J135" s="235">
        <v>50</v>
      </c>
      <c r="K135" s="281"/>
    </row>
    <row r="136" spans="2:11" s="1" customFormat="1" ht="15" customHeight="1">
      <c r="B136" s="278"/>
      <c r="C136" s="235" t="s">
        <v>502</v>
      </c>
      <c r="D136" s="235"/>
      <c r="E136" s="235"/>
      <c r="F136" s="256" t="s">
        <v>481</v>
      </c>
      <c r="G136" s="235"/>
      <c r="H136" s="235" t="s">
        <v>515</v>
      </c>
      <c r="I136" s="235" t="s">
        <v>477</v>
      </c>
      <c r="J136" s="235">
        <v>50</v>
      </c>
      <c r="K136" s="281"/>
    </row>
    <row r="137" spans="2:11" s="1" customFormat="1" ht="15" customHeight="1">
      <c r="B137" s="278"/>
      <c r="C137" s="235" t="s">
        <v>503</v>
      </c>
      <c r="D137" s="235"/>
      <c r="E137" s="235"/>
      <c r="F137" s="256" t="s">
        <v>481</v>
      </c>
      <c r="G137" s="235"/>
      <c r="H137" s="235" t="s">
        <v>528</v>
      </c>
      <c r="I137" s="235" t="s">
        <v>477</v>
      </c>
      <c r="J137" s="235">
        <v>255</v>
      </c>
      <c r="K137" s="281"/>
    </row>
    <row r="138" spans="2:11" s="1" customFormat="1" ht="15" customHeight="1">
      <c r="B138" s="278"/>
      <c r="C138" s="235" t="s">
        <v>505</v>
      </c>
      <c r="D138" s="235"/>
      <c r="E138" s="235"/>
      <c r="F138" s="256" t="s">
        <v>475</v>
      </c>
      <c r="G138" s="235"/>
      <c r="H138" s="235" t="s">
        <v>529</v>
      </c>
      <c r="I138" s="235" t="s">
        <v>507</v>
      </c>
      <c r="J138" s="235"/>
      <c r="K138" s="281"/>
    </row>
    <row r="139" spans="2:11" s="1" customFormat="1" ht="15" customHeight="1">
      <c r="B139" s="278"/>
      <c r="C139" s="235" t="s">
        <v>508</v>
      </c>
      <c r="D139" s="235"/>
      <c r="E139" s="235"/>
      <c r="F139" s="256" t="s">
        <v>475</v>
      </c>
      <c r="G139" s="235"/>
      <c r="H139" s="235" t="s">
        <v>530</v>
      </c>
      <c r="I139" s="235" t="s">
        <v>510</v>
      </c>
      <c r="J139" s="235"/>
      <c r="K139" s="281"/>
    </row>
    <row r="140" spans="2:11" s="1" customFormat="1" ht="15" customHeight="1">
      <c r="B140" s="278"/>
      <c r="C140" s="235" t="s">
        <v>511</v>
      </c>
      <c r="D140" s="235"/>
      <c r="E140" s="235"/>
      <c r="F140" s="256" t="s">
        <v>475</v>
      </c>
      <c r="G140" s="235"/>
      <c r="H140" s="235" t="s">
        <v>511</v>
      </c>
      <c r="I140" s="235" t="s">
        <v>510</v>
      </c>
      <c r="J140" s="235"/>
      <c r="K140" s="281"/>
    </row>
    <row r="141" spans="2:11" s="1" customFormat="1" ht="15" customHeight="1">
      <c r="B141" s="278"/>
      <c r="C141" s="235" t="s">
        <v>41</v>
      </c>
      <c r="D141" s="235"/>
      <c r="E141" s="235"/>
      <c r="F141" s="256" t="s">
        <v>475</v>
      </c>
      <c r="G141" s="235"/>
      <c r="H141" s="235" t="s">
        <v>531</v>
      </c>
      <c r="I141" s="235" t="s">
        <v>510</v>
      </c>
      <c r="J141" s="235"/>
      <c r="K141" s="281"/>
    </row>
    <row r="142" spans="2:11" s="1" customFormat="1" ht="15" customHeight="1">
      <c r="B142" s="278"/>
      <c r="C142" s="235" t="s">
        <v>532</v>
      </c>
      <c r="D142" s="235"/>
      <c r="E142" s="235"/>
      <c r="F142" s="256" t="s">
        <v>475</v>
      </c>
      <c r="G142" s="235"/>
      <c r="H142" s="235" t="s">
        <v>533</v>
      </c>
      <c r="I142" s="235" t="s">
        <v>510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534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469</v>
      </c>
      <c r="D148" s="248"/>
      <c r="E148" s="248"/>
      <c r="F148" s="248" t="s">
        <v>470</v>
      </c>
      <c r="G148" s="249"/>
      <c r="H148" s="248" t="s">
        <v>57</v>
      </c>
      <c r="I148" s="248" t="s">
        <v>60</v>
      </c>
      <c r="J148" s="248" t="s">
        <v>471</v>
      </c>
      <c r="K148" s="247"/>
    </row>
    <row r="149" spans="2:11" s="1" customFormat="1" ht="17.25" customHeight="1">
      <c r="B149" s="246"/>
      <c r="C149" s="250" t="s">
        <v>472</v>
      </c>
      <c r="D149" s="250"/>
      <c r="E149" s="250"/>
      <c r="F149" s="251" t="s">
        <v>473</v>
      </c>
      <c r="G149" s="252"/>
      <c r="H149" s="250"/>
      <c r="I149" s="250"/>
      <c r="J149" s="250" t="s">
        <v>474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478</v>
      </c>
      <c r="D151" s="235"/>
      <c r="E151" s="235"/>
      <c r="F151" s="286" t="s">
        <v>475</v>
      </c>
      <c r="G151" s="235"/>
      <c r="H151" s="285" t="s">
        <v>515</v>
      </c>
      <c r="I151" s="285" t="s">
        <v>477</v>
      </c>
      <c r="J151" s="285">
        <v>120</v>
      </c>
      <c r="K151" s="281"/>
    </row>
    <row r="152" spans="2:11" s="1" customFormat="1" ht="15" customHeight="1">
      <c r="B152" s="258"/>
      <c r="C152" s="285" t="s">
        <v>524</v>
      </c>
      <c r="D152" s="235"/>
      <c r="E152" s="235"/>
      <c r="F152" s="286" t="s">
        <v>475</v>
      </c>
      <c r="G152" s="235"/>
      <c r="H152" s="285" t="s">
        <v>535</v>
      </c>
      <c r="I152" s="285" t="s">
        <v>477</v>
      </c>
      <c r="J152" s="285" t="s">
        <v>526</v>
      </c>
      <c r="K152" s="281"/>
    </row>
    <row r="153" spans="2:11" s="1" customFormat="1" ht="15" customHeight="1">
      <c r="B153" s="258"/>
      <c r="C153" s="285" t="s">
        <v>423</v>
      </c>
      <c r="D153" s="235"/>
      <c r="E153" s="235"/>
      <c r="F153" s="286" t="s">
        <v>475</v>
      </c>
      <c r="G153" s="235"/>
      <c r="H153" s="285" t="s">
        <v>536</v>
      </c>
      <c r="I153" s="285" t="s">
        <v>477</v>
      </c>
      <c r="J153" s="285" t="s">
        <v>526</v>
      </c>
      <c r="K153" s="281"/>
    </row>
    <row r="154" spans="2:11" s="1" customFormat="1" ht="15" customHeight="1">
      <c r="B154" s="258"/>
      <c r="C154" s="285" t="s">
        <v>480</v>
      </c>
      <c r="D154" s="235"/>
      <c r="E154" s="235"/>
      <c r="F154" s="286" t="s">
        <v>481</v>
      </c>
      <c r="G154" s="235"/>
      <c r="H154" s="285" t="s">
        <v>515</v>
      </c>
      <c r="I154" s="285" t="s">
        <v>477</v>
      </c>
      <c r="J154" s="285">
        <v>50</v>
      </c>
      <c r="K154" s="281"/>
    </row>
    <row r="155" spans="2:11" s="1" customFormat="1" ht="15" customHeight="1">
      <c r="B155" s="258"/>
      <c r="C155" s="285" t="s">
        <v>483</v>
      </c>
      <c r="D155" s="235"/>
      <c r="E155" s="235"/>
      <c r="F155" s="286" t="s">
        <v>475</v>
      </c>
      <c r="G155" s="235"/>
      <c r="H155" s="285" t="s">
        <v>515</v>
      </c>
      <c r="I155" s="285" t="s">
        <v>485</v>
      </c>
      <c r="J155" s="285"/>
      <c r="K155" s="281"/>
    </row>
    <row r="156" spans="2:11" s="1" customFormat="1" ht="15" customHeight="1">
      <c r="B156" s="258"/>
      <c r="C156" s="285" t="s">
        <v>494</v>
      </c>
      <c r="D156" s="235"/>
      <c r="E156" s="235"/>
      <c r="F156" s="286" t="s">
        <v>481</v>
      </c>
      <c r="G156" s="235"/>
      <c r="H156" s="285" t="s">
        <v>515</v>
      </c>
      <c r="I156" s="285" t="s">
        <v>477</v>
      </c>
      <c r="J156" s="285">
        <v>50</v>
      </c>
      <c r="K156" s="281"/>
    </row>
    <row r="157" spans="2:11" s="1" customFormat="1" ht="15" customHeight="1">
      <c r="B157" s="258"/>
      <c r="C157" s="285" t="s">
        <v>502</v>
      </c>
      <c r="D157" s="235"/>
      <c r="E157" s="235"/>
      <c r="F157" s="286" t="s">
        <v>481</v>
      </c>
      <c r="G157" s="235"/>
      <c r="H157" s="285" t="s">
        <v>515</v>
      </c>
      <c r="I157" s="285" t="s">
        <v>477</v>
      </c>
      <c r="J157" s="285">
        <v>50</v>
      </c>
      <c r="K157" s="281"/>
    </row>
    <row r="158" spans="2:11" s="1" customFormat="1" ht="15" customHeight="1">
      <c r="B158" s="258"/>
      <c r="C158" s="285" t="s">
        <v>500</v>
      </c>
      <c r="D158" s="235"/>
      <c r="E158" s="235"/>
      <c r="F158" s="286" t="s">
        <v>481</v>
      </c>
      <c r="G158" s="235"/>
      <c r="H158" s="285" t="s">
        <v>515</v>
      </c>
      <c r="I158" s="285" t="s">
        <v>477</v>
      </c>
      <c r="J158" s="285">
        <v>50</v>
      </c>
      <c r="K158" s="281"/>
    </row>
    <row r="159" spans="2:11" s="1" customFormat="1" ht="15" customHeight="1">
      <c r="B159" s="258"/>
      <c r="C159" s="285" t="s">
        <v>85</v>
      </c>
      <c r="D159" s="235"/>
      <c r="E159" s="235"/>
      <c r="F159" s="286" t="s">
        <v>475</v>
      </c>
      <c r="G159" s="235"/>
      <c r="H159" s="285" t="s">
        <v>537</v>
      </c>
      <c r="I159" s="285" t="s">
        <v>477</v>
      </c>
      <c r="J159" s="285" t="s">
        <v>538</v>
      </c>
      <c r="K159" s="281"/>
    </row>
    <row r="160" spans="2:11" s="1" customFormat="1" ht="15" customHeight="1">
      <c r="B160" s="258"/>
      <c r="C160" s="285" t="s">
        <v>539</v>
      </c>
      <c r="D160" s="235"/>
      <c r="E160" s="235"/>
      <c r="F160" s="286" t="s">
        <v>475</v>
      </c>
      <c r="G160" s="235"/>
      <c r="H160" s="285" t="s">
        <v>540</v>
      </c>
      <c r="I160" s="285" t="s">
        <v>510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541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469</v>
      </c>
      <c r="D166" s="248"/>
      <c r="E166" s="248"/>
      <c r="F166" s="248" t="s">
        <v>470</v>
      </c>
      <c r="G166" s="290"/>
      <c r="H166" s="291" t="s">
        <v>57</v>
      </c>
      <c r="I166" s="291" t="s">
        <v>60</v>
      </c>
      <c r="J166" s="248" t="s">
        <v>471</v>
      </c>
      <c r="K166" s="228"/>
    </row>
    <row r="167" spans="2:11" s="1" customFormat="1" ht="17.25" customHeight="1">
      <c r="B167" s="229"/>
      <c r="C167" s="250" t="s">
        <v>472</v>
      </c>
      <c r="D167" s="250"/>
      <c r="E167" s="250"/>
      <c r="F167" s="251" t="s">
        <v>473</v>
      </c>
      <c r="G167" s="292"/>
      <c r="H167" s="293"/>
      <c r="I167" s="293"/>
      <c r="J167" s="250" t="s">
        <v>474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478</v>
      </c>
      <c r="D169" s="235"/>
      <c r="E169" s="235"/>
      <c r="F169" s="256" t="s">
        <v>475</v>
      </c>
      <c r="G169" s="235"/>
      <c r="H169" s="235" t="s">
        <v>515</v>
      </c>
      <c r="I169" s="235" t="s">
        <v>477</v>
      </c>
      <c r="J169" s="235">
        <v>120</v>
      </c>
      <c r="K169" s="281"/>
    </row>
    <row r="170" spans="2:11" s="1" customFormat="1" ht="15" customHeight="1">
      <c r="B170" s="258"/>
      <c r="C170" s="235" t="s">
        <v>524</v>
      </c>
      <c r="D170" s="235"/>
      <c r="E170" s="235"/>
      <c r="F170" s="256" t="s">
        <v>475</v>
      </c>
      <c r="G170" s="235"/>
      <c r="H170" s="235" t="s">
        <v>525</v>
      </c>
      <c r="I170" s="235" t="s">
        <v>477</v>
      </c>
      <c r="J170" s="235" t="s">
        <v>526</v>
      </c>
      <c r="K170" s="281"/>
    </row>
    <row r="171" spans="2:11" s="1" customFormat="1" ht="15" customHeight="1">
      <c r="B171" s="258"/>
      <c r="C171" s="235" t="s">
        <v>423</v>
      </c>
      <c r="D171" s="235"/>
      <c r="E171" s="235"/>
      <c r="F171" s="256" t="s">
        <v>475</v>
      </c>
      <c r="G171" s="235"/>
      <c r="H171" s="235" t="s">
        <v>542</v>
      </c>
      <c r="I171" s="235" t="s">
        <v>477</v>
      </c>
      <c r="J171" s="235" t="s">
        <v>526</v>
      </c>
      <c r="K171" s="281"/>
    </row>
    <row r="172" spans="2:11" s="1" customFormat="1" ht="15" customHeight="1">
      <c r="B172" s="258"/>
      <c r="C172" s="235" t="s">
        <v>480</v>
      </c>
      <c r="D172" s="235"/>
      <c r="E172" s="235"/>
      <c r="F172" s="256" t="s">
        <v>481</v>
      </c>
      <c r="G172" s="235"/>
      <c r="H172" s="235" t="s">
        <v>542</v>
      </c>
      <c r="I172" s="235" t="s">
        <v>477</v>
      </c>
      <c r="J172" s="235">
        <v>50</v>
      </c>
      <c r="K172" s="281"/>
    </row>
    <row r="173" spans="2:11" s="1" customFormat="1" ht="15" customHeight="1">
      <c r="B173" s="258"/>
      <c r="C173" s="235" t="s">
        <v>483</v>
      </c>
      <c r="D173" s="235"/>
      <c r="E173" s="235"/>
      <c r="F173" s="256" t="s">
        <v>475</v>
      </c>
      <c r="G173" s="235"/>
      <c r="H173" s="235" t="s">
        <v>542</v>
      </c>
      <c r="I173" s="235" t="s">
        <v>485</v>
      </c>
      <c r="J173" s="235"/>
      <c r="K173" s="281"/>
    </row>
    <row r="174" spans="2:11" s="1" customFormat="1" ht="15" customHeight="1">
      <c r="B174" s="258"/>
      <c r="C174" s="235" t="s">
        <v>494</v>
      </c>
      <c r="D174" s="235"/>
      <c r="E174" s="235"/>
      <c r="F174" s="256" t="s">
        <v>481</v>
      </c>
      <c r="G174" s="235"/>
      <c r="H174" s="235" t="s">
        <v>542</v>
      </c>
      <c r="I174" s="235" t="s">
        <v>477</v>
      </c>
      <c r="J174" s="235">
        <v>50</v>
      </c>
      <c r="K174" s="281"/>
    </row>
    <row r="175" spans="2:11" s="1" customFormat="1" ht="15" customHeight="1">
      <c r="B175" s="258"/>
      <c r="C175" s="235" t="s">
        <v>502</v>
      </c>
      <c r="D175" s="235"/>
      <c r="E175" s="235"/>
      <c r="F175" s="256" t="s">
        <v>481</v>
      </c>
      <c r="G175" s="235"/>
      <c r="H175" s="235" t="s">
        <v>542</v>
      </c>
      <c r="I175" s="235" t="s">
        <v>477</v>
      </c>
      <c r="J175" s="235">
        <v>50</v>
      </c>
      <c r="K175" s="281"/>
    </row>
    <row r="176" spans="2:11" s="1" customFormat="1" ht="15" customHeight="1">
      <c r="B176" s="258"/>
      <c r="C176" s="235" t="s">
        <v>500</v>
      </c>
      <c r="D176" s="235"/>
      <c r="E176" s="235"/>
      <c r="F176" s="256" t="s">
        <v>481</v>
      </c>
      <c r="G176" s="235"/>
      <c r="H176" s="235" t="s">
        <v>542</v>
      </c>
      <c r="I176" s="235" t="s">
        <v>477</v>
      </c>
      <c r="J176" s="235">
        <v>50</v>
      </c>
      <c r="K176" s="281"/>
    </row>
    <row r="177" spans="2:11" s="1" customFormat="1" ht="15" customHeight="1">
      <c r="B177" s="258"/>
      <c r="C177" s="235" t="s">
        <v>99</v>
      </c>
      <c r="D177" s="235"/>
      <c r="E177" s="235"/>
      <c r="F177" s="256" t="s">
        <v>475</v>
      </c>
      <c r="G177" s="235"/>
      <c r="H177" s="235" t="s">
        <v>543</v>
      </c>
      <c r="I177" s="235" t="s">
        <v>544</v>
      </c>
      <c r="J177" s="235"/>
      <c r="K177" s="281"/>
    </row>
    <row r="178" spans="2:11" s="1" customFormat="1" ht="15" customHeight="1">
      <c r="B178" s="258"/>
      <c r="C178" s="235" t="s">
        <v>60</v>
      </c>
      <c r="D178" s="235"/>
      <c r="E178" s="235"/>
      <c r="F178" s="256" t="s">
        <v>475</v>
      </c>
      <c r="G178" s="235"/>
      <c r="H178" s="235" t="s">
        <v>545</v>
      </c>
      <c r="I178" s="235" t="s">
        <v>546</v>
      </c>
      <c r="J178" s="235">
        <v>1</v>
      </c>
      <c r="K178" s="281"/>
    </row>
    <row r="179" spans="2:11" s="1" customFormat="1" ht="15" customHeight="1">
      <c r="B179" s="258"/>
      <c r="C179" s="235" t="s">
        <v>56</v>
      </c>
      <c r="D179" s="235"/>
      <c r="E179" s="235"/>
      <c r="F179" s="256" t="s">
        <v>475</v>
      </c>
      <c r="G179" s="235"/>
      <c r="H179" s="235" t="s">
        <v>547</v>
      </c>
      <c r="I179" s="235" t="s">
        <v>477</v>
      </c>
      <c r="J179" s="235">
        <v>20</v>
      </c>
      <c r="K179" s="281"/>
    </row>
    <row r="180" spans="2:11" s="1" customFormat="1" ht="15" customHeight="1">
      <c r="B180" s="258"/>
      <c r="C180" s="235" t="s">
        <v>57</v>
      </c>
      <c r="D180" s="235"/>
      <c r="E180" s="235"/>
      <c r="F180" s="256" t="s">
        <v>475</v>
      </c>
      <c r="G180" s="235"/>
      <c r="H180" s="235" t="s">
        <v>548</v>
      </c>
      <c r="I180" s="235" t="s">
        <v>477</v>
      </c>
      <c r="J180" s="235">
        <v>255</v>
      </c>
      <c r="K180" s="281"/>
    </row>
    <row r="181" spans="2:11" s="1" customFormat="1" ht="15" customHeight="1">
      <c r="B181" s="258"/>
      <c r="C181" s="235" t="s">
        <v>100</v>
      </c>
      <c r="D181" s="235"/>
      <c r="E181" s="235"/>
      <c r="F181" s="256" t="s">
        <v>475</v>
      </c>
      <c r="G181" s="235"/>
      <c r="H181" s="235" t="s">
        <v>439</v>
      </c>
      <c r="I181" s="235" t="s">
        <v>477</v>
      </c>
      <c r="J181" s="235">
        <v>10</v>
      </c>
      <c r="K181" s="281"/>
    </row>
    <row r="182" spans="2:11" s="1" customFormat="1" ht="15" customHeight="1">
      <c r="B182" s="258"/>
      <c r="C182" s="235" t="s">
        <v>101</v>
      </c>
      <c r="D182" s="235"/>
      <c r="E182" s="235"/>
      <c r="F182" s="256" t="s">
        <v>475</v>
      </c>
      <c r="G182" s="235"/>
      <c r="H182" s="235" t="s">
        <v>549</v>
      </c>
      <c r="I182" s="235" t="s">
        <v>510</v>
      </c>
      <c r="J182" s="235"/>
      <c r="K182" s="281"/>
    </row>
    <row r="183" spans="2:11" s="1" customFormat="1" ht="15" customHeight="1">
      <c r="B183" s="258"/>
      <c r="C183" s="235" t="s">
        <v>550</v>
      </c>
      <c r="D183" s="235"/>
      <c r="E183" s="235"/>
      <c r="F183" s="256" t="s">
        <v>475</v>
      </c>
      <c r="G183" s="235"/>
      <c r="H183" s="235" t="s">
        <v>551</v>
      </c>
      <c r="I183" s="235" t="s">
        <v>510</v>
      </c>
      <c r="J183" s="235"/>
      <c r="K183" s="281"/>
    </row>
    <row r="184" spans="2:11" s="1" customFormat="1" ht="15" customHeight="1">
      <c r="B184" s="258"/>
      <c r="C184" s="235" t="s">
        <v>539</v>
      </c>
      <c r="D184" s="235"/>
      <c r="E184" s="235"/>
      <c r="F184" s="256" t="s">
        <v>475</v>
      </c>
      <c r="G184" s="235"/>
      <c r="H184" s="235" t="s">
        <v>552</v>
      </c>
      <c r="I184" s="235" t="s">
        <v>510</v>
      </c>
      <c r="J184" s="235"/>
      <c r="K184" s="281"/>
    </row>
    <row r="185" spans="2:11" s="1" customFormat="1" ht="15" customHeight="1">
      <c r="B185" s="258"/>
      <c r="C185" s="235" t="s">
        <v>103</v>
      </c>
      <c r="D185" s="235"/>
      <c r="E185" s="235"/>
      <c r="F185" s="256" t="s">
        <v>481</v>
      </c>
      <c r="G185" s="235"/>
      <c r="H185" s="235" t="s">
        <v>553</v>
      </c>
      <c r="I185" s="235" t="s">
        <v>477</v>
      </c>
      <c r="J185" s="235">
        <v>50</v>
      </c>
      <c r="K185" s="281"/>
    </row>
    <row r="186" spans="2:11" s="1" customFormat="1" ht="15" customHeight="1">
      <c r="B186" s="258"/>
      <c r="C186" s="235" t="s">
        <v>554</v>
      </c>
      <c r="D186" s="235"/>
      <c r="E186" s="235"/>
      <c r="F186" s="256" t="s">
        <v>481</v>
      </c>
      <c r="G186" s="235"/>
      <c r="H186" s="235" t="s">
        <v>555</v>
      </c>
      <c r="I186" s="235" t="s">
        <v>556</v>
      </c>
      <c r="J186" s="235"/>
      <c r="K186" s="281"/>
    </row>
    <row r="187" spans="2:11" s="1" customFormat="1" ht="15" customHeight="1">
      <c r="B187" s="258"/>
      <c r="C187" s="235" t="s">
        <v>557</v>
      </c>
      <c r="D187" s="235"/>
      <c r="E187" s="235"/>
      <c r="F187" s="256" t="s">
        <v>481</v>
      </c>
      <c r="G187" s="235"/>
      <c r="H187" s="235" t="s">
        <v>558</v>
      </c>
      <c r="I187" s="235" t="s">
        <v>556</v>
      </c>
      <c r="J187" s="235"/>
      <c r="K187" s="281"/>
    </row>
    <row r="188" spans="2:11" s="1" customFormat="1" ht="15" customHeight="1">
      <c r="B188" s="258"/>
      <c r="C188" s="235" t="s">
        <v>559</v>
      </c>
      <c r="D188" s="235"/>
      <c r="E188" s="235"/>
      <c r="F188" s="256" t="s">
        <v>481</v>
      </c>
      <c r="G188" s="235"/>
      <c r="H188" s="235" t="s">
        <v>560</v>
      </c>
      <c r="I188" s="235" t="s">
        <v>556</v>
      </c>
      <c r="J188" s="235"/>
      <c r="K188" s="281"/>
    </row>
    <row r="189" spans="2:11" s="1" customFormat="1" ht="15" customHeight="1">
      <c r="B189" s="258"/>
      <c r="C189" s="294" t="s">
        <v>561</v>
      </c>
      <c r="D189" s="235"/>
      <c r="E189" s="235"/>
      <c r="F189" s="256" t="s">
        <v>481</v>
      </c>
      <c r="G189" s="235"/>
      <c r="H189" s="235" t="s">
        <v>562</v>
      </c>
      <c r="I189" s="235" t="s">
        <v>563</v>
      </c>
      <c r="J189" s="295" t="s">
        <v>564</v>
      </c>
      <c r="K189" s="281"/>
    </row>
    <row r="190" spans="2:11" s="1" customFormat="1" ht="15" customHeight="1">
      <c r="B190" s="258"/>
      <c r="C190" s="294" t="s">
        <v>45</v>
      </c>
      <c r="D190" s="235"/>
      <c r="E190" s="235"/>
      <c r="F190" s="256" t="s">
        <v>475</v>
      </c>
      <c r="G190" s="235"/>
      <c r="H190" s="232" t="s">
        <v>565</v>
      </c>
      <c r="I190" s="235" t="s">
        <v>566</v>
      </c>
      <c r="J190" s="235"/>
      <c r="K190" s="281"/>
    </row>
    <row r="191" spans="2:11" s="1" customFormat="1" ht="15" customHeight="1">
      <c r="B191" s="258"/>
      <c r="C191" s="294" t="s">
        <v>567</v>
      </c>
      <c r="D191" s="235"/>
      <c r="E191" s="235"/>
      <c r="F191" s="256" t="s">
        <v>475</v>
      </c>
      <c r="G191" s="235"/>
      <c r="H191" s="235" t="s">
        <v>568</v>
      </c>
      <c r="I191" s="235" t="s">
        <v>510</v>
      </c>
      <c r="J191" s="235"/>
      <c r="K191" s="281"/>
    </row>
    <row r="192" spans="2:11" s="1" customFormat="1" ht="15" customHeight="1">
      <c r="B192" s="258"/>
      <c r="C192" s="294" t="s">
        <v>569</v>
      </c>
      <c r="D192" s="235"/>
      <c r="E192" s="235"/>
      <c r="F192" s="256" t="s">
        <v>475</v>
      </c>
      <c r="G192" s="235"/>
      <c r="H192" s="235" t="s">
        <v>570</v>
      </c>
      <c r="I192" s="235" t="s">
        <v>510</v>
      </c>
      <c r="J192" s="235"/>
      <c r="K192" s="281"/>
    </row>
    <row r="193" spans="2:11" s="1" customFormat="1" ht="15" customHeight="1">
      <c r="B193" s="258"/>
      <c r="C193" s="294" t="s">
        <v>571</v>
      </c>
      <c r="D193" s="235"/>
      <c r="E193" s="235"/>
      <c r="F193" s="256" t="s">
        <v>481</v>
      </c>
      <c r="G193" s="235"/>
      <c r="H193" s="235" t="s">
        <v>572</v>
      </c>
      <c r="I193" s="235" t="s">
        <v>510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573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574</v>
      </c>
      <c r="D200" s="297"/>
      <c r="E200" s="297"/>
      <c r="F200" s="297" t="s">
        <v>575</v>
      </c>
      <c r="G200" s="298"/>
      <c r="H200" s="352" t="s">
        <v>576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566</v>
      </c>
      <c r="D202" s="235"/>
      <c r="E202" s="235"/>
      <c r="F202" s="256" t="s">
        <v>46</v>
      </c>
      <c r="G202" s="235"/>
      <c r="H202" s="353" t="s">
        <v>577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47</v>
      </c>
      <c r="G203" s="235"/>
      <c r="H203" s="353" t="s">
        <v>578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50</v>
      </c>
      <c r="G204" s="235"/>
      <c r="H204" s="353" t="s">
        <v>579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48</v>
      </c>
      <c r="G205" s="235"/>
      <c r="H205" s="353" t="s">
        <v>580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49</v>
      </c>
      <c r="G206" s="235"/>
      <c r="H206" s="353" t="s">
        <v>581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522</v>
      </c>
      <c r="D208" s="235"/>
      <c r="E208" s="235"/>
      <c r="F208" s="256" t="s">
        <v>79</v>
      </c>
      <c r="G208" s="235"/>
      <c r="H208" s="353" t="s">
        <v>582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417</v>
      </c>
      <c r="G209" s="235"/>
      <c r="H209" s="353" t="s">
        <v>418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415</v>
      </c>
      <c r="G210" s="235"/>
      <c r="H210" s="353" t="s">
        <v>583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419</v>
      </c>
      <c r="G211" s="294"/>
      <c r="H211" s="354" t="s">
        <v>420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421</v>
      </c>
      <c r="G212" s="294"/>
      <c r="H212" s="354" t="s">
        <v>584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546</v>
      </c>
      <c r="D214" s="235"/>
      <c r="E214" s="235"/>
      <c r="F214" s="256">
        <v>1</v>
      </c>
      <c r="G214" s="294"/>
      <c r="H214" s="354" t="s">
        <v>585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586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587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588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Milan Tenkrát</cp:lastModifiedBy>
  <dcterms:created xsi:type="dcterms:W3CDTF">2021-02-17T07:59:06Z</dcterms:created>
  <dcterms:modified xsi:type="dcterms:W3CDTF">2021-03-08T12:59:32Z</dcterms:modified>
  <cp:category/>
  <cp:version/>
  <cp:contentType/>
  <cp:contentStatus/>
</cp:coreProperties>
</file>