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1 - Pavilon CF – opra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'SO 01 - Pavilon CF – opra...'!$C$102:$K$294</definedName>
    <definedName name="_xlnm.Print_Area" localSheetId="1">'SO 01 - Pavilon CF – opra...'!$C$4:$J$39,'SO 01 - Pavilon CF – opra...'!$C$45:$J$84,'SO 01 - Pavilon CF – opra...'!$C$90:$K$294</definedName>
    <definedName name="_xlnm.Print_Titles" localSheetId="1">'SO 01 - Pavilon CF – opra...'!$102:$102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294"/>
  <c r="BH294"/>
  <c r="BG294"/>
  <c r="BF294"/>
  <c r="T294"/>
  <c r="R294"/>
  <c r="P294"/>
  <c r="BI290"/>
  <c r="BH290"/>
  <c r="BG290"/>
  <c r="BF290"/>
  <c r="T290"/>
  <c r="R290"/>
  <c r="P290"/>
  <c r="BI288"/>
  <c r="BH288"/>
  <c r="BG288"/>
  <c r="BF288"/>
  <c r="T288"/>
  <c r="R288"/>
  <c r="P288"/>
  <c r="BI287"/>
  <c r="BH287"/>
  <c r="BG287"/>
  <c r="BF287"/>
  <c r="T287"/>
  <c r="R287"/>
  <c r="P287"/>
  <c r="BI285"/>
  <c r="BH285"/>
  <c r="BG285"/>
  <c r="BF285"/>
  <c r="T285"/>
  <c r="R285"/>
  <c r="P285"/>
  <c r="BI283"/>
  <c r="BH283"/>
  <c r="BG283"/>
  <c r="BF283"/>
  <c r="T283"/>
  <c r="R283"/>
  <c r="P283"/>
  <c r="BI281"/>
  <c r="BH281"/>
  <c r="BG281"/>
  <c r="BF281"/>
  <c r="T281"/>
  <c r="R281"/>
  <c r="P281"/>
  <c r="BI280"/>
  <c r="BH280"/>
  <c r="BG280"/>
  <c r="BF280"/>
  <c r="T280"/>
  <c r="R280"/>
  <c r="P280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5"/>
  <c r="BH265"/>
  <c r="BG265"/>
  <c r="BF265"/>
  <c r="T265"/>
  <c r="R265"/>
  <c r="P265"/>
  <c r="BI263"/>
  <c r="BH263"/>
  <c r="BG263"/>
  <c r="BF263"/>
  <c r="T263"/>
  <c r="R263"/>
  <c r="P263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3"/>
  <c r="BH213"/>
  <c r="BG213"/>
  <c r="BF213"/>
  <c r="T213"/>
  <c r="R213"/>
  <c r="P213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R197"/>
  <c r="P197"/>
  <c r="BI196"/>
  <c r="BH196"/>
  <c r="BG196"/>
  <c r="BF196"/>
  <c r="T196"/>
  <c r="R196"/>
  <c r="P196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T173"/>
  <c r="R174"/>
  <c r="R173"/>
  <c r="P174"/>
  <c r="P173"/>
  <c r="BI171"/>
  <c r="BH171"/>
  <c r="BG171"/>
  <c r="BF171"/>
  <c r="T171"/>
  <c r="T170"/>
  <c r="R171"/>
  <c r="R170"/>
  <c r="P171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0"/>
  <c r="BH160"/>
  <c r="BG160"/>
  <c r="BF160"/>
  <c r="T160"/>
  <c r="R160"/>
  <c r="P160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1"/>
  <c r="BH131"/>
  <c r="BG131"/>
  <c r="BF131"/>
  <c r="T131"/>
  <c r="T130"/>
  <c r="R131"/>
  <c r="R130"/>
  <c r="P131"/>
  <c r="P130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4"/>
  <c r="BH114"/>
  <c r="BG114"/>
  <c r="BF114"/>
  <c r="T114"/>
  <c r="R114"/>
  <c r="P114"/>
  <c r="BI112"/>
  <c r="BH112"/>
  <c r="BG112"/>
  <c r="BF112"/>
  <c r="T112"/>
  <c r="T111"/>
  <c r="R112"/>
  <c r="R111"/>
  <c r="P112"/>
  <c r="P111"/>
  <c r="BI109"/>
  <c r="BH109"/>
  <c r="BG109"/>
  <c r="BF109"/>
  <c r="T109"/>
  <c r="R109"/>
  <c r="P109"/>
  <c r="BI107"/>
  <c r="BH107"/>
  <c r="BG107"/>
  <c r="BF107"/>
  <c r="T107"/>
  <c r="R107"/>
  <c r="P107"/>
  <c r="BI106"/>
  <c r="BH106"/>
  <c r="BG106"/>
  <c r="BF106"/>
  <c r="T106"/>
  <c r="R106"/>
  <c r="P106"/>
  <c r="J99"/>
  <c r="F99"/>
  <c r="F97"/>
  <c r="E95"/>
  <c r="J54"/>
  <c r="F54"/>
  <c r="F52"/>
  <c r="E50"/>
  <c r="J24"/>
  <c r="E24"/>
  <c r="J100"/>
  <c r="J23"/>
  <c r="J18"/>
  <c r="E18"/>
  <c r="F100"/>
  <c r="J17"/>
  <c r="J12"/>
  <c r="J52"/>
  <c r="E7"/>
  <c r="E93"/>
  <c i="1" r="L50"/>
  <c r="AM50"/>
  <c r="AM49"/>
  <c r="L49"/>
  <c r="AM47"/>
  <c r="L47"/>
  <c r="L45"/>
  <c r="L44"/>
  <c i="2" r="J290"/>
  <c r="J285"/>
  <c r="J281"/>
  <c r="BK278"/>
  <c r="BK276"/>
  <c r="J275"/>
  <c r="J269"/>
  <c r="BK263"/>
  <c r="BK259"/>
  <c r="BK257"/>
  <c r="J253"/>
  <c r="J252"/>
  <c r="BK250"/>
  <c r="J247"/>
  <c r="J245"/>
  <c r="J243"/>
  <c r="BK240"/>
  <c r="J237"/>
  <c r="BK235"/>
  <c r="BK233"/>
  <c r="J231"/>
  <c r="BK229"/>
  <c r="J227"/>
  <c r="BK225"/>
  <c r="J222"/>
  <c r="BK220"/>
  <c r="BK218"/>
  <c r="BK216"/>
  <c r="J213"/>
  <c r="J210"/>
  <c r="J208"/>
  <c r="J206"/>
  <c r="J203"/>
  <c r="BK201"/>
  <c r="BK199"/>
  <c r="BK196"/>
  <c r="J193"/>
  <c r="BK191"/>
  <c r="BK188"/>
  <c r="BK186"/>
  <c r="BK184"/>
  <c r="BK181"/>
  <c r="BK179"/>
  <c r="J177"/>
  <c r="BK174"/>
  <c r="J169"/>
  <c r="BK167"/>
  <c r="BK164"/>
  <c r="BK160"/>
  <c r="J154"/>
  <c r="BK151"/>
  <c r="J148"/>
  <c r="BK146"/>
  <c r="BK144"/>
  <c r="BK142"/>
  <c r="J140"/>
  <c r="BK138"/>
  <c r="BK135"/>
  <c r="J131"/>
  <c r="BK125"/>
  <c r="J122"/>
  <c r="BK118"/>
  <c r="J112"/>
  <c r="BK107"/>
  <c r="BK294"/>
  <c r="BK290"/>
  <c r="BK287"/>
  <c r="J283"/>
  <c r="BK280"/>
  <c r="J277"/>
  <c r="BK275"/>
  <c r="BK271"/>
  <c r="J265"/>
  <c r="J260"/>
  <c r="J258"/>
  <c r="J255"/>
  <c r="BK252"/>
  <c r="J249"/>
  <c r="J246"/>
  <c r="BK243"/>
  <c r="J240"/>
  <c r="BK237"/>
  <c r="J235"/>
  <c r="J233"/>
  <c r="BK231"/>
  <c r="J229"/>
  <c r="BK227"/>
  <c r="J226"/>
  <c r="BK224"/>
  <c r="J221"/>
  <c r="J218"/>
  <c r="J216"/>
  <c r="BK213"/>
  <c r="BK210"/>
  <c r="BK208"/>
  <c r="BK206"/>
  <c r="BK203"/>
  <c r="J201"/>
  <c r="J200"/>
  <c r="J196"/>
  <c r="BK193"/>
  <c r="J191"/>
  <c r="J188"/>
  <c r="J186"/>
  <c r="BK185"/>
  <c r="BK182"/>
  <c r="J179"/>
  <c r="BK177"/>
  <c r="J174"/>
  <c r="BK169"/>
  <c r="J167"/>
  <c r="J164"/>
  <c r="J163"/>
  <c r="BK154"/>
  <c r="J151"/>
  <c r="BK148"/>
  <c r="J146"/>
  <c r="BK145"/>
  <c r="J143"/>
  <c r="BK140"/>
  <c r="J138"/>
  <c r="J135"/>
  <c r="BK131"/>
  <c r="J125"/>
  <c r="J124"/>
  <c r="BK120"/>
  <c r="BK112"/>
  <c r="J107"/>
  <c i="1" r="AS54"/>
  <c i="2" r="J288"/>
  <c r="J287"/>
  <c r="BK283"/>
  <c r="J280"/>
  <c r="BK277"/>
  <c r="J273"/>
  <c r="J271"/>
  <c r="BK265"/>
  <c r="BK260"/>
  <c r="BK258"/>
  <c r="BK255"/>
  <c r="BK251"/>
  <c r="J251"/>
  <c r="BK249"/>
  <c r="BK246"/>
  <c r="J244"/>
  <c r="J242"/>
  <c r="J238"/>
  <c r="BK236"/>
  <c r="J234"/>
  <c r="BK232"/>
  <c r="J230"/>
  <c r="BK228"/>
  <c r="BK226"/>
  <c r="J224"/>
  <c r="BK221"/>
  <c r="J219"/>
  <c r="J217"/>
  <c r="J215"/>
  <c r="BK212"/>
  <c r="J209"/>
  <c r="BK207"/>
  <c r="J204"/>
  <c r="J202"/>
  <c r="BK200"/>
  <c r="BK197"/>
  <c r="J194"/>
  <c r="BK192"/>
  <c r="J190"/>
  <c r="BK187"/>
  <c r="J185"/>
  <c r="J182"/>
  <c r="J180"/>
  <c r="J178"/>
  <c r="BK176"/>
  <c r="BK171"/>
  <c r="J168"/>
  <c r="BK165"/>
  <c r="BK163"/>
  <c r="J156"/>
  <c r="BK153"/>
  <c r="BK150"/>
  <c r="J147"/>
  <c r="J145"/>
  <c r="BK143"/>
  <c r="J141"/>
  <c r="J139"/>
  <c r="BK137"/>
  <c r="J134"/>
  <c r="J126"/>
  <c r="BK124"/>
  <c r="J120"/>
  <c r="BK114"/>
  <c r="BK109"/>
  <c r="BK106"/>
  <c r="J294"/>
  <c r="BK288"/>
  <c r="BK285"/>
  <c r="BK281"/>
  <c r="J278"/>
  <c r="J276"/>
  <c r="BK273"/>
  <c r="BK269"/>
  <c r="J263"/>
  <c r="J259"/>
  <c r="J257"/>
  <c r="BK253"/>
  <c r="J250"/>
  <c r="BK247"/>
  <c r="BK245"/>
  <c r="BK244"/>
  <c r="BK242"/>
  <c r="BK238"/>
  <c r="J236"/>
  <c r="BK234"/>
  <c r="J232"/>
  <c r="BK230"/>
  <c r="J228"/>
  <c r="J225"/>
  <c r="BK222"/>
  <c r="J220"/>
  <c r="BK219"/>
  <c r="BK217"/>
  <c r="BK215"/>
  <c r="J212"/>
  <c r="BK209"/>
  <c r="J207"/>
  <c r="BK204"/>
  <c r="BK202"/>
  <c r="J199"/>
  <c r="J197"/>
  <c r="BK194"/>
  <c r="J192"/>
  <c r="BK190"/>
  <c r="J187"/>
  <c r="J184"/>
  <c r="J181"/>
  <c r="BK180"/>
  <c r="BK178"/>
  <c r="J176"/>
  <c r="J171"/>
  <c r="BK168"/>
  <c r="J165"/>
  <c r="J160"/>
  <c r="BK156"/>
  <c r="J153"/>
  <c r="J150"/>
  <c r="BK147"/>
  <c r="J144"/>
  <c r="J142"/>
  <c r="BK141"/>
  <c r="BK139"/>
  <c r="J137"/>
  <c r="BK134"/>
  <c r="BK126"/>
  <c r="BK122"/>
  <c r="J118"/>
  <c r="J114"/>
  <c r="J109"/>
  <c r="J106"/>
  <c l="1" r="P105"/>
  <c r="R105"/>
  <c r="BK113"/>
  <c r="J113"/>
  <c r="J63"/>
  <c r="R113"/>
  <c r="R133"/>
  <c r="T133"/>
  <c r="P136"/>
  <c r="T136"/>
  <c r="P162"/>
  <c r="T162"/>
  <c r="R175"/>
  <c r="BK183"/>
  <c r="J183"/>
  <c r="J72"/>
  <c r="P183"/>
  <c r="T183"/>
  <c r="R189"/>
  <c r="BK195"/>
  <c r="J195"/>
  <c r="J74"/>
  <c r="P195"/>
  <c r="T195"/>
  <c r="P198"/>
  <c r="BK205"/>
  <c r="J205"/>
  <c r="J76"/>
  <c r="R205"/>
  <c r="BK223"/>
  <c r="J223"/>
  <c r="J77"/>
  <c r="R223"/>
  <c r="BK239"/>
  <c r="J239"/>
  <c r="J78"/>
  <c r="R239"/>
  <c r="BK248"/>
  <c r="J248"/>
  <c r="J79"/>
  <c r="P248"/>
  <c r="BK254"/>
  <c r="J254"/>
  <c r="J80"/>
  <c r="P254"/>
  <c r="T254"/>
  <c r="P264"/>
  <c r="T264"/>
  <c r="R284"/>
  <c r="BK289"/>
  <c r="J289"/>
  <c r="J83"/>
  <c r="R289"/>
  <c r="BK105"/>
  <c r="J105"/>
  <c r="J61"/>
  <c r="T105"/>
  <c r="P113"/>
  <c r="T113"/>
  <c r="BK133"/>
  <c r="J133"/>
  <c r="J65"/>
  <c r="P133"/>
  <c r="BK136"/>
  <c r="J136"/>
  <c r="J66"/>
  <c r="R136"/>
  <c r="BK162"/>
  <c r="J162"/>
  <c r="J67"/>
  <c r="R162"/>
  <c r="BK175"/>
  <c r="J175"/>
  <c r="J71"/>
  <c r="P175"/>
  <c r="T175"/>
  <c r="R183"/>
  <c r="BK189"/>
  <c r="J189"/>
  <c r="J73"/>
  <c r="P189"/>
  <c r="T189"/>
  <c r="R195"/>
  <c r="BK198"/>
  <c r="J198"/>
  <c r="J75"/>
  <c r="R198"/>
  <c r="T198"/>
  <c r="P205"/>
  <c r="T205"/>
  <c r="P223"/>
  <c r="T223"/>
  <c r="P239"/>
  <c r="T239"/>
  <c r="R248"/>
  <c r="T248"/>
  <c r="R254"/>
  <c r="BK264"/>
  <c r="J264"/>
  <c r="J81"/>
  <c r="R264"/>
  <c r="BK284"/>
  <c r="J284"/>
  <c r="J82"/>
  <c r="P284"/>
  <c r="T284"/>
  <c r="P289"/>
  <c r="T289"/>
  <c r="E48"/>
  <c r="F55"/>
  <c r="J97"/>
  <c r="BE106"/>
  <c r="BE112"/>
  <c r="BE114"/>
  <c r="BE118"/>
  <c r="BE120"/>
  <c r="BE125"/>
  <c r="BE135"/>
  <c r="BE138"/>
  <c r="BE139"/>
  <c r="BE141"/>
  <c r="BE144"/>
  <c r="BE145"/>
  <c r="BE148"/>
  <c r="BE153"/>
  <c r="BE156"/>
  <c r="BE165"/>
  <c r="BE167"/>
  <c r="BE169"/>
  <c r="BE174"/>
  <c r="BE176"/>
  <c r="BE179"/>
  <c r="BE181"/>
  <c r="BE184"/>
  <c r="BE186"/>
  <c r="BE187"/>
  <c r="BE193"/>
  <c r="BE199"/>
  <c r="BE201"/>
  <c r="BE202"/>
  <c r="BE203"/>
  <c r="BE208"/>
  <c r="BE209"/>
  <c r="BE212"/>
  <c r="BE213"/>
  <c r="BE216"/>
  <c r="BE218"/>
  <c r="BE221"/>
  <c r="BE226"/>
  <c r="BE228"/>
  <c r="BE230"/>
  <c r="BE231"/>
  <c r="BE233"/>
  <c r="BE236"/>
  <c r="BE237"/>
  <c r="BE238"/>
  <c r="BE240"/>
  <c r="BE243"/>
  <c r="BE244"/>
  <c r="BE246"/>
  <c r="BE247"/>
  <c r="BE250"/>
  <c r="BE251"/>
  <c r="BE253"/>
  <c r="BE255"/>
  <c r="BE258"/>
  <c r="BE263"/>
  <c r="BE265"/>
  <c r="BE269"/>
  <c r="BE271"/>
  <c r="BE275"/>
  <c r="BE277"/>
  <c r="BE278"/>
  <c r="BE281"/>
  <c r="BE287"/>
  <c r="BE288"/>
  <c r="BE290"/>
  <c r="BE294"/>
  <c r="BK111"/>
  <c r="J111"/>
  <c r="J62"/>
  <c r="BK130"/>
  <c r="J130"/>
  <c r="J64"/>
  <c r="J55"/>
  <c r="BE107"/>
  <c r="BE109"/>
  <c r="BE122"/>
  <c r="BE124"/>
  <c r="BE126"/>
  <c r="BE131"/>
  <c r="BE134"/>
  <c r="BE137"/>
  <c r="BE140"/>
  <c r="BE142"/>
  <c r="BE143"/>
  <c r="BE146"/>
  <c r="BE147"/>
  <c r="BE150"/>
  <c r="BE151"/>
  <c r="BE154"/>
  <c r="BE160"/>
  <c r="BE163"/>
  <c r="BE164"/>
  <c r="BE168"/>
  <c r="BE171"/>
  <c r="BE177"/>
  <c r="BE178"/>
  <c r="BE180"/>
  <c r="BE182"/>
  <c r="BE185"/>
  <c r="BE188"/>
  <c r="BE190"/>
  <c r="BE191"/>
  <c r="BE192"/>
  <c r="BE194"/>
  <c r="BE196"/>
  <c r="BE197"/>
  <c r="BE200"/>
  <c r="BE204"/>
  <c r="BE206"/>
  <c r="BE207"/>
  <c r="BE210"/>
  <c r="BE215"/>
  <c r="BE217"/>
  <c r="BE219"/>
  <c r="BE220"/>
  <c r="BE222"/>
  <c r="BE224"/>
  <c r="BE225"/>
  <c r="BE227"/>
  <c r="BE229"/>
  <c r="BE232"/>
  <c r="BE234"/>
  <c r="BE235"/>
  <c r="BE242"/>
  <c r="BE245"/>
  <c r="BE249"/>
  <c r="BE252"/>
  <c r="BE257"/>
  <c r="BE259"/>
  <c r="BE260"/>
  <c r="BE273"/>
  <c r="BE276"/>
  <c r="BE280"/>
  <c r="BE283"/>
  <c r="BE285"/>
  <c r="BK170"/>
  <c r="J170"/>
  <c r="J68"/>
  <c r="BK173"/>
  <c r="BK172"/>
  <c r="J172"/>
  <c r="J69"/>
  <c r="F34"/>
  <c i="1" r="BA55"/>
  <c r="BA54"/>
  <c r="AW54"/>
  <c r="AK30"/>
  <c i="2" r="F36"/>
  <c i="1" r="BC55"/>
  <c r="BC54"/>
  <c r="W32"/>
  <c i="2" r="F37"/>
  <c i="1" r="BD55"/>
  <c r="BD54"/>
  <c r="W33"/>
  <c i="2" r="J34"/>
  <c i="1" r="AW55"/>
  <c i="2" r="F35"/>
  <c i="1" r="BB55"/>
  <c r="BB54"/>
  <c r="W31"/>
  <c i="2" l="1" r="T172"/>
  <c r="R172"/>
  <c r="P172"/>
  <c r="R104"/>
  <c r="R103"/>
  <c r="P104"/>
  <c r="P103"/>
  <c i="1" r="AU55"/>
  <c i="2" r="T104"/>
  <c r="T103"/>
  <c r="BK104"/>
  <c r="J104"/>
  <c r="J60"/>
  <c r="J173"/>
  <c r="J70"/>
  <c i="1" r="AX54"/>
  <c i="2" r="J33"/>
  <c i="1" r="AV55"/>
  <c r="AT55"/>
  <c r="AU54"/>
  <c r="AY54"/>
  <c r="W30"/>
  <c i="2" r="F33"/>
  <c i="1" r="AZ55"/>
  <c r="AZ54"/>
  <c r="W29"/>
  <c i="2" l="1" r="BK103"/>
  <c r="J103"/>
  <c r="J59"/>
  <c i="1" r="AV54"/>
  <c r="AK29"/>
  <c i="2" l="1" r="J30"/>
  <c i="1" r="AG55"/>
  <c r="AG54"/>
  <c r="AT54"/>
  <c l="1" r="AN55"/>
  <c i="2" r="J39"/>
  <c i="1" r="AN54"/>
  <c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<sst xmlns="http://schemas.openxmlformats.org/spreadsheetml/2006/main">
  <si>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</si>
  <si>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</si>
  <si>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</si>
  <si>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</si>
  <si>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</si>
  <si>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{55924f2d-1bfc-4687-bb13-b288ddec8ba5}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</si>
  <si>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</si>
  <si>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</si>
  <si>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</si>
  <si>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</si>
  <si>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</si>
  <si>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</si>
  <si>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</si>
  <si>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</si>
  <si>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057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</si>
  <si>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</si>
  <si>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</si>
  <si>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ZŠ a MŠ Kosmonautů - stavební úpravy</t>
  </si>
  <si>
    <t>KSO:</t>
  </si>
  <si>
    <t/>
  </si>
  <si>
    <t>CC-CZ:</t>
  </si>
  <si>
    <t>Místo:</t>
  </si>
  <si>
    <t>Kosmonautů, Děčín 27</t>
  </si>
  <si>
    <t>Datum:</t>
  </si>
  <si>
    <t>10. 2. 2021</t>
  </si>
  <si>
    <t>Zadavatel:</t>
  </si>
  <si>
    <t>IČ:</t>
  </si>
  <si>
    <t>261238</t>
  </si>
  <si>
    <t>Statutární město Děčín</t>
  </si>
  <si>
    <t>DIČ:</t>
  </si>
  <si>
    <t>Uchazeč:</t>
  </si>
  <si>
    <t>Vyplň údaj</t>
  </si>
  <si>
    <t>Projektant:</t>
  </si>
  <si>
    <t>69288992</t>
  </si>
  <si>
    <t>Vladimír Vidai</t>
  </si>
  <si>
    <t>CZ5705170625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</si>
  <si>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</si>
  <si>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</si>
  <si>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</si>
  <si>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</si>
  <si>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</si>
  <si>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</si>
  <si>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</si>
  <si>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</si>
  <si>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</si>
  <si>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</si>
  <si>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</si>
  <si>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</si>
  <si>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</si>
  <si>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</si>
  <si>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</si>
  <si>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</si>
  <si>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</si>
  <si>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</si>
  <si>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</si>
  <si>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</si>
  <si>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</si>
  <si>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</si>
  <si>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</si>
  <si>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</si>
  <si>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</si>
  <si>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</si>
  <si>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</si>
  <si>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</si>
  <si>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</si>
  <si>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</si>
  <si>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</si>
  <si>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</si>
  <si>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</si>
  <si>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</si>
  <si>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</si>
  <si>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</si>
  <si>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</si>
  <si>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</si>
  <si>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</si>
  <si>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</si>
  <si>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</si>
  <si>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</si>
  <si>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</si>
  <si>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</si>
  <si>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</si>
  <si>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Pavilon CF – oprava sociálního zařízení</t>
  </si>
  <si>
    <t>STA</t>
  </si>
  <si>
    <t>1</t>
  </si>
  <si>
    <t>{db6615a8-a9f2-42d5-b0a9-fb33c557e74a}</t>
  </si>
  <si>
    <t>2</t>
  </si>
  <si>
    <t>KRYCÍ LIST SOUPISU PRACÍ</t>
  </si>
  <si>
    <t>Objekt:</t>
  </si>
  <si>
    <t>SO 01 - Pavilon CF – oprava sociálního zařízení</t>
  </si>
  <si>
    <t>Kosmonautů 177, Děčín 27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</si>
  <si>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</si>
  <si>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</si>
  <si>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</si>
  <si>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</si>
  <si>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</si>
  <si>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</si>
  <si>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</si>
  <si>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61 - Úprava povrchů vnitřních</t>
  </si>
  <si>
    <t xml:space="preserve">    94 - Lešení </t>
  </si>
  <si>
    <t xml:space="preserve">    95 - Různé dokončovací konstrukce a práce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</si>
  <si>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</si>
  <si>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</si>
  <si>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</si>
  <si>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</si>
  <si>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</si>
  <si>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</si>
  <si>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</si>
  <si>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</si>
  <si>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</si>
  <si>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735 - Ústřední vytápění - otopná tělesa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</si>
  <si>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</si>
  <si>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</si>
  <si>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</si>
  <si>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</si>
  <si>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</si>
  <si>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</si>
  <si>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</si>
  <si>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</si>
  <si>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</si>
  <si>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</si>
  <si>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</si>
  <si>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</si>
  <si>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</si>
  <si>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</si>
  <si>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</si>
  <si>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</si>
  <si>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</si>
  <si>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</si>
  <si>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</si>
  <si>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</si>
  <si>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</si>
  <si>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</si>
  <si>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</si>
  <si>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</si>
  <si>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</si>
  <si>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</si>
  <si>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</si>
  <si>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340237212</t>
  </si>
  <si>
    <t>Zazdívka otvorů v příčkách nebo stěnách cihlami plnými pálenými plochy přes 0,09 m2 do 0,25 m2, tloušťky přes 100 mm</t>
  </si>
  <si>
    <t>kus</t>
  </si>
  <si>
    <t>CS ÚRS 2021 01</t>
  </si>
  <si>
    <t>4</t>
  </si>
  <si>
    <t>-1172437365</t>
  </si>
  <si>
    <t>340271041</t>
  </si>
  <si>
    <t>Zazdívka otvorů v příčkách nebo stěnách pórobetonovými tvárnicemi plochy přes 0,025 m2 do 1 m2, objemová hmotnost 500 kg/m3, tloušťka příčky 150 mm</t>
  </si>
  <si>
    <t>m2</t>
  </si>
  <si>
    <t>-988558648</t>
  </si>
  <si>
    <t>VV</t>
  </si>
  <si>
    <t>"závěsné WC"1,10*0,90</t>
  </si>
  <si>
    <t>346244361</t>
  </si>
  <si>
    <t>Zazdívka rýh, potrubí, nik (výklenků) nebo kapes z pálených cihel na maltu tl. 65 mm</t>
  </si>
  <si>
    <t>111652771</t>
  </si>
  <si>
    <t>"ZTI"2,00*0,15</t>
  </si>
  <si>
    <t>Vodorovné konstrukce</t>
  </si>
  <si>
    <t>411388621</t>
  </si>
  <si>
    <t>Zabetonování otvorů ve stropech nebo v klenbách včetně lešení, bednění, odbednění a výztuže (materiál v ceně) ze suchých směsí, tl. do 150 mm ve stropech železobetonových, tvárnicových a prefabrikovaných plochy do 0,25 m2</t>
  </si>
  <si>
    <t>1040397101</t>
  </si>
  <si>
    <t>61</t>
  </si>
  <si>
    <t>Úprava povrchů vnitřních</t>
  </si>
  <si>
    <t>5</t>
  </si>
  <si>
    <t>612135000</t>
  </si>
  <si>
    <t>Vyrovnání nerovností podkladu vnitřních omítaných ploch maltou, tloušťky do 10 mm vápennou stěn</t>
  </si>
  <si>
    <t>837392732</t>
  </si>
  <si>
    <t>"m.č. 119a"(2,35+1,00)*2*1,80</t>
  </si>
  <si>
    <t>"m.č. 119b"(2,35+1,10)*2*1,80</t>
  </si>
  <si>
    <t>Součet</t>
  </si>
  <si>
    <t>6</t>
  </si>
  <si>
    <t>612135091</t>
  </si>
  <si>
    <t>Vyrovnání nerovností podkladu vnitřních omítaných ploch Příplatek k ceně za každých dalších 5 mm tloušťky podkladní vrstvy přes 10 mm maltou vápenocementovou stěn</t>
  </si>
  <si>
    <t>-1418605954</t>
  </si>
  <si>
    <t>24,48*2 'Přepočtené koeficientem množství</t>
  </si>
  <si>
    <t>7</t>
  </si>
  <si>
    <t>612135101</t>
  </si>
  <si>
    <t>Hrubá výplň rýh maltou jakékoli šířky rýhy ve stěnách</t>
  </si>
  <si>
    <t>-1954320951</t>
  </si>
  <si>
    <t>20,00*0,03</t>
  </si>
  <si>
    <t>8</t>
  </si>
  <si>
    <t>612315121</t>
  </si>
  <si>
    <t>Vápenná omítka rýh štuková ve stěnách, šířky rýhy do 150 mm</t>
  </si>
  <si>
    <t>-357029604</t>
  </si>
  <si>
    <t>8,00*0,15</t>
  </si>
  <si>
    <t>9</t>
  </si>
  <si>
    <t>612321121</t>
  </si>
  <si>
    <t>Omítka vápenocementová vnitřních ploch nanášená ručně jednovrstvá, tloušťky do 10 mm hladká svislých konstrukcí stěn</t>
  </si>
  <si>
    <t>560088793</t>
  </si>
  <si>
    <t>10</t>
  </si>
  <si>
    <t>612325222</t>
  </si>
  <si>
    <t>Vápenocementová omítka jednotlivých malých ploch štuková na stěnách, plochy jednotlivě přes 0,09 do 0,25 m2</t>
  </si>
  <si>
    <t>-1054304445</t>
  </si>
  <si>
    <t>11</t>
  </si>
  <si>
    <t>619995001</t>
  </si>
  <si>
    <t>Začištění omítek (s dodáním hmot) kolem, dveří, obkladů apod.</t>
  </si>
  <si>
    <t>m</t>
  </si>
  <si>
    <t>792032996</t>
  </si>
  <si>
    <t>"m.č. 119a"(2,35+1,00)*2+4*1,80</t>
  </si>
  <si>
    <t>"m.č. 119b"(2,35+1,10)*2+4*1,80</t>
  </si>
  <si>
    <t>94</t>
  </si>
  <si>
    <t xml:space="preserve">Lešení </t>
  </si>
  <si>
    <t>12</t>
  </si>
  <si>
    <t>949101111</t>
  </si>
  <si>
    <t>Lešení pomocné pracovní pro objekty pozemních staveb pro zatížení do 150 kg/m2, o výšce lešeňové podlahy do 1,9 m</t>
  </si>
  <si>
    <t>812841985</t>
  </si>
  <si>
    <t>2,38+2,49</t>
  </si>
  <si>
    <t>95</t>
  </si>
  <si>
    <t>Různé dokončovací konstrukce a práce</t>
  </si>
  <si>
    <t>13</t>
  </si>
  <si>
    <t>952902021</t>
  </si>
  <si>
    <t>Čištění budov při provádění oprav a udržovacích prací podlah hladkých zametením</t>
  </si>
  <si>
    <t>-165755588</t>
  </si>
  <si>
    <t>14</t>
  </si>
  <si>
    <t>952902031</t>
  </si>
  <si>
    <t>Čištění budov při provádění oprav a udržovacích prací podlah hladkých omytím</t>
  </si>
  <si>
    <t>582182654</t>
  </si>
  <si>
    <t>96</t>
  </si>
  <si>
    <t>Bourání konstrukcí</t>
  </si>
  <si>
    <t>725110814</t>
  </si>
  <si>
    <t>Demontáž klozetů odsávacích nebo kombinačních</t>
  </si>
  <si>
    <t>soubor</t>
  </si>
  <si>
    <t>1953765714</t>
  </si>
  <si>
    <t>16</t>
  </si>
  <si>
    <t>725210821</t>
  </si>
  <si>
    <t>Demontáž umyvadel bez výtokových armatur umyvadel</t>
  </si>
  <si>
    <t>1895472734</t>
  </si>
  <si>
    <t>17</t>
  </si>
  <si>
    <t>725820801</t>
  </si>
  <si>
    <t>Demontáž baterií nástěnných do G 3/4</t>
  </si>
  <si>
    <t>-1144786088</t>
  </si>
  <si>
    <t>18</t>
  </si>
  <si>
    <t>734200811</t>
  </si>
  <si>
    <t>Demontáž armatur závitových s jedním závitem do G 1/2</t>
  </si>
  <si>
    <t>-907216477</t>
  </si>
  <si>
    <t>19</t>
  </si>
  <si>
    <t>735221821</t>
  </si>
  <si>
    <t>Demontáž registrů z trubek hladkých DN 65 stavební délky do 3 m, o počtu pramenů registru 1</t>
  </si>
  <si>
    <t>725769882</t>
  </si>
  <si>
    <t>20</t>
  </si>
  <si>
    <t>751123822</t>
  </si>
  <si>
    <t>Demontáž ventilátoru radiálního nízkotlakého čtyřhranné potrubí, průřezu přes 0,070 do 0,140 m²</t>
  </si>
  <si>
    <t>-1456501317</t>
  </si>
  <si>
    <t>751311817</t>
  </si>
  <si>
    <t>Demontáž vyústí čtyřhranné do čtyřhranného nebo kruhového potrubí, průřezu do 0,080 m2</t>
  </si>
  <si>
    <t>-670041301</t>
  </si>
  <si>
    <t>22</t>
  </si>
  <si>
    <t>751511804</t>
  </si>
  <si>
    <t>Demontáž potrubí plechového skupiny I čtyřhranného s přírubou nebo bez příruby tloušťky plechu 0,8 mm, průřezu do 0,13 m2</t>
  </si>
  <si>
    <t>-672772250</t>
  </si>
  <si>
    <t>23</t>
  </si>
  <si>
    <t>751513848</t>
  </si>
  <si>
    <t>Demontáž protidešťové stříšky nebo výfukové hlavice z plechového potrubí čtyřhranné s přírubou nebo bez příruby, průřezu přes 0,035 do 0,280 m2</t>
  </si>
  <si>
    <t>1350971546</t>
  </si>
  <si>
    <t>24</t>
  </si>
  <si>
    <t>751571812</t>
  </si>
  <si>
    <t>Demontáž závěsu čtyřhranného potrubí z montované konstrukce z nosníků, kotveného do betonu</t>
  </si>
  <si>
    <t>405145746</t>
  </si>
  <si>
    <t>25</t>
  </si>
  <si>
    <t>766691914</t>
  </si>
  <si>
    <t>Ostatní práce vyvěšení křídel dřevěných dveřních, plochy do 2 m2</t>
  </si>
  <si>
    <t>-1510944294</t>
  </si>
  <si>
    <t>26</t>
  </si>
  <si>
    <t>965081213</t>
  </si>
  <si>
    <t>Bourání podlah z dlaždic bez podkladního lože nebo mazaniny, s jakoukoliv výplní spár keramických nebo xylolitových tl. do 10 mm, plochy přes 1 m2</t>
  </si>
  <si>
    <t>-471846195</t>
  </si>
  <si>
    <t>27</t>
  </si>
  <si>
    <t>971033131</t>
  </si>
  <si>
    <t>Vybourání otvorů ve zdivu základovém nebo nadzákladovém z cihel, tvárnic, příčkovek z cihel pálených na maltu vápennou nebo vápenocementovou průměru profilu do 60 mm, tl. do 150 mm</t>
  </si>
  <si>
    <t>-35862427</t>
  </si>
  <si>
    <t>28</t>
  </si>
  <si>
    <t>973031616</t>
  </si>
  <si>
    <t>Vysekání výklenků nebo kapes ve zdivu z cihel na maltu vápennou nebo vápenocementovou kapes pro špalíky a krabice, velikosti do 100x100x50 mm</t>
  </si>
  <si>
    <t>83650859</t>
  </si>
  <si>
    <t>"EI"7</t>
  </si>
  <si>
    <t>29</t>
  </si>
  <si>
    <t>974031121</t>
  </si>
  <si>
    <t>Vysekání rýh ve zdivu cihelném na maltu vápennou nebo vápenocementovou do hl. 30 mm a šířky do 30 mm</t>
  </si>
  <si>
    <t>-922422260</t>
  </si>
  <si>
    <t>30</t>
  </si>
  <si>
    <t>974049144</t>
  </si>
  <si>
    <t>Vysekání rýh v betonových zdech do hl. 70 mm a šířky do 150 mm</t>
  </si>
  <si>
    <t>870762464</t>
  </si>
  <si>
    <t>"ZTI"2,00</t>
  </si>
  <si>
    <t>31</t>
  </si>
  <si>
    <t>978013191</t>
  </si>
  <si>
    <t>Otlučení vápenných nebo vápenocementových omítek vnitřních ploch stěn s vyškrabáním spar, s očištěním zdiva, v rozsahu přes 50 do 100 %</t>
  </si>
  <si>
    <t>-1552166552</t>
  </si>
  <si>
    <t>32</t>
  </si>
  <si>
    <t>978059541</t>
  </si>
  <si>
    <t>Odsekání obkladů stěn včetně otlučení podkladní omítky až na zdivo z obkládaček vnitřních, z jakýchkoliv materiálů, plochy přes 1 m2</t>
  </si>
  <si>
    <t>-1541943412</t>
  </si>
  <si>
    <t>3,60*1,80</t>
  </si>
  <si>
    <t>997</t>
  </si>
  <si>
    <t>Přesun sutě</t>
  </si>
  <si>
    <t>33</t>
  </si>
  <si>
    <t>997013211</t>
  </si>
  <si>
    <t>Vnitrostaveništní doprava suti a vybouraných hmot vodorovně do 50 m svisle ručně pro budovy a haly výšky do 6 m</t>
  </si>
  <si>
    <t>t</t>
  </si>
  <si>
    <t>1891903537</t>
  </si>
  <si>
    <t>34</t>
  </si>
  <si>
    <t>997013501</t>
  </si>
  <si>
    <t>Odvoz suti a vybouraných hmot na skládku nebo meziskládku se složením, na vzdálenost do 1 km</t>
  </si>
  <si>
    <t>1954681307</t>
  </si>
  <si>
    <t>35</t>
  </si>
  <si>
    <t>997013509</t>
  </si>
  <si>
    <t>Odvoz suti a vybouraných hmot na skládku nebo meziskládku se složením, na vzdálenost Příplatek k ceně za každý další i započatý 1 km přes 1 km</t>
  </si>
  <si>
    <t>710558564</t>
  </si>
  <si>
    <t>2,088*15 'Přepočtené koeficientem množství</t>
  </si>
  <si>
    <t>36</t>
  </si>
  <si>
    <t>M</t>
  </si>
  <si>
    <t>94620003</t>
  </si>
  <si>
    <t>poplatek za uložení stavebního odpadu cihelného zatříděného kódem 17 01 02</t>
  </si>
  <si>
    <t>2106482528</t>
  </si>
  <si>
    <t>37</t>
  </si>
  <si>
    <t>94620230</t>
  </si>
  <si>
    <t>poplatek za uložení stavebního odpadu keramického zatříděného kódem 17 01 03</t>
  </si>
  <si>
    <t>1855126947</t>
  </si>
  <si>
    <t>38</t>
  </si>
  <si>
    <t>94620250</t>
  </si>
  <si>
    <t>poplatek za uložení směsného stavebního a demoličního odpadu zatříděného kódem 17 09 04</t>
  </si>
  <si>
    <t>258333170</t>
  </si>
  <si>
    <t>998</t>
  </si>
  <si>
    <t>Přesun hmot</t>
  </si>
  <si>
    <t>39</t>
  </si>
  <si>
    <t>998018001</t>
  </si>
  <si>
    <t>Přesun hmot pro budovy občanské výstavby, bydlení, výrobu a služby ruční - bez užití mechanizace vodorovná dopravní vzdálenost do 100 m pro budovy s jakoukoliv nosnou konstrukcí výšky do 6 m</t>
  </si>
  <si>
    <t>-74564443</t>
  </si>
  <si>
    <t>PSV</t>
  </si>
  <si>
    <t>Práce a dodávky PSV</t>
  </si>
  <si>
    <t>712</t>
  </si>
  <si>
    <t>Povlakové krytiny</t>
  </si>
  <si>
    <t>40</t>
  </si>
  <si>
    <t>71230092R</t>
  </si>
  <si>
    <t>Oprava krytiny okolo výfukové hlavice</t>
  </si>
  <si>
    <t>R-položka</t>
  </si>
  <si>
    <t>1375637004</t>
  </si>
  <si>
    <t>721</t>
  </si>
  <si>
    <t>Zdravotechnika - vnitřní kanalizace</t>
  </si>
  <si>
    <t>41</t>
  </si>
  <si>
    <t>721.1</t>
  </si>
  <si>
    <t>Napojení potrubí na stávající rozvod</t>
  </si>
  <si>
    <t>kpl</t>
  </si>
  <si>
    <t>-1501599764</t>
  </si>
  <si>
    <t>42</t>
  </si>
  <si>
    <t>721174042</t>
  </si>
  <si>
    <t>Potrubí z trub polypropylenových připojovací DN 40</t>
  </si>
  <si>
    <t>-1528174177</t>
  </si>
  <si>
    <t>43</t>
  </si>
  <si>
    <t>721174045</t>
  </si>
  <si>
    <t>Potrubí z trub polypropylenových připojovací DN 110</t>
  </si>
  <si>
    <t>-2030970919</t>
  </si>
  <si>
    <t>44</t>
  </si>
  <si>
    <t>721194104</t>
  </si>
  <si>
    <t>Vyměření přípojek na potrubí vyvedení a upevnění odpadních výpustek DN 40</t>
  </si>
  <si>
    <t>-1054820896</t>
  </si>
  <si>
    <t>45</t>
  </si>
  <si>
    <t>721194109</t>
  </si>
  <si>
    <t>Vyměření přípojek na potrubí vyvedení a upevnění odpadních výpustek DN 110</t>
  </si>
  <si>
    <t>2033839712</t>
  </si>
  <si>
    <t>46</t>
  </si>
  <si>
    <t>721290111</t>
  </si>
  <si>
    <t>Zkouška těsnosti kanalizace v objektech vodou do DN 125</t>
  </si>
  <si>
    <t>288824255</t>
  </si>
  <si>
    <t>47</t>
  </si>
  <si>
    <t>998721101</t>
  </si>
  <si>
    <t>Přesun hmot pro vnitřní kanalizace stanovený z hmotnosti přesunovaného materiálu vodorovná dopravní vzdálenost do 50 m v objektech výšky do 6 m</t>
  </si>
  <si>
    <t>-1960651225</t>
  </si>
  <si>
    <t>722</t>
  </si>
  <si>
    <t>Zdravotechnika - vnitřní vodovod</t>
  </si>
  <si>
    <t>48</t>
  </si>
  <si>
    <t>711.1</t>
  </si>
  <si>
    <t>1192455797</t>
  </si>
  <si>
    <t>49</t>
  </si>
  <si>
    <t>722174002</t>
  </si>
  <si>
    <t>Potrubí z plastových trubek z polypropylenu PPR svařovaných polyfúzně PN 16 (SDR 7,4) D 20 x 2,8</t>
  </si>
  <si>
    <t>472391127</t>
  </si>
  <si>
    <t>50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</si>
  <si>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</si>
  <si>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</si>
  <si>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-1264494974</t>
  </si>
  <si>
    <t>51</t>
  </si>
  <si>
    <t>722190401</t>
  </si>
  <si>
    <t>Zřízení přípojek na potrubí vyvedení a upevnění výpustek do DN 25</t>
  </si>
  <si>
    <t>-1252173163</t>
  </si>
  <si>
    <t>52</t>
  </si>
  <si>
    <t>998722101</t>
  </si>
  <si>
    <t>Přesun hmot pro vnitřní vodovod stanovený z hmotnosti přesunovaného materiálu vodorovná dopravní vzdálenost do 50 m v objektech výšky do 6 m</t>
  </si>
  <si>
    <t>1224314411</t>
  </si>
  <si>
    <t>725</t>
  </si>
  <si>
    <t>Zdravotechnika - zařizovací předměty</t>
  </si>
  <si>
    <t>53</t>
  </si>
  <si>
    <t>725112022</t>
  </si>
  <si>
    <t>Zařízení záchodů klozety keramické závěsné na nosné stěny s hlubokým splachováním odpad vodorovný</t>
  </si>
  <si>
    <t>-1748868476</t>
  </si>
  <si>
    <t>54</t>
  </si>
  <si>
    <t>725211602</t>
  </si>
  <si>
    <t>Umyvadla keramická bílá bez výtokových armatur připevněná na stěnu šrouby bez sloupu nebo krytu na sifon, šířka umyvadla 550 mm</t>
  </si>
  <si>
    <t>-1595660584</t>
  </si>
  <si>
    <t>55</t>
  </si>
  <si>
    <t>725813111</t>
  </si>
  <si>
    <t>Ventily rohové bez připojovací trubičky nebo flexi hadičky G 1/2"</t>
  </si>
  <si>
    <t>-735104911</t>
  </si>
  <si>
    <t>56</t>
  </si>
  <si>
    <t>725822611</t>
  </si>
  <si>
    <t>Baterie umyvadlové stojánkové pákové bez výpusti</t>
  </si>
  <si>
    <t>381392384</t>
  </si>
  <si>
    <t>57</t>
  </si>
  <si>
    <t>998725101</t>
  </si>
  <si>
    <t>Přesun hmot pro zařizovací předměty stanovený z hmotnosti přesunovaného materiálu vodorovná dopravní vzdálenost do 50 m v objektech výšky do 6 m</t>
  </si>
  <si>
    <t>1349113213</t>
  </si>
  <si>
    <t>726</t>
  </si>
  <si>
    <t>Zdravotechnika - předstěnové instalace</t>
  </si>
  <si>
    <t>58</t>
  </si>
  <si>
    <t>726111031</t>
  </si>
  <si>
    <t>Předstěnové instalační systémy pro zazdění do masivních zděných konstrukcí pro závěsné klozety ovládání zepředu, stavební výška 1080 mm</t>
  </si>
  <si>
    <t>365790711</t>
  </si>
  <si>
    <t>59</t>
  </si>
  <si>
    <t>998726111</t>
  </si>
  <si>
    <t>Přesun hmot pro instalační prefabrikáty stanovený z hmotnosti přesunovaného materiálu vodorovná dopravní vzdálenost do 50 m v objektech výšky do 6 m</t>
  </si>
  <si>
    <t>-1448813139</t>
  </si>
  <si>
    <t>735</t>
  </si>
  <si>
    <t>Ústřední vytápění - otopná tělesa</t>
  </si>
  <si>
    <t>60</t>
  </si>
  <si>
    <t>73319192R</t>
  </si>
  <si>
    <t>Úpravy stávajícího rozvodu z ocelových trubek a napojení nového tělesa na stávající rozvod včetně vypuštění a napuštění systému</t>
  </si>
  <si>
    <t>1156291319</t>
  </si>
  <si>
    <t>734221532</t>
  </si>
  <si>
    <t>Ventily regulační závitové termostatické, bez hlavice ovládání PN 16 do 110°C rohové jednoregulační G 1/2</t>
  </si>
  <si>
    <t>-1351196014</t>
  </si>
  <si>
    <t>62</t>
  </si>
  <si>
    <t>734221680</t>
  </si>
  <si>
    <t>Ventily regulační závitové hlavice termostatické, pro ovládání ventilů PN 10 do 110°C kapalinové s odděleným čidlem</t>
  </si>
  <si>
    <t>-2027467219</t>
  </si>
  <si>
    <t>63</t>
  </si>
  <si>
    <t>734261417</t>
  </si>
  <si>
    <t>Šroubení regulační radiátorové rohové s vypouštěním G 1/2</t>
  </si>
  <si>
    <t>1917637851</t>
  </si>
  <si>
    <t>64</t>
  </si>
  <si>
    <t>735151273</t>
  </si>
  <si>
    <t>Otopná tělesa panelová jednodesková PN 1,0 MPa, T do 110°C s jednou přídavnou přestupní plochou výšky tělesa 600 mm stavební délky / výkonu 600 mm / 601 W</t>
  </si>
  <si>
    <t>-1800266733</t>
  </si>
  <si>
    <t>65</t>
  </si>
  <si>
    <t>998735101</t>
  </si>
  <si>
    <t>Přesun hmot pro otopná tělesa stanovený z hmotnosti přesunovaného materiálu vodorovná dopravní vzdálenost do 50 m v objektech výšky do 6 m</t>
  </si>
  <si>
    <t>63712094</t>
  </si>
  <si>
    <t>741</t>
  </si>
  <si>
    <t>Elektroinstalace - silnoproud</t>
  </si>
  <si>
    <t>66</t>
  </si>
  <si>
    <t>741112001</t>
  </si>
  <si>
    <t>Montáž krabic elektroinstalačních bez napojení na trubky a lišty, demontáže a montáže víčka a přístroje protahovacích nebo odbočných zapuštěných plastových kruhových</t>
  </si>
  <si>
    <t>-1186461131</t>
  </si>
  <si>
    <t>67</t>
  </si>
  <si>
    <t>34571521</t>
  </si>
  <si>
    <t>krabice pod omítku PVC odbočná kruhová D 70mm s víčkem a svorkovnicí</t>
  </si>
  <si>
    <t>-365581612</t>
  </si>
  <si>
    <t>68</t>
  </si>
  <si>
    <t>34571450</t>
  </si>
  <si>
    <t>krabice pod omítku PVC přístrojová kruhová D 70mm</t>
  </si>
  <si>
    <t>-1710429457</t>
  </si>
  <si>
    <t>69</t>
  </si>
  <si>
    <t>741122015</t>
  </si>
  <si>
    <t>Montáž kabelů měděných bez ukončení uložených pod omítku plných kulatých (např. CYKY), počtu a průřezu žil 3x1,5 mm2</t>
  </si>
  <si>
    <t>192775290</t>
  </si>
  <si>
    <t>70</t>
  </si>
  <si>
    <t>34111030</t>
  </si>
  <si>
    <t>kabel instalační jádro Cu plné izolace PVC plášť PVC 450/750V (CYKY) 3x1,5mm2</t>
  </si>
  <si>
    <t>-468421591</t>
  </si>
  <si>
    <t>12*1,15 'Přepočtené koeficientem množství</t>
  </si>
  <si>
    <t>71</t>
  </si>
  <si>
    <t>741122016</t>
  </si>
  <si>
    <t>Montáž kabelů měděných bez ukončení uložených pod omítku plných kulatých (např. CYKY), počtu a průřezu žil 3x2,5 až 6 mm2</t>
  </si>
  <si>
    <t>1986496079</t>
  </si>
  <si>
    <t>72</t>
  </si>
  <si>
    <t>34111036</t>
  </si>
  <si>
    <t>kabel instalační jádro Cu plné izolace PVC plášť PVC 450/750V (CYKY) 3x2,5mm2</t>
  </si>
  <si>
    <t>736675173</t>
  </si>
  <si>
    <t>6*1,15 'Přepočtené koeficientem množství</t>
  </si>
  <si>
    <t>73</t>
  </si>
  <si>
    <t>74113500R</t>
  </si>
  <si>
    <t xml:space="preserve">Montáž doplňků </t>
  </si>
  <si>
    <t>-51379036</t>
  </si>
  <si>
    <t>74</t>
  </si>
  <si>
    <t>FE5440010</t>
  </si>
  <si>
    <t>Standardní osoušeč rukou v plastovém provedení 1800 W</t>
  </si>
  <si>
    <t>1694103277</t>
  </si>
  <si>
    <t>75</t>
  </si>
  <si>
    <t>741310001</t>
  </si>
  <si>
    <t>Montáž spínačů jedno nebo dvoupólových nástěnných se zapojením vodičů, pro prostředí normální vypínačů, řazení 1-jednopólových</t>
  </si>
  <si>
    <t>-2003683448</t>
  </si>
  <si>
    <t>76</t>
  </si>
  <si>
    <t>34535000</t>
  </si>
  <si>
    <t>spínač jednopólový, řazení 1</t>
  </si>
  <si>
    <t>988112878</t>
  </si>
  <si>
    <t>77</t>
  </si>
  <si>
    <t>741372061</t>
  </si>
  <si>
    <t>Montáž svítidel LED se zapojením vodičů bytových nebo společenských místností přisazených stropních panelových, obsahu do 0,09 m2</t>
  </si>
  <si>
    <t>1473080022</t>
  </si>
  <si>
    <t>78</t>
  </si>
  <si>
    <t>8500184466</t>
  </si>
  <si>
    <t xml:space="preserve">Svítidlo stropní přisazené LED, 4000K,  IP44</t>
  </si>
  <si>
    <t>87473309</t>
  </si>
  <si>
    <t>79</t>
  </si>
  <si>
    <t>741810001</t>
  </si>
  <si>
    <t>Zkoušky a prohlídky elektrických rozvodů a zařízení celková prohlídka a vyhotovení revizní zprávy pro objem montážních prací do 100 tis. Kč</t>
  </si>
  <si>
    <t>-661943940</t>
  </si>
  <si>
    <t>80</t>
  </si>
  <si>
    <t>998741101</t>
  </si>
  <si>
    <t>Přesun hmot pro silnoproud stanovený z hmotnosti přesunovaného materiálu vodorovná dopravní vzdálenost do 50 m v objektech výšky do 6 m</t>
  </si>
  <si>
    <t>-955508117</t>
  </si>
  <si>
    <t>751</t>
  </si>
  <si>
    <t>Vzduchotechnika</t>
  </si>
  <si>
    <t>81</t>
  </si>
  <si>
    <t>751133012</t>
  </si>
  <si>
    <t>Montáž ventilátoru diagonálního nízkotlakého potrubního nevýbušného, průměru přes 100 do 200 mm</t>
  </si>
  <si>
    <t>-1142152060</t>
  </si>
  <si>
    <t>82</t>
  </si>
  <si>
    <t>429145-R</t>
  </si>
  <si>
    <t xml:space="preserve">diagonální ventilátor do kruhového potrubí D 160 mm + doběhový spínač, vzduchový výkon 500 m3/hod (200 Pa); el.příkon 101 W (230 V); akust.tlak 37 dB(A) (3 m)   </t>
  </si>
  <si>
    <t>-1692435668</t>
  </si>
  <si>
    <t>83</t>
  </si>
  <si>
    <t>751322011</t>
  </si>
  <si>
    <t>Montáž talířových ventilů, anemostatů, dýz talířového ventilu, průměru do 100 mm</t>
  </si>
  <si>
    <t>-919732291</t>
  </si>
  <si>
    <t>84</t>
  </si>
  <si>
    <t>42972201</t>
  </si>
  <si>
    <t>talířový ventil pro přívod a odvod vzduchu plastový D 100mm</t>
  </si>
  <si>
    <t>-740788265</t>
  </si>
  <si>
    <t>85</t>
  </si>
  <si>
    <t>751510041</t>
  </si>
  <si>
    <t>Vzduchotechnické potrubí z pozinkovaného plechu kruhové, trouba spirálně vinutá bez příruby, průměru do 100 mm</t>
  </si>
  <si>
    <t>1463049002</t>
  </si>
  <si>
    <t>86</t>
  </si>
  <si>
    <t>751510042</t>
  </si>
  <si>
    <t>Vzduchotechnické potrubí z pozinkovaného plechu kruhové, trouba spirálně vinutá bez příruby, průměru přes 100 do 200 mm</t>
  </si>
  <si>
    <t>-247716755</t>
  </si>
  <si>
    <t>87</t>
  </si>
  <si>
    <t>751526736</t>
  </si>
  <si>
    <t>Montáž protidešťové stříšky nebo výfukové hlavice do plastového potrubí kruhové s přírubou, průměru přes 100 do 200 mm</t>
  </si>
  <si>
    <t>1918435958</t>
  </si>
  <si>
    <t>88</t>
  </si>
  <si>
    <t>429740-R</t>
  </si>
  <si>
    <t>výfuková hlavice pro potrubí D160, pozinkovaný plech</t>
  </si>
  <si>
    <t>557770886</t>
  </si>
  <si>
    <t>89</t>
  </si>
  <si>
    <t>751572101</t>
  </si>
  <si>
    <t>Závěs kruhového potrubí pomocí objímky, kotvené do betonu průměru potrubí do 100 mm</t>
  </si>
  <si>
    <t>514832538</t>
  </si>
  <si>
    <t>90</t>
  </si>
  <si>
    <t>751572102</t>
  </si>
  <si>
    <t>Závěs kruhového potrubí pomocí objímky, kotvené do betonu průměru potrubí přes 100 do 200 mm</t>
  </si>
  <si>
    <t>915276927</t>
  </si>
  <si>
    <t>91</t>
  </si>
  <si>
    <t>751613141</t>
  </si>
  <si>
    <t>Montáž ostatních zařízení pro odvod kondenzátu hadice s připojením na vnitřní kanalizaci</t>
  </si>
  <si>
    <t>-789762614</t>
  </si>
  <si>
    <t>92</t>
  </si>
  <si>
    <t>48481004</t>
  </si>
  <si>
    <t>hadice pro odvod kondenzátu</t>
  </si>
  <si>
    <t>-1505233249</t>
  </si>
  <si>
    <t>93</t>
  </si>
  <si>
    <t>751691111</t>
  </si>
  <si>
    <t>Zaregulování systému vzduchotechnického zařízení za 1 koncový (distribuční) prvek</t>
  </si>
  <si>
    <t>1570494148</t>
  </si>
  <si>
    <t>751721R04</t>
  </si>
  <si>
    <t>Drobný monzážní a spojovací materiál</t>
  </si>
  <si>
    <t>1567306761</t>
  </si>
  <si>
    <t>998751101</t>
  </si>
  <si>
    <t>Přesun hmot pro vzduchotechniku stanovený z hmotnosti přesunovaného materiálu vodorovná dopravní vzdálenost do 100 m v objektech výšky do 12 m</t>
  </si>
  <si>
    <t>968497840</t>
  </si>
  <si>
    <t>763</t>
  </si>
  <si>
    <t>Konstrukce suché výstavby</t>
  </si>
  <si>
    <t>763131451</t>
  </si>
  <si>
    <t>Podhled ze sádrokartonových desek dvouvrstvá zavěšená spodní konstrukce z ocelových profilů CD, UD jednoduše opláštěná deskou impregnovanou H2, tl. 12,5 mm, bez izolace</t>
  </si>
  <si>
    <t>-1561269375</t>
  </si>
  <si>
    <t>97</t>
  </si>
  <si>
    <t>763164641</t>
  </si>
  <si>
    <t>Obklad konstrukcí sádrokartonovými deskami včetně ochranných úhelníků ve tvaru U rozvinuté šíře přes 0,6 do 1,2 m, opláštěný deskou impregnovanou H2, tl. 12,5 mm</t>
  </si>
  <si>
    <t>179640969</t>
  </si>
  <si>
    <t>98</t>
  </si>
  <si>
    <t>763172321</t>
  </si>
  <si>
    <t>Montáž dvířek pro konstrukce ze sádrokartonových desek revizních jednoplášťových pro příčky a předsazené stěny velikost (šxv) 200 x 200 mm</t>
  </si>
  <si>
    <t>2023148344</t>
  </si>
  <si>
    <t>99</t>
  </si>
  <si>
    <t>59030710</t>
  </si>
  <si>
    <t>dvířka revizní jednokřídlá s automatickým zámkem 200x200mm</t>
  </si>
  <si>
    <t>-1867518855</t>
  </si>
  <si>
    <t>100</t>
  </si>
  <si>
    <t>763172322</t>
  </si>
  <si>
    <t>Montáž dvířek pro konstrukce ze sádrokartonových desek revizních jednoplášťových pro příčky a předsazené stěny velikost (šxv) 300 x 300 mm</t>
  </si>
  <si>
    <t>-1534082546</t>
  </si>
  <si>
    <t>101</t>
  </si>
  <si>
    <t>59030711</t>
  </si>
  <si>
    <t>dvířka revizní jednokřídlá s automatickým zámkem 300x300mm</t>
  </si>
  <si>
    <t>1118218816</t>
  </si>
  <si>
    <t>102</t>
  </si>
  <si>
    <t>998763301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</si>
  <si>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</si>
  <si>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-340052875</t>
  </si>
  <si>
    <t>766</t>
  </si>
  <si>
    <t>Konstrukce truhlářské</t>
  </si>
  <si>
    <t>103</t>
  </si>
  <si>
    <t>766660001</t>
  </si>
  <si>
    <t>Montáž dveřních křídel dřevěných nebo plastových otevíravých do ocelové zárubně povrchově upravených jednokřídlových, šířky do 800 mm</t>
  </si>
  <si>
    <t>1407208520</t>
  </si>
  <si>
    <t>104</t>
  </si>
  <si>
    <t>61162012</t>
  </si>
  <si>
    <t>dveře jednokřídlé voštinové povrch fóliový plné 600x1970-2100mm</t>
  </si>
  <si>
    <t>-302449378</t>
  </si>
  <si>
    <t>105</t>
  </si>
  <si>
    <t>766660729</t>
  </si>
  <si>
    <t>Montáž dveřních doplňků dveřního kování interiérového štítku s klikou</t>
  </si>
  <si>
    <t>1728145211</t>
  </si>
  <si>
    <t>106</t>
  </si>
  <si>
    <t>54914610</t>
  </si>
  <si>
    <t>kování dveřní vrchní klika včetně rozet a montážního materiálu R BB nerez PK</t>
  </si>
  <si>
    <t>1423105761</t>
  </si>
  <si>
    <t>107</t>
  </si>
  <si>
    <t>998766101</t>
  </si>
  <si>
    <t>Přesun hmot pro konstrukce truhlářské stanovený z hmotnosti přesunovaného materiálu vodorovná dopravní vzdálenost do 50 m v objektech výšky do 6 m</t>
  </si>
  <si>
    <t>-1017467490</t>
  </si>
  <si>
    <t>771</t>
  </si>
  <si>
    <t>Podlahy z dlaždic</t>
  </si>
  <si>
    <t>108</t>
  </si>
  <si>
    <t>771111011</t>
  </si>
  <si>
    <t>Příprava podkladu před provedením dlažby vysátí podlah</t>
  </si>
  <si>
    <t>-1374191505</t>
  </si>
  <si>
    <t>109</t>
  </si>
  <si>
    <t>771121011</t>
  </si>
  <si>
    <t>Příprava podkladu před provedením dlažby nátěr penetrační na podlahu</t>
  </si>
  <si>
    <t>1020564834</t>
  </si>
  <si>
    <t>110</t>
  </si>
  <si>
    <t>771151012</t>
  </si>
  <si>
    <t>Příprava podkladu před provedením dlažby samonivelační stěrka min.pevnosti 20 MPa, tloušťky přes 3 do 5 mm</t>
  </si>
  <si>
    <t>360845121</t>
  </si>
  <si>
    <t>111</t>
  </si>
  <si>
    <t>771574263</t>
  </si>
  <si>
    <t>Montáž podlah z dlaždic keramických lepených flexibilním lepidlem maloformátových pro vysoké mechanické zatížení protiskluzných nebo reliéfních (bezbariérových) přes 9 do 12 ks/m2</t>
  </si>
  <si>
    <t>1199342233</t>
  </si>
  <si>
    <t>112</t>
  </si>
  <si>
    <t>LSS.TR335061</t>
  </si>
  <si>
    <t>dlažba keramická slinutá protiskluzná do interiéru pro vysoké mechanické namáhání, 298x298x9mm</t>
  </si>
  <si>
    <t>-344209540</t>
  </si>
  <si>
    <t>P</t>
  </si>
  <si>
    <t xml:space="preserve">Poznámka k položce:_x000d_
- síla min. 9 mm nebo větší_x000d_
- rozměr 298 x 298 mm_x000d_
- součinitel smykového tření min. 0,5, PEI IV vyšší odolnost otěruvzdornosti. _x000d_
- protiskluznost R10  (ČSN 74 4505)_x000d_
- barva a provedení dle výběru investora</t>
  </si>
  <si>
    <t>4,87*1,1 'Přepočtené koeficientem množství</t>
  </si>
  <si>
    <t>113</t>
  </si>
  <si>
    <t>998771101</t>
  </si>
  <si>
    <t>Přesun hmot pro podlahy z dlaždic stanovený z hmotnosti přesunovaného materiálu vodorovná dopravní vzdálenost do 50 m v objektech výšky do 6 m</t>
  </si>
  <si>
    <t>-1689484757</t>
  </si>
  <si>
    <t>781</t>
  </si>
  <si>
    <t>Dokončovací práce - obklady</t>
  </si>
  <si>
    <t>114</t>
  </si>
  <si>
    <t>781474115</t>
  </si>
  <si>
    <t>Montáž obkladů vnitřních stěn z dlaždic keramických lepených flexibilním lepidlem maloformátových hladkých přes 22 do 25 ks/m2</t>
  </si>
  <si>
    <t>676288698</t>
  </si>
  <si>
    <t>115</t>
  </si>
  <si>
    <t>781491011</t>
  </si>
  <si>
    <t>Montáž zrcadel lepených silikonovým tmelem na podkladní omítku, plochy do 1 m2</t>
  </si>
  <si>
    <t>515360215</t>
  </si>
  <si>
    <t>0,60*0,40</t>
  </si>
  <si>
    <t>116</t>
  </si>
  <si>
    <t>63465124</t>
  </si>
  <si>
    <t xml:space="preserve">zrcadlo nemontované čiré tl 4mm </t>
  </si>
  <si>
    <t>-1079598332</t>
  </si>
  <si>
    <t>0,24*1,1 'Přepočtené koeficientem množství</t>
  </si>
  <si>
    <t>117</t>
  </si>
  <si>
    <t>781494111</t>
  </si>
  <si>
    <t>Obklad - dokončující práce profily ukončovací lepené flexibilním lepidlem rohové</t>
  </si>
  <si>
    <t>1806799223</t>
  </si>
  <si>
    <t>1*1,80+1,10</t>
  </si>
  <si>
    <t>118</t>
  </si>
  <si>
    <t>781495141</t>
  </si>
  <si>
    <t>Obklad - dokončující práce průnik obkladem kruhový, bez izolace do DN 30</t>
  </si>
  <si>
    <t>882988237</t>
  </si>
  <si>
    <t>119</t>
  </si>
  <si>
    <t>781495142</t>
  </si>
  <si>
    <t>Obklad - dokončující práce průnik obkladem kruhový, bez izolace přes DN 30 do DN 90</t>
  </si>
  <si>
    <t>-787319306</t>
  </si>
  <si>
    <t>120</t>
  </si>
  <si>
    <t>781495153</t>
  </si>
  <si>
    <t>Obklad - dokončující práce průnik obkladem hranatý, bez izolace, o delší straně přes 90 mm</t>
  </si>
  <si>
    <t>2101281447</t>
  </si>
  <si>
    <t>121</t>
  </si>
  <si>
    <t>781495185</t>
  </si>
  <si>
    <t>Obklad - dokončující práce pracnější řezání obkladaček rovné</t>
  </si>
  <si>
    <t>543718589</t>
  </si>
  <si>
    <t>24,8*4 'Přepočtené koeficientem množství</t>
  </si>
  <si>
    <t>122</t>
  </si>
  <si>
    <t>781674112</t>
  </si>
  <si>
    <t>Montáž obkladů parapetů z dlaždic keramických lepených flexibilním lepidlem, šířky parapetu přes 100 do 150 mm</t>
  </si>
  <si>
    <t>1877381730</t>
  </si>
  <si>
    <t>123</t>
  </si>
  <si>
    <t>59761039</t>
  </si>
  <si>
    <t>obklad keramický hladký přes 22 do 25ks/m2</t>
  </si>
  <si>
    <t>524311203</t>
  </si>
  <si>
    <t>24,48*1,15 'Přepočtené koeficientem množství</t>
  </si>
  <si>
    <t>124</t>
  </si>
  <si>
    <t>998781101</t>
  </si>
  <si>
    <t>Přesun hmot pro obklady keramické stanovený z hmotnosti přesunovaného materiálu vodorovná dopravní vzdálenost do 50 m v objektech výšky do 6 m</t>
  </si>
  <si>
    <t>2025570638</t>
  </si>
  <si>
    <t>783</t>
  </si>
  <si>
    <t>Dokončovací práce - nátěry</t>
  </si>
  <si>
    <t>125</t>
  </si>
  <si>
    <t>783314101</t>
  </si>
  <si>
    <t>Základní nátěr zámečnických konstrukcí jednonásobný syntetický</t>
  </si>
  <si>
    <t>1286279350</t>
  </si>
  <si>
    <t>"ocelové zárubně"2*5,00*0,30</t>
  </si>
  <si>
    <t>126</t>
  </si>
  <si>
    <t>783315101</t>
  </si>
  <si>
    <t>Mezinátěr zámečnických konstrukcí jednonásobný syntetický standardní</t>
  </si>
  <si>
    <t>-1802538726</t>
  </si>
  <si>
    <t>127</t>
  </si>
  <si>
    <t>783317101</t>
  </si>
  <si>
    <t>Krycí nátěr (email) zámečnických konstrukcí jednonásobný syntetický standardní</t>
  </si>
  <si>
    <t>452362976</t>
  </si>
  <si>
    <t>784</t>
  </si>
  <si>
    <t>Dokončovací práce - malby a tapety</t>
  </si>
  <si>
    <t>128</t>
  </si>
  <si>
    <t>784181101</t>
  </si>
  <si>
    <t>Penetrace podkladu jednonásobná základní akrylátová bezbarvá v místnostech výšky do 3,80 m</t>
  </si>
  <si>
    <t>-554727485</t>
  </si>
  <si>
    <t>"m.č. 119a"(2,35+1,00)*2*1,10+2,38</t>
  </si>
  <si>
    <t>"m.č. 119b"(2,35+1,10)*2*1,10+2,49</t>
  </si>
  <si>
    <t>129</t>
  </si>
  <si>
    <t>784221101</t>
  </si>
  <si>
    <t>Malby z malířských směsí otěruvzdorných za sucha dvojnásobné, bílé za sucha otěruvzdorné dobře v místnostech výšky do 3,80 m</t>
  </si>
  <si>
    <t>-2071083218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</si>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</sst>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6" fontId="22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9" fillId="0" borderId="29" xfId="0" applyFont="1" applyBorder="1" applyAlignment="1">
      <alignment horizontal="left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35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40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42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43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44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45</v>
      </c>
      <c r="E29" s="47"/>
      <c r="F29" s="32" t="s">
        <v>46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47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48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49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50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51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52</v>
      </c>
      <c r="U35" s="54"/>
      <c r="V35" s="54"/>
      <c r="W35" s="54"/>
      <c r="X35" s="56" t="s">
        <v>53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057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ZŠ a MŠ Kosmonautů - stavební úpravy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Kosmonautů, Děčín 27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10. 2. 2021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Statutární město Děčín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32</v>
      </c>
      <c r="AJ49" s="40"/>
      <c r="AK49" s="40"/>
      <c r="AL49" s="40"/>
      <c r="AM49" s="73" t="str">
        <f>IF(E17="","",E17)</f>
        <v>Vladimír Vidai</v>
      </c>
      <c r="AN49" s="64"/>
      <c r="AO49" s="64"/>
      <c r="AP49" s="64"/>
      <c r="AQ49" s="40"/>
      <c r="AR49" s="44"/>
      <c r="AS49" s="74" t="s">
        <v>55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30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37</v>
      </c>
      <c r="AJ50" s="40"/>
      <c r="AK50" s="40"/>
      <c r="AL50" s="40"/>
      <c r="AM50" s="73" t="str">
        <f>IF(E20="","",E20)</f>
        <v xml:space="preserve"> 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56</v>
      </c>
      <c r="D52" s="87"/>
      <c r="E52" s="87"/>
      <c r="F52" s="87"/>
      <c r="G52" s="87"/>
      <c r="H52" s="88"/>
      <c r="I52" s="89" t="s">
        <v>57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58</v>
      </c>
      <c r="AH52" s="87"/>
      <c r="AI52" s="87"/>
      <c r="AJ52" s="87"/>
      <c r="AK52" s="87"/>
      <c r="AL52" s="87"/>
      <c r="AM52" s="87"/>
      <c r="AN52" s="89" t="s">
        <v>59</v>
      </c>
      <c r="AO52" s="87"/>
      <c r="AP52" s="87"/>
      <c r="AQ52" s="91" t="s">
        <v>60</v>
      </c>
      <c r="AR52" s="44"/>
      <c r="AS52" s="92" t="s">
        <v>61</v>
      </c>
      <c r="AT52" s="93" t="s">
        <v>62</v>
      </c>
      <c r="AU52" s="93" t="s">
        <v>63</v>
      </c>
      <c r="AV52" s="93" t="s">
        <v>64</v>
      </c>
      <c r="AW52" s="93" t="s">
        <v>65</v>
      </c>
      <c r="AX52" s="93" t="s">
        <v>66</v>
      </c>
      <c r="AY52" s="93" t="s">
        <v>67</v>
      </c>
      <c r="AZ52" s="93" t="s">
        <v>68</v>
      </c>
      <c r="BA52" s="93" t="s">
        <v>69</v>
      </c>
      <c r="BB52" s="93" t="s">
        <v>70</v>
      </c>
      <c r="BC52" s="93" t="s">
        <v>71</v>
      </c>
      <c r="BD52" s="94" t="s">
        <v>72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73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ROUND(AS55,2)</f>
        <v>0</v>
      </c>
      <c r="AT54" s="106">
        <f>ROUND(SUM(AV54:AW54),2)</f>
        <v>0</v>
      </c>
      <c r="AU54" s="107">
        <f>ROUND(AU55,5)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ROUND(AZ55,2)</f>
        <v>0</v>
      </c>
      <c r="BA54" s="106">
        <f>ROUND(BA55,2)</f>
        <v>0</v>
      </c>
      <c r="BB54" s="106">
        <f>ROUND(BB55,2)</f>
        <v>0</v>
      </c>
      <c r="BC54" s="106">
        <f>ROUND(BC55,2)</f>
        <v>0</v>
      </c>
      <c r="BD54" s="108">
        <f>ROUND(BD55,2)</f>
        <v>0</v>
      </c>
      <c r="BE54" s="6"/>
      <c r="BS54" s="109" t="s">
        <v>74</v>
      </c>
      <c r="BT54" s="109" t="s">
        <v>75</v>
      </c>
      <c r="BU54" s="110" t="s">
        <v>76</v>
      </c>
      <c r="BV54" s="109" t="s">
        <v>77</v>
      </c>
      <c r="BW54" s="109" t="s">
        <v>5</v>
      </c>
      <c r="BX54" s="109" t="s">
        <v>78</v>
      </c>
      <c r="CL54" s="109" t="s">
        <v>19</v>
      </c>
    </row>
    <row r="55" s="7" customFormat="1" ht="16.5" customHeight="1">
      <c r="A55" s="111" t="s">
        <v>79</v>
      </c>
      <c r="B55" s="112"/>
      <c r="C55" s="113"/>
      <c r="D55" s="114" t="s">
        <v>80</v>
      </c>
      <c r="E55" s="114"/>
      <c r="F55" s="114"/>
      <c r="G55" s="114"/>
      <c r="H55" s="114"/>
      <c r="I55" s="115"/>
      <c r="J55" s="114" t="s">
        <v>81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'SO 01 - Pavilon CF – opra...'!J30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82</v>
      </c>
      <c r="AR55" s="118"/>
      <c r="AS55" s="119">
        <v>0</v>
      </c>
      <c r="AT55" s="120">
        <f>ROUND(SUM(AV55:AW55),2)</f>
        <v>0</v>
      </c>
      <c r="AU55" s="121">
        <f>'SO 01 - Pavilon CF – opra...'!P103</f>
        <v>0</v>
      </c>
      <c r="AV55" s="120">
        <f>'SO 01 - Pavilon CF – opra...'!J33</f>
        <v>0</v>
      </c>
      <c r="AW55" s="120">
        <f>'SO 01 - Pavilon CF – opra...'!J34</f>
        <v>0</v>
      </c>
      <c r="AX55" s="120">
        <f>'SO 01 - Pavilon CF – opra...'!J35</f>
        <v>0</v>
      </c>
      <c r="AY55" s="120">
        <f>'SO 01 - Pavilon CF – opra...'!J36</f>
        <v>0</v>
      </c>
      <c r="AZ55" s="120">
        <f>'SO 01 - Pavilon CF – opra...'!F33</f>
        <v>0</v>
      </c>
      <c r="BA55" s="120">
        <f>'SO 01 - Pavilon CF – opra...'!F34</f>
        <v>0</v>
      </c>
      <c r="BB55" s="120">
        <f>'SO 01 - Pavilon CF – opra...'!F35</f>
        <v>0</v>
      </c>
      <c r="BC55" s="120">
        <f>'SO 01 - Pavilon CF – opra...'!F36</f>
        <v>0</v>
      </c>
      <c r="BD55" s="122">
        <f>'SO 01 - Pavilon CF – opra...'!F37</f>
        <v>0</v>
      </c>
      <c r="BE55" s="7"/>
      <c r="BT55" s="123" t="s">
        <v>83</v>
      </c>
      <c r="BV55" s="123" t="s">
        <v>77</v>
      </c>
      <c r="BW55" s="123" t="s">
        <v>84</v>
      </c>
      <c r="BX55" s="123" t="s">
        <v>5</v>
      </c>
      <c r="CL55" s="123" t="s">
        <v>19</v>
      </c>
      <c r="CM55" s="123" t="s">
        <v>85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YtnXw0B36kZN0Rs4Cyzxe+mmKz2ZqAKyKFCQLXuxP03blLeYG+na0N9lv0Vm4d7gcduOLPw8Vy6tJWvXnG79zw==" hashValue="mIItXGWLo8uApJHJsTYp51HtVMB1KC+vzPazx/oUFepDBzJHM2LtnoWm1/PJ+0mc8PFuzi+bzcLMm1VAoawPCw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SO 01 - Pavilon CF – opra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84</v>
      </c>
    </row>
    <row r="3" s="1" customFormat="1" ht="6.96" customHeight="1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20"/>
      <c r="AT3" s="17" t="s">
        <v>85</v>
      </c>
    </row>
    <row r="4" s="1" customFormat="1" ht="24.96" customHeight="1">
      <c r="B4" s="20"/>
      <c r="D4" s="126" t="s">
        <v>86</v>
      </c>
      <c r="L4" s="20"/>
      <c r="M4" s="127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28" t="s">
        <v>16</v>
      </c>
      <c r="L6" s="20"/>
    </row>
    <row r="7" s="1" customFormat="1" ht="16.5" customHeight="1">
      <c r="B7" s="20"/>
      <c r="E7" s="129" t="str">
        <f>'Rekapitulace stavby'!K6</f>
        <v>ZŠ a MŠ Kosmonautů - stavební úpravy</v>
      </c>
      <c r="F7" s="128"/>
      <c r="G7" s="128"/>
      <c r="H7" s="128"/>
      <c r="L7" s="20"/>
    </row>
    <row r="8" s="2" customFormat="1" ht="12" customHeight="1">
      <c r="A8" s="38"/>
      <c r="B8" s="44"/>
      <c r="C8" s="38"/>
      <c r="D8" s="128" t="s">
        <v>87</v>
      </c>
      <c r="E8" s="38"/>
      <c r="F8" s="38"/>
      <c r="G8" s="38"/>
      <c r="H8" s="38"/>
      <c r="I8" s="38"/>
      <c r="J8" s="38"/>
      <c r="K8" s="38"/>
      <c r="L8" s="13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1" t="s">
        <v>88</v>
      </c>
      <c r="F9" s="38"/>
      <c r="G9" s="38"/>
      <c r="H9" s="38"/>
      <c r="I9" s="38"/>
      <c r="J9" s="38"/>
      <c r="K9" s="38"/>
      <c r="L9" s="13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28" t="s">
        <v>18</v>
      </c>
      <c r="E11" s="38"/>
      <c r="F11" s="132" t="s">
        <v>19</v>
      </c>
      <c r="G11" s="38"/>
      <c r="H11" s="38"/>
      <c r="I11" s="128" t="s">
        <v>20</v>
      </c>
      <c r="J11" s="132" t="s">
        <v>19</v>
      </c>
      <c r="K11" s="38"/>
      <c r="L11" s="13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28" t="s">
        <v>21</v>
      </c>
      <c r="E12" s="38"/>
      <c r="F12" s="132" t="s">
        <v>89</v>
      </c>
      <c r="G12" s="38"/>
      <c r="H12" s="38"/>
      <c r="I12" s="128" t="s">
        <v>23</v>
      </c>
      <c r="J12" s="133" t="str">
        <f>'Rekapitulace stavby'!AN8</f>
        <v>10. 2. 2021</v>
      </c>
      <c r="K12" s="38"/>
      <c r="L12" s="13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28" t="s">
        <v>25</v>
      </c>
      <c r="E14" s="38"/>
      <c r="F14" s="38"/>
      <c r="G14" s="38"/>
      <c r="H14" s="38"/>
      <c r="I14" s="128" t="s">
        <v>26</v>
      </c>
      <c r="J14" s="132" t="s">
        <v>27</v>
      </c>
      <c r="K14" s="38"/>
      <c r="L14" s="13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2" t="s">
        <v>28</v>
      </c>
      <c r="F15" s="38"/>
      <c r="G15" s="38"/>
      <c r="H15" s="38"/>
      <c r="I15" s="128" t="s">
        <v>29</v>
      </c>
      <c r="J15" s="132" t="s">
        <v>19</v>
      </c>
      <c r="K15" s="38"/>
      <c r="L15" s="13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28" t="s">
        <v>30</v>
      </c>
      <c r="E17" s="38"/>
      <c r="F17" s="38"/>
      <c r="G17" s="38"/>
      <c r="H17" s="38"/>
      <c r="I17" s="128" t="s">
        <v>26</v>
      </c>
      <c r="J17" s="33" t="str">
        <f>'Rekapitulace stavby'!AN13</f>
        <v>Vyplň údaj</v>
      </c>
      <c r="K17" s="38"/>
      <c r="L17" s="13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2"/>
      <c r="G18" s="132"/>
      <c r="H18" s="132"/>
      <c r="I18" s="128" t="s">
        <v>29</v>
      </c>
      <c r="J18" s="33" t="str">
        <f>'Rekapitulace stavby'!AN14</f>
        <v>Vyplň údaj</v>
      </c>
      <c r="K18" s="38"/>
      <c r="L18" s="13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28" t="s">
        <v>32</v>
      </c>
      <c r="E20" s="38"/>
      <c r="F20" s="38"/>
      <c r="G20" s="38"/>
      <c r="H20" s="38"/>
      <c r="I20" s="128" t="s">
        <v>26</v>
      </c>
      <c r="J20" s="132" t="s">
        <v>33</v>
      </c>
      <c r="K20" s="38"/>
      <c r="L20" s="13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2" t="s">
        <v>34</v>
      </c>
      <c r="F21" s="38"/>
      <c r="G21" s="38"/>
      <c r="H21" s="38"/>
      <c r="I21" s="128" t="s">
        <v>29</v>
      </c>
      <c r="J21" s="132" t="s">
        <v>35</v>
      </c>
      <c r="K21" s="38"/>
      <c r="L21" s="13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28" t="s">
        <v>37</v>
      </c>
      <c r="E23" s="38"/>
      <c r="F23" s="38"/>
      <c r="G23" s="38"/>
      <c r="H23" s="38"/>
      <c r="I23" s="128" t="s">
        <v>26</v>
      </c>
      <c r="J23" s="132" t="str">
        <f>IF('Rekapitulace stavby'!AN19="","",'Rekapitulace stavby'!AN19)</f>
        <v/>
      </c>
      <c r="K23" s="38"/>
      <c r="L23" s="13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2" t="str">
        <f>IF('Rekapitulace stavby'!E20="","",'Rekapitulace stavby'!E20)</f>
        <v xml:space="preserve"> </v>
      </c>
      <c r="F24" s="38"/>
      <c r="G24" s="38"/>
      <c r="H24" s="38"/>
      <c r="I24" s="128" t="s">
        <v>29</v>
      </c>
      <c r="J24" s="132" t="str">
        <f>IF('Rekapitulace stavby'!AN20="","",'Rekapitulace stavby'!AN20)</f>
        <v/>
      </c>
      <c r="K24" s="38"/>
      <c r="L24" s="13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28" t="s">
        <v>39</v>
      </c>
      <c r="E26" s="38"/>
      <c r="F26" s="38"/>
      <c r="G26" s="38"/>
      <c r="H26" s="38"/>
      <c r="I26" s="38"/>
      <c r="J26" s="38"/>
      <c r="K26" s="38"/>
      <c r="L26" s="13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4"/>
      <c r="B27" s="135"/>
      <c r="C27" s="134"/>
      <c r="D27" s="134"/>
      <c r="E27" s="136" t="s">
        <v>19</v>
      </c>
      <c r="F27" s="136"/>
      <c r="G27" s="136"/>
      <c r="H27" s="136"/>
      <c r="I27" s="134"/>
      <c r="J27" s="134"/>
      <c r="K27" s="134"/>
      <c r="L27" s="137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38"/>
      <c r="E29" s="138"/>
      <c r="F29" s="138"/>
      <c r="G29" s="138"/>
      <c r="H29" s="138"/>
      <c r="I29" s="138"/>
      <c r="J29" s="138"/>
      <c r="K29" s="138"/>
      <c r="L29" s="13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39" t="s">
        <v>41</v>
      </c>
      <c r="E30" s="38"/>
      <c r="F30" s="38"/>
      <c r="G30" s="38"/>
      <c r="H30" s="38"/>
      <c r="I30" s="38"/>
      <c r="J30" s="140">
        <f>ROUND(J103, 2)</f>
        <v>0</v>
      </c>
      <c r="K30" s="38"/>
      <c r="L30" s="13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38"/>
      <c r="E31" s="138"/>
      <c r="F31" s="138"/>
      <c r="G31" s="138"/>
      <c r="H31" s="138"/>
      <c r="I31" s="138"/>
      <c r="J31" s="138"/>
      <c r="K31" s="138"/>
      <c r="L31" s="13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1" t="s">
        <v>43</v>
      </c>
      <c r="G32" s="38"/>
      <c r="H32" s="38"/>
      <c r="I32" s="141" t="s">
        <v>42</v>
      </c>
      <c r="J32" s="141" t="s">
        <v>44</v>
      </c>
      <c r="K32" s="38"/>
      <c r="L32" s="13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2" t="s">
        <v>45</v>
      </c>
      <c r="E33" s="128" t="s">
        <v>46</v>
      </c>
      <c r="F33" s="143">
        <f>ROUND((SUM(BE103:BE294)),  2)</f>
        <v>0</v>
      </c>
      <c r="G33" s="38"/>
      <c r="H33" s="38"/>
      <c r="I33" s="144">
        <v>0.20999999999999999</v>
      </c>
      <c r="J33" s="143">
        <f>ROUND(((SUM(BE103:BE294))*I33),  2)</f>
        <v>0</v>
      </c>
      <c r="K33" s="38"/>
      <c r="L33" s="13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28" t="s">
        <v>47</v>
      </c>
      <c r="F34" s="143">
        <f>ROUND((SUM(BF103:BF294)),  2)</f>
        <v>0</v>
      </c>
      <c r="G34" s="38"/>
      <c r="H34" s="38"/>
      <c r="I34" s="144">
        <v>0.14999999999999999</v>
      </c>
      <c r="J34" s="143">
        <f>ROUND(((SUM(BF103:BF294))*I34),  2)</f>
        <v>0</v>
      </c>
      <c r="K34" s="38"/>
      <c r="L34" s="13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28" t="s">
        <v>48</v>
      </c>
      <c r="F35" s="143">
        <f>ROUND((SUM(BG103:BG294)),  2)</f>
        <v>0</v>
      </c>
      <c r="G35" s="38"/>
      <c r="H35" s="38"/>
      <c r="I35" s="144">
        <v>0.20999999999999999</v>
      </c>
      <c r="J35" s="143">
        <f>0</f>
        <v>0</v>
      </c>
      <c r="K35" s="38"/>
      <c r="L35" s="13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28" t="s">
        <v>49</v>
      </c>
      <c r="F36" s="143">
        <f>ROUND((SUM(BH103:BH294)),  2)</f>
        <v>0</v>
      </c>
      <c r="G36" s="38"/>
      <c r="H36" s="38"/>
      <c r="I36" s="144">
        <v>0.14999999999999999</v>
      </c>
      <c r="J36" s="143">
        <f>0</f>
        <v>0</v>
      </c>
      <c r="K36" s="38"/>
      <c r="L36" s="13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28" t="s">
        <v>50</v>
      </c>
      <c r="F37" s="143">
        <f>ROUND((SUM(BI103:BI294)),  2)</f>
        <v>0</v>
      </c>
      <c r="G37" s="38"/>
      <c r="H37" s="38"/>
      <c r="I37" s="144">
        <v>0</v>
      </c>
      <c r="J37" s="143">
        <f>0</f>
        <v>0</v>
      </c>
      <c r="K37" s="38"/>
      <c r="L37" s="13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5"/>
      <c r="D39" s="146" t="s">
        <v>51</v>
      </c>
      <c r="E39" s="147"/>
      <c r="F39" s="147"/>
      <c r="G39" s="148" t="s">
        <v>52</v>
      </c>
      <c r="H39" s="149" t="s">
        <v>53</v>
      </c>
      <c r="I39" s="147"/>
      <c r="J39" s="150">
        <f>SUM(J30:J37)</f>
        <v>0</v>
      </c>
      <c r="K39" s="151"/>
      <c r="L39" s="13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2"/>
      <c r="C40" s="153"/>
      <c r="D40" s="153"/>
      <c r="E40" s="153"/>
      <c r="F40" s="153"/>
      <c r="G40" s="153"/>
      <c r="H40" s="153"/>
      <c r="I40" s="153"/>
      <c r="J40" s="153"/>
      <c r="K40" s="153"/>
      <c r="L40" s="13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30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90</v>
      </c>
      <c r="D45" s="40"/>
      <c r="E45" s="40"/>
      <c r="F45" s="40"/>
      <c r="G45" s="40"/>
      <c r="H45" s="40"/>
      <c r="I45" s="40"/>
      <c r="J45" s="40"/>
      <c r="K45" s="40"/>
      <c r="L45" s="130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0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0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56" t="str">
        <f>E7</f>
        <v>ZŠ a MŠ Kosmonautů - stavební úpravy</v>
      </c>
      <c r="F48" s="32"/>
      <c r="G48" s="32"/>
      <c r="H48" s="32"/>
      <c r="I48" s="40"/>
      <c r="J48" s="40"/>
      <c r="K48" s="40"/>
      <c r="L48" s="130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87</v>
      </c>
      <c r="D49" s="40"/>
      <c r="E49" s="40"/>
      <c r="F49" s="40"/>
      <c r="G49" s="40"/>
      <c r="H49" s="40"/>
      <c r="I49" s="40"/>
      <c r="J49" s="40"/>
      <c r="K49" s="40"/>
      <c r="L49" s="130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 01 - Pavilon CF – oprava sociálního zařízení</v>
      </c>
      <c r="F50" s="40"/>
      <c r="G50" s="40"/>
      <c r="H50" s="40"/>
      <c r="I50" s="40"/>
      <c r="J50" s="40"/>
      <c r="K50" s="40"/>
      <c r="L50" s="130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0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Kosmonautů 177, Děčín 27</v>
      </c>
      <c r="G52" s="40"/>
      <c r="H52" s="40"/>
      <c r="I52" s="32" t="s">
        <v>23</v>
      </c>
      <c r="J52" s="72" t="str">
        <f>IF(J12="","",J12)</f>
        <v>10. 2. 2021</v>
      </c>
      <c r="K52" s="40"/>
      <c r="L52" s="130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0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Statutární město Děčín</v>
      </c>
      <c r="G54" s="40"/>
      <c r="H54" s="40"/>
      <c r="I54" s="32" t="s">
        <v>32</v>
      </c>
      <c r="J54" s="36" t="str">
        <f>E21</f>
        <v>Vladimír Vidai</v>
      </c>
      <c r="K54" s="40"/>
      <c r="L54" s="130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40"/>
      <c r="E55" s="40"/>
      <c r="F55" s="27" t="str">
        <f>IF(E18="","",E18)</f>
        <v>Vyplň údaj</v>
      </c>
      <c r="G55" s="40"/>
      <c r="H55" s="40"/>
      <c r="I55" s="32" t="s">
        <v>37</v>
      </c>
      <c r="J55" s="36" t="str">
        <f>E24</f>
        <v xml:space="preserve"> </v>
      </c>
      <c r="K55" s="40"/>
      <c r="L55" s="130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0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57" t="s">
        <v>91</v>
      </c>
      <c r="D57" s="158"/>
      <c r="E57" s="158"/>
      <c r="F57" s="158"/>
      <c r="G57" s="158"/>
      <c r="H57" s="158"/>
      <c r="I57" s="158"/>
      <c r="J57" s="159" t="s">
        <v>92</v>
      </c>
      <c r="K57" s="158"/>
      <c r="L57" s="130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0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0" t="s">
        <v>73</v>
      </c>
      <c r="D59" s="40"/>
      <c r="E59" s="40"/>
      <c r="F59" s="40"/>
      <c r="G59" s="40"/>
      <c r="H59" s="40"/>
      <c r="I59" s="40"/>
      <c r="J59" s="102">
        <f>J103</f>
        <v>0</v>
      </c>
      <c r="K59" s="40"/>
      <c r="L59" s="130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93</v>
      </c>
    </row>
    <row r="60" s="9" customFormat="1" ht="24.96" customHeight="1">
      <c r="A60" s="9"/>
      <c r="B60" s="161"/>
      <c r="C60" s="162"/>
      <c r="D60" s="163" t="s">
        <v>94</v>
      </c>
      <c r="E60" s="164"/>
      <c r="F60" s="164"/>
      <c r="G60" s="164"/>
      <c r="H60" s="164"/>
      <c r="I60" s="164"/>
      <c r="J60" s="165">
        <f>J104</f>
        <v>0</v>
      </c>
      <c r="K60" s="162"/>
      <c r="L60" s="16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7"/>
      <c r="C61" s="168"/>
      <c r="D61" s="169" t="s">
        <v>95</v>
      </c>
      <c r="E61" s="170"/>
      <c r="F61" s="170"/>
      <c r="G61" s="170"/>
      <c r="H61" s="170"/>
      <c r="I61" s="170"/>
      <c r="J61" s="171">
        <f>J105</f>
        <v>0</v>
      </c>
      <c r="K61" s="168"/>
      <c r="L61" s="17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7"/>
      <c r="C62" s="168"/>
      <c r="D62" s="169" t="s">
        <v>96</v>
      </c>
      <c r="E62" s="170"/>
      <c r="F62" s="170"/>
      <c r="G62" s="170"/>
      <c r="H62" s="170"/>
      <c r="I62" s="170"/>
      <c r="J62" s="171">
        <f>J111</f>
        <v>0</v>
      </c>
      <c r="K62" s="168"/>
      <c r="L62" s="17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7"/>
      <c r="C63" s="168"/>
      <c r="D63" s="169" t="s">
        <v>97</v>
      </c>
      <c r="E63" s="170"/>
      <c r="F63" s="170"/>
      <c r="G63" s="170"/>
      <c r="H63" s="170"/>
      <c r="I63" s="170"/>
      <c r="J63" s="171">
        <f>J113</f>
        <v>0</v>
      </c>
      <c r="K63" s="168"/>
      <c r="L63" s="17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7"/>
      <c r="C64" s="168"/>
      <c r="D64" s="169" t="s">
        <v>98</v>
      </c>
      <c r="E64" s="170"/>
      <c r="F64" s="170"/>
      <c r="G64" s="170"/>
      <c r="H64" s="170"/>
      <c r="I64" s="170"/>
      <c r="J64" s="171">
        <f>J130</f>
        <v>0</v>
      </c>
      <c r="K64" s="168"/>
      <c r="L64" s="17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7"/>
      <c r="C65" s="168"/>
      <c r="D65" s="169" t="s">
        <v>99</v>
      </c>
      <c r="E65" s="170"/>
      <c r="F65" s="170"/>
      <c r="G65" s="170"/>
      <c r="H65" s="170"/>
      <c r="I65" s="170"/>
      <c r="J65" s="171">
        <f>J133</f>
        <v>0</v>
      </c>
      <c r="K65" s="168"/>
      <c r="L65" s="172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67"/>
      <c r="C66" s="168"/>
      <c r="D66" s="169" t="s">
        <v>100</v>
      </c>
      <c r="E66" s="170"/>
      <c r="F66" s="170"/>
      <c r="G66" s="170"/>
      <c r="H66" s="170"/>
      <c r="I66" s="170"/>
      <c r="J66" s="171">
        <f>J136</f>
        <v>0</v>
      </c>
      <c r="K66" s="168"/>
      <c r="L66" s="172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67"/>
      <c r="C67" s="168"/>
      <c r="D67" s="169" t="s">
        <v>101</v>
      </c>
      <c r="E67" s="170"/>
      <c r="F67" s="170"/>
      <c r="G67" s="170"/>
      <c r="H67" s="170"/>
      <c r="I67" s="170"/>
      <c r="J67" s="171">
        <f>J162</f>
        <v>0</v>
      </c>
      <c r="K67" s="168"/>
      <c r="L67" s="17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7"/>
      <c r="C68" s="168"/>
      <c r="D68" s="169" t="s">
        <v>102</v>
      </c>
      <c r="E68" s="170"/>
      <c r="F68" s="170"/>
      <c r="G68" s="170"/>
      <c r="H68" s="170"/>
      <c r="I68" s="170"/>
      <c r="J68" s="171">
        <f>J170</f>
        <v>0</v>
      </c>
      <c r="K68" s="168"/>
      <c r="L68" s="172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1"/>
      <c r="C69" s="162"/>
      <c r="D69" s="163" t="s">
        <v>103</v>
      </c>
      <c r="E69" s="164"/>
      <c r="F69" s="164"/>
      <c r="G69" s="164"/>
      <c r="H69" s="164"/>
      <c r="I69" s="164"/>
      <c r="J69" s="165">
        <f>J172</f>
        <v>0</v>
      </c>
      <c r="K69" s="162"/>
      <c r="L69" s="166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67"/>
      <c r="C70" s="168"/>
      <c r="D70" s="169" t="s">
        <v>104</v>
      </c>
      <c r="E70" s="170"/>
      <c r="F70" s="170"/>
      <c r="G70" s="170"/>
      <c r="H70" s="170"/>
      <c r="I70" s="170"/>
      <c r="J70" s="171">
        <f>J173</f>
        <v>0</v>
      </c>
      <c r="K70" s="168"/>
      <c r="L70" s="172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67"/>
      <c r="C71" s="168"/>
      <c r="D71" s="169" t="s">
        <v>105</v>
      </c>
      <c r="E71" s="170"/>
      <c r="F71" s="170"/>
      <c r="G71" s="170"/>
      <c r="H71" s="170"/>
      <c r="I71" s="170"/>
      <c r="J71" s="171">
        <f>J175</f>
        <v>0</v>
      </c>
      <c r="K71" s="168"/>
      <c r="L71" s="172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67"/>
      <c r="C72" s="168"/>
      <c r="D72" s="169" t="s">
        <v>106</v>
      </c>
      <c r="E72" s="170"/>
      <c r="F72" s="170"/>
      <c r="G72" s="170"/>
      <c r="H72" s="170"/>
      <c r="I72" s="170"/>
      <c r="J72" s="171">
        <f>J183</f>
        <v>0</v>
      </c>
      <c r="K72" s="168"/>
      <c r="L72" s="172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67"/>
      <c r="C73" s="168"/>
      <c r="D73" s="169" t="s">
        <v>107</v>
      </c>
      <c r="E73" s="170"/>
      <c r="F73" s="170"/>
      <c r="G73" s="170"/>
      <c r="H73" s="170"/>
      <c r="I73" s="170"/>
      <c r="J73" s="171">
        <f>J189</f>
        <v>0</v>
      </c>
      <c r="K73" s="168"/>
      <c r="L73" s="172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67"/>
      <c r="C74" s="168"/>
      <c r="D74" s="169" t="s">
        <v>108</v>
      </c>
      <c r="E74" s="170"/>
      <c r="F74" s="170"/>
      <c r="G74" s="170"/>
      <c r="H74" s="170"/>
      <c r="I74" s="170"/>
      <c r="J74" s="171">
        <f>J195</f>
        <v>0</v>
      </c>
      <c r="K74" s="168"/>
      <c r="L74" s="172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67"/>
      <c r="C75" s="168"/>
      <c r="D75" s="169" t="s">
        <v>109</v>
      </c>
      <c r="E75" s="170"/>
      <c r="F75" s="170"/>
      <c r="G75" s="170"/>
      <c r="H75" s="170"/>
      <c r="I75" s="170"/>
      <c r="J75" s="171">
        <f>J198</f>
        <v>0</v>
      </c>
      <c r="K75" s="168"/>
      <c r="L75" s="172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67"/>
      <c r="C76" s="168"/>
      <c r="D76" s="169" t="s">
        <v>110</v>
      </c>
      <c r="E76" s="170"/>
      <c r="F76" s="170"/>
      <c r="G76" s="170"/>
      <c r="H76" s="170"/>
      <c r="I76" s="170"/>
      <c r="J76" s="171">
        <f>J205</f>
        <v>0</v>
      </c>
      <c r="K76" s="168"/>
      <c r="L76" s="172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67"/>
      <c r="C77" s="168"/>
      <c r="D77" s="169" t="s">
        <v>111</v>
      </c>
      <c r="E77" s="170"/>
      <c r="F77" s="170"/>
      <c r="G77" s="170"/>
      <c r="H77" s="170"/>
      <c r="I77" s="170"/>
      <c r="J77" s="171">
        <f>J223</f>
        <v>0</v>
      </c>
      <c r="K77" s="168"/>
      <c r="L77" s="172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67"/>
      <c r="C78" s="168"/>
      <c r="D78" s="169" t="s">
        <v>112</v>
      </c>
      <c r="E78" s="170"/>
      <c r="F78" s="170"/>
      <c r="G78" s="170"/>
      <c r="H78" s="170"/>
      <c r="I78" s="170"/>
      <c r="J78" s="171">
        <f>J239</f>
        <v>0</v>
      </c>
      <c r="K78" s="168"/>
      <c r="L78" s="172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67"/>
      <c r="C79" s="168"/>
      <c r="D79" s="169" t="s">
        <v>113</v>
      </c>
      <c r="E79" s="170"/>
      <c r="F79" s="170"/>
      <c r="G79" s="170"/>
      <c r="H79" s="170"/>
      <c r="I79" s="170"/>
      <c r="J79" s="171">
        <f>J248</f>
        <v>0</v>
      </c>
      <c r="K79" s="168"/>
      <c r="L79" s="172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67"/>
      <c r="C80" s="168"/>
      <c r="D80" s="169" t="s">
        <v>114</v>
      </c>
      <c r="E80" s="170"/>
      <c r="F80" s="170"/>
      <c r="G80" s="170"/>
      <c r="H80" s="170"/>
      <c r="I80" s="170"/>
      <c r="J80" s="171">
        <f>J254</f>
        <v>0</v>
      </c>
      <c r="K80" s="168"/>
      <c r="L80" s="172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67"/>
      <c r="C81" s="168"/>
      <c r="D81" s="169" t="s">
        <v>115</v>
      </c>
      <c r="E81" s="170"/>
      <c r="F81" s="170"/>
      <c r="G81" s="170"/>
      <c r="H81" s="170"/>
      <c r="I81" s="170"/>
      <c r="J81" s="171">
        <f>J264</f>
        <v>0</v>
      </c>
      <c r="K81" s="168"/>
      <c r="L81" s="172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67"/>
      <c r="C82" s="168"/>
      <c r="D82" s="169" t="s">
        <v>116</v>
      </c>
      <c r="E82" s="170"/>
      <c r="F82" s="170"/>
      <c r="G82" s="170"/>
      <c r="H82" s="170"/>
      <c r="I82" s="170"/>
      <c r="J82" s="171">
        <f>J284</f>
        <v>0</v>
      </c>
      <c r="K82" s="168"/>
      <c r="L82" s="172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67"/>
      <c r="C83" s="168"/>
      <c r="D83" s="169" t="s">
        <v>117</v>
      </c>
      <c r="E83" s="170"/>
      <c r="F83" s="170"/>
      <c r="G83" s="170"/>
      <c r="H83" s="170"/>
      <c r="I83" s="170"/>
      <c r="J83" s="171">
        <f>J289</f>
        <v>0</v>
      </c>
      <c r="K83" s="168"/>
      <c r="L83" s="172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2" customFormat="1" ht="21.84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3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13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9" s="2" customFormat="1" ht="6.96" customHeight="1">
      <c r="A89" s="38"/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13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24.96" customHeight="1">
      <c r="A90" s="38"/>
      <c r="B90" s="39"/>
      <c r="C90" s="23" t="s">
        <v>118</v>
      </c>
      <c r="D90" s="40"/>
      <c r="E90" s="40"/>
      <c r="F90" s="40"/>
      <c r="G90" s="40"/>
      <c r="H90" s="40"/>
      <c r="I90" s="40"/>
      <c r="J90" s="40"/>
      <c r="K90" s="40"/>
      <c r="L90" s="13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6.96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13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2" customHeight="1">
      <c r="A92" s="38"/>
      <c r="B92" s="39"/>
      <c r="C92" s="32" t="s">
        <v>16</v>
      </c>
      <c r="D92" s="40"/>
      <c r="E92" s="40"/>
      <c r="F92" s="40"/>
      <c r="G92" s="40"/>
      <c r="H92" s="40"/>
      <c r="I92" s="40"/>
      <c r="J92" s="40"/>
      <c r="K92" s="40"/>
      <c r="L92" s="13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6.5" customHeight="1">
      <c r="A93" s="38"/>
      <c r="B93" s="39"/>
      <c r="C93" s="40"/>
      <c r="D93" s="40"/>
      <c r="E93" s="156" t="str">
        <f>E7</f>
        <v>ZŠ a MŠ Kosmonautů - stavební úpravy</v>
      </c>
      <c r="F93" s="32"/>
      <c r="G93" s="32"/>
      <c r="H93" s="32"/>
      <c r="I93" s="40"/>
      <c r="J93" s="40"/>
      <c r="K93" s="40"/>
      <c r="L93" s="13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2" customHeight="1">
      <c r="A94" s="38"/>
      <c r="B94" s="39"/>
      <c r="C94" s="32" t="s">
        <v>87</v>
      </c>
      <c r="D94" s="40"/>
      <c r="E94" s="40"/>
      <c r="F94" s="40"/>
      <c r="G94" s="40"/>
      <c r="H94" s="40"/>
      <c r="I94" s="40"/>
      <c r="J94" s="40"/>
      <c r="K94" s="40"/>
      <c r="L94" s="13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6.5" customHeight="1">
      <c r="A95" s="38"/>
      <c r="B95" s="39"/>
      <c r="C95" s="40"/>
      <c r="D95" s="40"/>
      <c r="E95" s="69" t="str">
        <f>E9</f>
        <v>SO 01 - Pavilon CF – oprava sociálního zařízení</v>
      </c>
      <c r="F95" s="40"/>
      <c r="G95" s="40"/>
      <c r="H95" s="40"/>
      <c r="I95" s="40"/>
      <c r="J95" s="40"/>
      <c r="K95" s="40"/>
      <c r="L95" s="13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6.96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13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2" customHeight="1">
      <c r="A97" s="38"/>
      <c r="B97" s="39"/>
      <c r="C97" s="32" t="s">
        <v>21</v>
      </c>
      <c r="D97" s="40"/>
      <c r="E97" s="40"/>
      <c r="F97" s="27" t="str">
        <f>F12</f>
        <v>Kosmonautů 177, Děčín 27</v>
      </c>
      <c r="G97" s="40"/>
      <c r="H97" s="40"/>
      <c r="I97" s="32" t="s">
        <v>23</v>
      </c>
      <c r="J97" s="72" t="str">
        <f>IF(J12="","",J12)</f>
        <v>10. 2. 2021</v>
      </c>
      <c r="K97" s="40"/>
      <c r="L97" s="130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6.96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130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5.15" customHeight="1">
      <c r="A99" s="38"/>
      <c r="B99" s="39"/>
      <c r="C99" s="32" t="s">
        <v>25</v>
      </c>
      <c r="D99" s="40"/>
      <c r="E99" s="40"/>
      <c r="F99" s="27" t="str">
        <f>E15</f>
        <v>Statutární město Děčín</v>
      </c>
      <c r="G99" s="40"/>
      <c r="H99" s="40"/>
      <c r="I99" s="32" t="s">
        <v>32</v>
      </c>
      <c r="J99" s="36" t="str">
        <f>E21</f>
        <v>Vladimír Vidai</v>
      </c>
      <c r="K99" s="40"/>
      <c r="L99" s="130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15.15" customHeight="1">
      <c r="A100" s="38"/>
      <c r="B100" s="39"/>
      <c r="C100" s="32" t="s">
        <v>30</v>
      </c>
      <c r="D100" s="40"/>
      <c r="E100" s="40"/>
      <c r="F100" s="27" t="str">
        <f>IF(E18="","",E18)</f>
        <v>Vyplň údaj</v>
      </c>
      <c r="G100" s="40"/>
      <c r="H100" s="40"/>
      <c r="I100" s="32" t="s">
        <v>37</v>
      </c>
      <c r="J100" s="36" t="str">
        <f>E24</f>
        <v xml:space="preserve"> </v>
      </c>
      <c r="K100" s="40"/>
      <c r="L100" s="130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10.32" customHeight="1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130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11" customFormat="1" ht="29.28" customHeight="1">
      <c r="A102" s="173"/>
      <c r="B102" s="174"/>
      <c r="C102" s="175" t="s">
        <v>119</v>
      </c>
      <c r="D102" s="176" t="s">
        <v>60</v>
      </c>
      <c r="E102" s="176" t="s">
        <v>56</v>
      </c>
      <c r="F102" s="176" t="s">
        <v>57</v>
      </c>
      <c r="G102" s="176" t="s">
        <v>120</v>
      </c>
      <c r="H102" s="176" t="s">
        <v>121</v>
      </c>
      <c r="I102" s="176" t="s">
        <v>122</v>
      </c>
      <c r="J102" s="176" t="s">
        <v>92</v>
      </c>
      <c r="K102" s="177" t="s">
        <v>123</v>
      </c>
      <c r="L102" s="178"/>
      <c r="M102" s="92" t="s">
        <v>19</v>
      </c>
      <c r="N102" s="93" t="s">
        <v>45</v>
      </c>
      <c r="O102" s="93" t="s">
        <v>124</v>
      </c>
      <c r="P102" s="93" t="s">
        <v>125</v>
      </c>
      <c r="Q102" s="93" t="s">
        <v>126</v>
      </c>
      <c r="R102" s="93" t="s">
        <v>127</v>
      </c>
      <c r="S102" s="93" t="s">
        <v>128</v>
      </c>
      <c r="T102" s="94" t="s">
        <v>129</v>
      </c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</row>
    <row r="103" s="2" customFormat="1" ht="22.8" customHeight="1">
      <c r="A103" s="38"/>
      <c r="B103" s="39"/>
      <c r="C103" s="99" t="s">
        <v>130</v>
      </c>
      <c r="D103" s="40"/>
      <c r="E103" s="40"/>
      <c r="F103" s="40"/>
      <c r="G103" s="40"/>
      <c r="H103" s="40"/>
      <c r="I103" s="40"/>
      <c r="J103" s="179">
        <f>BK103</f>
        <v>0</v>
      </c>
      <c r="K103" s="40"/>
      <c r="L103" s="44"/>
      <c r="M103" s="95"/>
      <c r="N103" s="180"/>
      <c r="O103" s="96"/>
      <c r="P103" s="181">
        <f>P104+P172</f>
        <v>0</v>
      </c>
      <c r="Q103" s="96"/>
      <c r="R103" s="181">
        <f>R104+R172</f>
        <v>2.6282727000000001</v>
      </c>
      <c r="S103" s="96"/>
      <c r="T103" s="182">
        <f>T104+T172</f>
        <v>2.08752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74</v>
      </c>
      <c r="AU103" s="17" t="s">
        <v>93</v>
      </c>
      <c r="BK103" s="183">
        <f>BK104+BK172</f>
        <v>0</v>
      </c>
    </row>
    <row r="104" s="12" customFormat="1" ht="25.92" customHeight="1">
      <c r="A104" s="12"/>
      <c r="B104" s="184"/>
      <c r="C104" s="185"/>
      <c r="D104" s="186" t="s">
        <v>74</v>
      </c>
      <c r="E104" s="187" t="s">
        <v>131</v>
      </c>
      <c r="F104" s="187" t="s">
        <v>132</v>
      </c>
      <c r="G104" s="185"/>
      <c r="H104" s="185"/>
      <c r="I104" s="188"/>
      <c r="J104" s="189">
        <f>BK104</f>
        <v>0</v>
      </c>
      <c r="K104" s="185"/>
      <c r="L104" s="190"/>
      <c r="M104" s="191"/>
      <c r="N104" s="192"/>
      <c r="O104" s="192"/>
      <c r="P104" s="193">
        <f>P105+P111+P113+P130+P133+P136+P162+P170</f>
        <v>0</v>
      </c>
      <c r="Q104" s="192"/>
      <c r="R104" s="193">
        <f>R105+R111+R113+R130+R133+R136+R162+R170</f>
        <v>1.72072</v>
      </c>
      <c r="S104" s="192"/>
      <c r="T104" s="194">
        <f>T105+T111+T113+T130+T133+T136+T162+T170</f>
        <v>2.08752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195" t="s">
        <v>83</v>
      </c>
      <c r="AT104" s="196" t="s">
        <v>74</v>
      </c>
      <c r="AU104" s="196" t="s">
        <v>75</v>
      </c>
      <c r="AY104" s="195" t="s">
        <v>133</v>
      </c>
      <c r="BK104" s="197">
        <f>BK105+BK111+BK113+BK130+BK133+BK136+BK162+BK170</f>
        <v>0</v>
      </c>
    </row>
    <row r="105" s="12" customFormat="1" ht="22.8" customHeight="1">
      <c r="A105" s="12"/>
      <c r="B105" s="184"/>
      <c r="C105" s="185"/>
      <c r="D105" s="186" t="s">
        <v>74</v>
      </c>
      <c r="E105" s="198" t="s">
        <v>134</v>
      </c>
      <c r="F105" s="198" t="s">
        <v>135</v>
      </c>
      <c r="G105" s="185"/>
      <c r="H105" s="185"/>
      <c r="I105" s="188"/>
      <c r="J105" s="199">
        <f>BK105</f>
        <v>0</v>
      </c>
      <c r="K105" s="185"/>
      <c r="L105" s="190"/>
      <c r="M105" s="191"/>
      <c r="N105" s="192"/>
      <c r="O105" s="192"/>
      <c r="P105" s="193">
        <f>SUM(P106:P110)</f>
        <v>0</v>
      </c>
      <c r="Q105" s="192"/>
      <c r="R105" s="193">
        <f>SUM(R106:R110)</f>
        <v>0.30456890000000003</v>
      </c>
      <c r="S105" s="192"/>
      <c r="T105" s="194">
        <f>SUM(T106:T110)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195" t="s">
        <v>83</v>
      </c>
      <c r="AT105" s="196" t="s">
        <v>74</v>
      </c>
      <c r="AU105" s="196" t="s">
        <v>83</v>
      </c>
      <c r="AY105" s="195" t="s">
        <v>133</v>
      </c>
      <c r="BK105" s="197">
        <f>SUM(BK106:BK110)</f>
        <v>0</v>
      </c>
    </row>
    <row r="106" s="2" customFormat="1">
      <c r="A106" s="38"/>
      <c r="B106" s="39"/>
      <c r="C106" s="200" t="s">
        <v>83</v>
      </c>
      <c r="D106" s="200" t="s">
        <v>136</v>
      </c>
      <c r="E106" s="201" t="s">
        <v>137</v>
      </c>
      <c r="F106" s="202" t="s">
        <v>138</v>
      </c>
      <c r="G106" s="203" t="s">
        <v>139</v>
      </c>
      <c r="H106" s="204">
        <v>4</v>
      </c>
      <c r="I106" s="205"/>
      <c r="J106" s="206">
        <f>ROUND(I106*H106,2)</f>
        <v>0</v>
      </c>
      <c r="K106" s="202" t="s">
        <v>140</v>
      </c>
      <c r="L106" s="44"/>
      <c r="M106" s="207" t="s">
        <v>19</v>
      </c>
      <c r="N106" s="208" t="s">
        <v>46</v>
      </c>
      <c r="O106" s="84"/>
      <c r="P106" s="209">
        <f>O106*H106</f>
        <v>0</v>
      </c>
      <c r="Q106" s="209">
        <v>0.046940000000000003</v>
      </c>
      <c r="R106" s="209">
        <f>Q106*H106</f>
        <v>0.18776000000000001</v>
      </c>
      <c r="S106" s="209">
        <v>0</v>
      </c>
      <c r="T106" s="210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1" t="s">
        <v>141</v>
      </c>
      <c r="AT106" s="211" t="s">
        <v>136</v>
      </c>
      <c r="AU106" s="211" t="s">
        <v>85</v>
      </c>
      <c r="AY106" s="17" t="s">
        <v>133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7" t="s">
        <v>83</v>
      </c>
      <c r="BK106" s="212">
        <f>ROUND(I106*H106,2)</f>
        <v>0</v>
      </c>
      <c r="BL106" s="17" t="s">
        <v>141</v>
      </c>
      <c r="BM106" s="211" t="s">
        <v>142</v>
      </c>
    </row>
    <row r="107" s="2" customFormat="1">
      <c r="A107" s="38"/>
      <c r="B107" s="39"/>
      <c r="C107" s="200" t="s">
        <v>85</v>
      </c>
      <c r="D107" s="200" t="s">
        <v>136</v>
      </c>
      <c r="E107" s="201" t="s">
        <v>143</v>
      </c>
      <c r="F107" s="202" t="s">
        <v>144</v>
      </c>
      <c r="G107" s="203" t="s">
        <v>145</v>
      </c>
      <c r="H107" s="204">
        <v>0.98999999999999999</v>
      </c>
      <c r="I107" s="205"/>
      <c r="J107" s="206">
        <f>ROUND(I107*H107,2)</f>
        <v>0</v>
      </c>
      <c r="K107" s="202" t="s">
        <v>140</v>
      </c>
      <c r="L107" s="44"/>
      <c r="M107" s="207" t="s">
        <v>19</v>
      </c>
      <c r="N107" s="208" t="s">
        <v>46</v>
      </c>
      <c r="O107" s="84"/>
      <c r="P107" s="209">
        <f>O107*H107</f>
        <v>0</v>
      </c>
      <c r="Q107" s="209">
        <v>0.080610000000000001</v>
      </c>
      <c r="R107" s="209">
        <f>Q107*H107</f>
        <v>0.079803899999999997</v>
      </c>
      <c r="S107" s="209">
        <v>0</v>
      </c>
      <c r="T107" s="210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11" t="s">
        <v>141</v>
      </c>
      <c r="AT107" s="211" t="s">
        <v>136</v>
      </c>
      <c r="AU107" s="211" t="s">
        <v>85</v>
      </c>
      <c r="AY107" s="17" t="s">
        <v>133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17" t="s">
        <v>83</v>
      </c>
      <c r="BK107" s="212">
        <f>ROUND(I107*H107,2)</f>
        <v>0</v>
      </c>
      <c r="BL107" s="17" t="s">
        <v>141</v>
      </c>
      <c r="BM107" s="211" t="s">
        <v>146</v>
      </c>
    </row>
    <row r="108" s="13" customFormat="1">
      <c r="A108" s="13"/>
      <c r="B108" s="213"/>
      <c r="C108" s="214"/>
      <c r="D108" s="215" t="s">
        <v>147</v>
      </c>
      <c r="E108" s="216" t="s">
        <v>19</v>
      </c>
      <c r="F108" s="217" t="s">
        <v>148</v>
      </c>
      <c r="G108" s="214"/>
      <c r="H108" s="218">
        <v>0.98999999999999999</v>
      </c>
      <c r="I108" s="219"/>
      <c r="J108" s="214"/>
      <c r="K108" s="214"/>
      <c r="L108" s="220"/>
      <c r="M108" s="221"/>
      <c r="N108" s="222"/>
      <c r="O108" s="222"/>
      <c r="P108" s="222"/>
      <c r="Q108" s="222"/>
      <c r="R108" s="222"/>
      <c r="S108" s="222"/>
      <c r="T108" s="22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4" t="s">
        <v>147</v>
      </c>
      <c r="AU108" s="224" t="s">
        <v>85</v>
      </c>
      <c r="AV108" s="13" t="s">
        <v>85</v>
      </c>
      <c r="AW108" s="13" t="s">
        <v>36</v>
      </c>
      <c r="AX108" s="13" t="s">
        <v>83</v>
      </c>
      <c r="AY108" s="224" t="s">
        <v>133</v>
      </c>
    </row>
    <row r="109" s="2" customFormat="1" ht="16.5" customHeight="1">
      <c r="A109" s="38"/>
      <c r="B109" s="39"/>
      <c r="C109" s="200" t="s">
        <v>134</v>
      </c>
      <c r="D109" s="200" t="s">
        <v>136</v>
      </c>
      <c r="E109" s="201" t="s">
        <v>149</v>
      </c>
      <c r="F109" s="202" t="s">
        <v>150</v>
      </c>
      <c r="G109" s="203" t="s">
        <v>145</v>
      </c>
      <c r="H109" s="204">
        <v>0.29999999999999999</v>
      </c>
      <c r="I109" s="205"/>
      <c r="J109" s="206">
        <f>ROUND(I109*H109,2)</f>
        <v>0</v>
      </c>
      <c r="K109" s="202" t="s">
        <v>140</v>
      </c>
      <c r="L109" s="44"/>
      <c r="M109" s="207" t="s">
        <v>19</v>
      </c>
      <c r="N109" s="208" t="s">
        <v>46</v>
      </c>
      <c r="O109" s="84"/>
      <c r="P109" s="209">
        <f>O109*H109</f>
        <v>0</v>
      </c>
      <c r="Q109" s="209">
        <v>0.12335</v>
      </c>
      <c r="R109" s="209">
        <f>Q109*H109</f>
        <v>0.037004999999999996</v>
      </c>
      <c r="S109" s="209">
        <v>0</v>
      </c>
      <c r="T109" s="210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1" t="s">
        <v>141</v>
      </c>
      <c r="AT109" s="211" t="s">
        <v>136</v>
      </c>
      <c r="AU109" s="211" t="s">
        <v>85</v>
      </c>
      <c r="AY109" s="17" t="s">
        <v>133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17" t="s">
        <v>83</v>
      </c>
      <c r="BK109" s="212">
        <f>ROUND(I109*H109,2)</f>
        <v>0</v>
      </c>
      <c r="BL109" s="17" t="s">
        <v>141</v>
      </c>
      <c r="BM109" s="211" t="s">
        <v>151</v>
      </c>
    </row>
    <row r="110" s="13" customFormat="1">
      <c r="A110" s="13"/>
      <c r="B110" s="213"/>
      <c r="C110" s="214"/>
      <c r="D110" s="215" t="s">
        <v>147</v>
      </c>
      <c r="E110" s="216" t="s">
        <v>19</v>
      </c>
      <c r="F110" s="217" t="s">
        <v>152</v>
      </c>
      <c r="G110" s="214"/>
      <c r="H110" s="218">
        <v>0.29999999999999999</v>
      </c>
      <c r="I110" s="219"/>
      <c r="J110" s="214"/>
      <c r="K110" s="214"/>
      <c r="L110" s="220"/>
      <c r="M110" s="221"/>
      <c r="N110" s="222"/>
      <c r="O110" s="222"/>
      <c r="P110" s="222"/>
      <c r="Q110" s="222"/>
      <c r="R110" s="222"/>
      <c r="S110" s="222"/>
      <c r="T110" s="22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4" t="s">
        <v>147</v>
      </c>
      <c r="AU110" s="224" t="s">
        <v>85</v>
      </c>
      <c r="AV110" s="13" t="s">
        <v>85</v>
      </c>
      <c r="AW110" s="13" t="s">
        <v>36</v>
      </c>
      <c r="AX110" s="13" t="s">
        <v>83</v>
      </c>
      <c r="AY110" s="224" t="s">
        <v>133</v>
      </c>
    </row>
    <row r="111" s="12" customFormat="1" ht="22.8" customHeight="1">
      <c r="A111" s="12"/>
      <c r="B111" s="184"/>
      <c r="C111" s="185"/>
      <c r="D111" s="186" t="s">
        <v>74</v>
      </c>
      <c r="E111" s="198" t="s">
        <v>141</v>
      </c>
      <c r="F111" s="198" t="s">
        <v>153</v>
      </c>
      <c r="G111" s="185"/>
      <c r="H111" s="185"/>
      <c r="I111" s="188"/>
      <c r="J111" s="199">
        <f>BK111</f>
        <v>0</v>
      </c>
      <c r="K111" s="185"/>
      <c r="L111" s="190"/>
      <c r="M111" s="191"/>
      <c r="N111" s="192"/>
      <c r="O111" s="192"/>
      <c r="P111" s="193">
        <f>P112</f>
        <v>0</v>
      </c>
      <c r="Q111" s="192"/>
      <c r="R111" s="193">
        <f>R112</f>
        <v>0.10656</v>
      </c>
      <c r="S111" s="192"/>
      <c r="T111" s="194">
        <f>T112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195" t="s">
        <v>83</v>
      </c>
      <c r="AT111" s="196" t="s">
        <v>74</v>
      </c>
      <c r="AU111" s="196" t="s">
        <v>83</v>
      </c>
      <c r="AY111" s="195" t="s">
        <v>133</v>
      </c>
      <c r="BK111" s="197">
        <f>BK112</f>
        <v>0</v>
      </c>
    </row>
    <row r="112" s="2" customFormat="1">
      <c r="A112" s="38"/>
      <c r="B112" s="39"/>
      <c r="C112" s="200" t="s">
        <v>141</v>
      </c>
      <c r="D112" s="200" t="s">
        <v>136</v>
      </c>
      <c r="E112" s="201" t="s">
        <v>154</v>
      </c>
      <c r="F112" s="202" t="s">
        <v>155</v>
      </c>
      <c r="G112" s="203" t="s">
        <v>139</v>
      </c>
      <c r="H112" s="204">
        <v>2</v>
      </c>
      <c r="I112" s="205"/>
      <c r="J112" s="206">
        <f>ROUND(I112*H112,2)</f>
        <v>0</v>
      </c>
      <c r="K112" s="202" t="s">
        <v>140</v>
      </c>
      <c r="L112" s="44"/>
      <c r="M112" s="207" t="s">
        <v>19</v>
      </c>
      <c r="N112" s="208" t="s">
        <v>46</v>
      </c>
      <c r="O112" s="84"/>
      <c r="P112" s="209">
        <f>O112*H112</f>
        <v>0</v>
      </c>
      <c r="Q112" s="209">
        <v>0.053280000000000001</v>
      </c>
      <c r="R112" s="209">
        <f>Q112*H112</f>
        <v>0.10656</v>
      </c>
      <c r="S112" s="209">
        <v>0</v>
      </c>
      <c r="T112" s="210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1" t="s">
        <v>141</v>
      </c>
      <c r="AT112" s="211" t="s">
        <v>136</v>
      </c>
      <c r="AU112" s="211" t="s">
        <v>85</v>
      </c>
      <c r="AY112" s="17" t="s">
        <v>133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7" t="s">
        <v>83</v>
      </c>
      <c r="BK112" s="212">
        <f>ROUND(I112*H112,2)</f>
        <v>0</v>
      </c>
      <c r="BL112" s="17" t="s">
        <v>141</v>
      </c>
      <c r="BM112" s="211" t="s">
        <v>156</v>
      </c>
    </row>
    <row r="113" s="12" customFormat="1" ht="22.8" customHeight="1">
      <c r="A113" s="12"/>
      <c r="B113" s="184"/>
      <c r="C113" s="185"/>
      <c r="D113" s="186" t="s">
        <v>74</v>
      </c>
      <c r="E113" s="198" t="s">
        <v>157</v>
      </c>
      <c r="F113" s="198" t="s">
        <v>158</v>
      </c>
      <c r="G113" s="185"/>
      <c r="H113" s="185"/>
      <c r="I113" s="188"/>
      <c r="J113" s="199">
        <f>BK113</f>
        <v>0</v>
      </c>
      <c r="K113" s="185"/>
      <c r="L113" s="190"/>
      <c r="M113" s="191"/>
      <c r="N113" s="192"/>
      <c r="O113" s="192"/>
      <c r="P113" s="193">
        <f>SUM(P114:P129)</f>
        <v>0</v>
      </c>
      <c r="Q113" s="192"/>
      <c r="R113" s="193">
        <f>SUM(R114:R129)</f>
        <v>1.3077480000000001</v>
      </c>
      <c r="S113" s="192"/>
      <c r="T113" s="194">
        <f>SUM(T114:T129)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195" t="s">
        <v>83</v>
      </c>
      <c r="AT113" s="196" t="s">
        <v>74</v>
      </c>
      <c r="AU113" s="196" t="s">
        <v>83</v>
      </c>
      <c r="AY113" s="195" t="s">
        <v>133</v>
      </c>
      <c r="BK113" s="197">
        <f>SUM(BK114:BK129)</f>
        <v>0</v>
      </c>
    </row>
    <row r="114" s="2" customFormat="1" ht="21.75" customHeight="1">
      <c r="A114" s="38"/>
      <c r="B114" s="39"/>
      <c r="C114" s="200" t="s">
        <v>159</v>
      </c>
      <c r="D114" s="200" t="s">
        <v>136</v>
      </c>
      <c r="E114" s="201" t="s">
        <v>160</v>
      </c>
      <c r="F114" s="202" t="s">
        <v>161</v>
      </c>
      <c r="G114" s="203" t="s">
        <v>145</v>
      </c>
      <c r="H114" s="204">
        <v>24.48</v>
      </c>
      <c r="I114" s="205"/>
      <c r="J114" s="206">
        <f>ROUND(I114*H114,2)</f>
        <v>0</v>
      </c>
      <c r="K114" s="202" t="s">
        <v>140</v>
      </c>
      <c r="L114" s="44"/>
      <c r="M114" s="207" t="s">
        <v>19</v>
      </c>
      <c r="N114" s="208" t="s">
        <v>46</v>
      </c>
      <c r="O114" s="84"/>
      <c r="P114" s="209">
        <f>O114*H114</f>
        <v>0</v>
      </c>
      <c r="Q114" s="209">
        <v>0.0167</v>
      </c>
      <c r="R114" s="209">
        <f>Q114*H114</f>
        <v>0.40881600000000001</v>
      </c>
      <c r="S114" s="209">
        <v>0</v>
      </c>
      <c r="T114" s="210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11" t="s">
        <v>141</v>
      </c>
      <c r="AT114" s="211" t="s">
        <v>136</v>
      </c>
      <c r="AU114" s="211" t="s">
        <v>85</v>
      </c>
      <c r="AY114" s="17" t="s">
        <v>133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7" t="s">
        <v>83</v>
      </c>
      <c r="BK114" s="212">
        <f>ROUND(I114*H114,2)</f>
        <v>0</v>
      </c>
      <c r="BL114" s="17" t="s">
        <v>141</v>
      </c>
      <c r="BM114" s="211" t="s">
        <v>162</v>
      </c>
    </row>
    <row r="115" s="13" customFormat="1">
      <c r="A115" s="13"/>
      <c r="B115" s="213"/>
      <c r="C115" s="214"/>
      <c r="D115" s="215" t="s">
        <v>147</v>
      </c>
      <c r="E115" s="216" t="s">
        <v>19</v>
      </c>
      <c r="F115" s="217" t="s">
        <v>163</v>
      </c>
      <c r="G115" s="214"/>
      <c r="H115" s="218">
        <v>12.060000000000001</v>
      </c>
      <c r="I115" s="219"/>
      <c r="J115" s="214"/>
      <c r="K115" s="214"/>
      <c r="L115" s="220"/>
      <c r="M115" s="221"/>
      <c r="N115" s="222"/>
      <c r="O115" s="222"/>
      <c r="P115" s="222"/>
      <c r="Q115" s="222"/>
      <c r="R115" s="222"/>
      <c r="S115" s="222"/>
      <c r="T115" s="22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24" t="s">
        <v>147</v>
      </c>
      <c r="AU115" s="224" t="s">
        <v>85</v>
      </c>
      <c r="AV115" s="13" t="s">
        <v>85</v>
      </c>
      <c r="AW115" s="13" t="s">
        <v>36</v>
      </c>
      <c r="AX115" s="13" t="s">
        <v>75</v>
      </c>
      <c r="AY115" s="224" t="s">
        <v>133</v>
      </c>
    </row>
    <row r="116" s="13" customFormat="1">
      <c r="A116" s="13"/>
      <c r="B116" s="213"/>
      <c r="C116" s="214"/>
      <c r="D116" s="215" t="s">
        <v>147</v>
      </c>
      <c r="E116" s="216" t="s">
        <v>19</v>
      </c>
      <c r="F116" s="217" t="s">
        <v>164</v>
      </c>
      <c r="G116" s="214"/>
      <c r="H116" s="218">
        <v>12.42</v>
      </c>
      <c r="I116" s="219"/>
      <c r="J116" s="214"/>
      <c r="K116" s="214"/>
      <c r="L116" s="220"/>
      <c r="M116" s="221"/>
      <c r="N116" s="222"/>
      <c r="O116" s="222"/>
      <c r="P116" s="222"/>
      <c r="Q116" s="222"/>
      <c r="R116" s="222"/>
      <c r="S116" s="222"/>
      <c r="T116" s="22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4" t="s">
        <v>147</v>
      </c>
      <c r="AU116" s="224" t="s">
        <v>85</v>
      </c>
      <c r="AV116" s="13" t="s">
        <v>85</v>
      </c>
      <c r="AW116" s="13" t="s">
        <v>36</v>
      </c>
      <c r="AX116" s="13" t="s">
        <v>75</v>
      </c>
      <c r="AY116" s="224" t="s">
        <v>133</v>
      </c>
    </row>
    <row r="117" s="14" customFormat="1">
      <c r="A117" s="14"/>
      <c r="B117" s="225"/>
      <c r="C117" s="226"/>
      <c r="D117" s="215" t="s">
        <v>147</v>
      </c>
      <c r="E117" s="227" t="s">
        <v>19</v>
      </c>
      <c r="F117" s="228" t="s">
        <v>165</v>
      </c>
      <c r="G117" s="226"/>
      <c r="H117" s="229">
        <v>24.48</v>
      </c>
      <c r="I117" s="230"/>
      <c r="J117" s="226"/>
      <c r="K117" s="226"/>
      <c r="L117" s="231"/>
      <c r="M117" s="232"/>
      <c r="N117" s="233"/>
      <c r="O117" s="233"/>
      <c r="P117" s="233"/>
      <c r="Q117" s="233"/>
      <c r="R117" s="233"/>
      <c r="S117" s="233"/>
      <c r="T117" s="23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35" t="s">
        <v>147</v>
      </c>
      <c r="AU117" s="235" t="s">
        <v>85</v>
      </c>
      <c r="AV117" s="14" t="s">
        <v>141</v>
      </c>
      <c r="AW117" s="14" t="s">
        <v>36</v>
      </c>
      <c r="AX117" s="14" t="s">
        <v>83</v>
      </c>
      <c r="AY117" s="235" t="s">
        <v>133</v>
      </c>
    </row>
    <row r="118" s="2" customFormat="1">
      <c r="A118" s="38"/>
      <c r="B118" s="39"/>
      <c r="C118" s="200" t="s">
        <v>166</v>
      </c>
      <c r="D118" s="200" t="s">
        <v>136</v>
      </c>
      <c r="E118" s="201" t="s">
        <v>167</v>
      </c>
      <c r="F118" s="202" t="s">
        <v>168</v>
      </c>
      <c r="G118" s="203" t="s">
        <v>145</v>
      </c>
      <c r="H118" s="204">
        <v>48.960000000000001</v>
      </c>
      <c r="I118" s="205"/>
      <c r="J118" s="206">
        <f>ROUND(I118*H118,2)</f>
        <v>0</v>
      </c>
      <c r="K118" s="202" t="s">
        <v>140</v>
      </c>
      <c r="L118" s="44"/>
      <c r="M118" s="207" t="s">
        <v>19</v>
      </c>
      <c r="N118" s="208" t="s">
        <v>46</v>
      </c>
      <c r="O118" s="84"/>
      <c r="P118" s="209">
        <f>O118*H118</f>
        <v>0</v>
      </c>
      <c r="Q118" s="209">
        <v>0.0079000000000000008</v>
      </c>
      <c r="R118" s="209">
        <f>Q118*H118</f>
        <v>0.38678400000000007</v>
      </c>
      <c r="S118" s="209">
        <v>0</v>
      </c>
      <c r="T118" s="210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11" t="s">
        <v>141</v>
      </c>
      <c r="AT118" s="211" t="s">
        <v>136</v>
      </c>
      <c r="AU118" s="211" t="s">
        <v>85</v>
      </c>
      <c r="AY118" s="17" t="s">
        <v>133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17" t="s">
        <v>83</v>
      </c>
      <c r="BK118" s="212">
        <f>ROUND(I118*H118,2)</f>
        <v>0</v>
      </c>
      <c r="BL118" s="17" t="s">
        <v>141</v>
      </c>
      <c r="BM118" s="211" t="s">
        <v>169</v>
      </c>
    </row>
    <row r="119" s="13" customFormat="1">
      <c r="A119" s="13"/>
      <c r="B119" s="213"/>
      <c r="C119" s="214"/>
      <c r="D119" s="215" t="s">
        <v>147</v>
      </c>
      <c r="E119" s="214"/>
      <c r="F119" s="217" t="s">
        <v>170</v>
      </c>
      <c r="G119" s="214"/>
      <c r="H119" s="218">
        <v>48.960000000000001</v>
      </c>
      <c r="I119" s="219"/>
      <c r="J119" s="214"/>
      <c r="K119" s="214"/>
      <c r="L119" s="220"/>
      <c r="M119" s="221"/>
      <c r="N119" s="222"/>
      <c r="O119" s="222"/>
      <c r="P119" s="222"/>
      <c r="Q119" s="222"/>
      <c r="R119" s="222"/>
      <c r="S119" s="222"/>
      <c r="T119" s="22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4" t="s">
        <v>147</v>
      </c>
      <c r="AU119" s="224" t="s">
        <v>85</v>
      </c>
      <c r="AV119" s="13" t="s">
        <v>85</v>
      </c>
      <c r="AW119" s="13" t="s">
        <v>4</v>
      </c>
      <c r="AX119" s="13" t="s">
        <v>83</v>
      </c>
      <c r="AY119" s="224" t="s">
        <v>133</v>
      </c>
    </row>
    <row r="120" s="2" customFormat="1" ht="16.5" customHeight="1">
      <c r="A120" s="38"/>
      <c r="B120" s="39"/>
      <c r="C120" s="200" t="s">
        <v>171</v>
      </c>
      <c r="D120" s="200" t="s">
        <v>136</v>
      </c>
      <c r="E120" s="201" t="s">
        <v>172</v>
      </c>
      <c r="F120" s="202" t="s">
        <v>173</v>
      </c>
      <c r="G120" s="203" t="s">
        <v>145</v>
      </c>
      <c r="H120" s="204">
        <v>0.59999999999999998</v>
      </c>
      <c r="I120" s="205"/>
      <c r="J120" s="206">
        <f>ROUND(I120*H120,2)</f>
        <v>0</v>
      </c>
      <c r="K120" s="202" t="s">
        <v>140</v>
      </c>
      <c r="L120" s="44"/>
      <c r="M120" s="207" t="s">
        <v>19</v>
      </c>
      <c r="N120" s="208" t="s">
        <v>46</v>
      </c>
      <c r="O120" s="84"/>
      <c r="P120" s="209">
        <f>O120*H120</f>
        <v>0</v>
      </c>
      <c r="Q120" s="209">
        <v>0.040000000000000001</v>
      </c>
      <c r="R120" s="209">
        <f>Q120*H120</f>
        <v>0.024</v>
      </c>
      <c r="S120" s="209">
        <v>0</v>
      </c>
      <c r="T120" s="210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11" t="s">
        <v>141</v>
      </c>
      <c r="AT120" s="211" t="s">
        <v>136</v>
      </c>
      <c r="AU120" s="211" t="s">
        <v>85</v>
      </c>
      <c r="AY120" s="17" t="s">
        <v>133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7" t="s">
        <v>83</v>
      </c>
      <c r="BK120" s="212">
        <f>ROUND(I120*H120,2)</f>
        <v>0</v>
      </c>
      <c r="BL120" s="17" t="s">
        <v>141</v>
      </c>
      <c r="BM120" s="211" t="s">
        <v>174</v>
      </c>
    </row>
    <row r="121" s="13" customFormat="1">
      <c r="A121" s="13"/>
      <c r="B121" s="213"/>
      <c r="C121" s="214"/>
      <c r="D121" s="215" t="s">
        <v>147</v>
      </c>
      <c r="E121" s="216" t="s">
        <v>19</v>
      </c>
      <c r="F121" s="217" t="s">
        <v>175</v>
      </c>
      <c r="G121" s="214"/>
      <c r="H121" s="218">
        <v>0.59999999999999998</v>
      </c>
      <c r="I121" s="219"/>
      <c r="J121" s="214"/>
      <c r="K121" s="214"/>
      <c r="L121" s="220"/>
      <c r="M121" s="221"/>
      <c r="N121" s="222"/>
      <c r="O121" s="222"/>
      <c r="P121" s="222"/>
      <c r="Q121" s="222"/>
      <c r="R121" s="222"/>
      <c r="S121" s="222"/>
      <c r="T121" s="22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24" t="s">
        <v>147</v>
      </c>
      <c r="AU121" s="224" t="s">
        <v>85</v>
      </c>
      <c r="AV121" s="13" t="s">
        <v>85</v>
      </c>
      <c r="AW121" s="13" t="s">
        <v>36</v>
      </c>
      <c r="AX121" s="13" t="s">
        <v>83</v>
      </c>
      <c r="AY121" s="224" t="s">
        <v>133</v>
      </c>
    </row>
    <row r="122" s="2" customFormat="1" ht="16.5" customHeight="1">
      <c r="A122" s="38"/>
      <c r="B122" s="39"/>
      <c r="C122" s="200" t="s">
        <v>176</v>
      </c>
      <c r="D122" s="200" t="s">
        <v>136</v>
      </c>
      <c r="E122" s="201" t="s">
        <v>177</v>
      </c>
      <c r="F122" s="202" t="s">
        <v>178</v>
      </c>
      <c r="G122" s="203" t="s">
        <v>145</v>
      </c>
      <c r="H122" s="204">
        <v>1.2</v>
      </c>
      <c r="I122" s="205"/>
      <c r="J122" s="206">
        <f>ROUND(I122*H122,2)</f>
        <v>0</v>
      </c>
      <c r="K122" s="202" t="s">
        <v>140</v>
      </c>
      <c r="L122" s="44"/>
      <c r="M122" s="207" t="s">
        <v>19</v>
      </c>
      <c r="N122" s="208" t="s">
        <v>46</v>
      </c>
      <c r="O122" s="84"/>
      <c r="P122" s="209">
        <f>O122*H122</f>
        <v>0</v>
      </c>
      <c r="Q122" s="209">
        <v>0.040629999999999999</v>
      </c>
      <c r="R122" s="209">
        <f>Q122*H122</f>
        <v>0.048756000000000001</v>
      </c>
      <c r="S122" s="209">
        <v>0</v>
      </c>
      <c r="T122" s="210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11" t="s">
        <v>141</v>
      </c>
      <c r="AT122" s="211" t="s">
        <v>136</v>
      </c>
      <c r="AU122" s="211" t="s">
        <v>85</v>
      </c>
      <c r="AY122" s="17" t="s">
        <v>133</v>
      </c>
      <c r="BE122" s="212">
        <f>IF(N122="základní",J122,0)</f>
        <v>0</v>
      </c>
      <c r="BF122" s="212">
        <f>IF(N122="snížená",J122,0)</f>
        <v>0</v>
      </c>
      <c r="BG122" s="212">
        <f>IF(N122="zákl. přenesená",J122,0)</f>
        <v>0</v>
      </c>
      <c r="BH122" s="212">
        <f>IF(N122="sníž. přenesená",J122,0)</f>
        <v>0</v>
      </c>
      <c r="BI122" s="212">
        <f>IF(N122="nulová",J122,0)</f>
        <v>0</v>
      </c>
      <c r="BJ122" s="17" t="s">
        <v>83</v>
      </c>
      <c r="BK122" s="212">
        <f>ROUND(I122*H122,2)</f>
        <v>0</v>
      </c>
      <c r="BL122" s="17" t="s">
        <v>141</v>
      </c>
      <c r="BM122" s="211" t="s">
        <v>179</v>
      </c>
    </row>
    <row r="123" s="13" customFormat="1">
      <c r="A123" s="13"/>
      <c r="B123" s="213"/>
      <c r="C123" s="214"/>
      <c r="D123" s="215" t="s">
        <v>147</v>
      </c>
      <c r="E123" s="216" t="s">
        <v>19</v>
      </c>
      <c r="F123" s="217" t="s">
        <v>180</v>
      </c>
      <c r="G123" s="214"/>
      <c r="H123" s="218">
        <v>1.2</v>
      </c>
      <c r="I123" s="219"/>
      <c r="J123" s="214"/>
      <c r="K123" s="214"/>
      <c r="L123" s="220"/>
      <c r="M123" s="221"/>
      <c r="N123" s="222"/>
      <c r="O123" s="222"/>
      <c r="P123" s="222"/>
      <c r="Q123" s="222"/>
      <c r="R123" s="222"/>
      <c r="S123" s="222"/>
      <c r="T123" s="22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24" t="s">
        <v>147</v>
      </c>
      <c r="AU123" s="224" t="s">
        <v>85</v>
      </c>
      <c r="AV123" s="13" t="s">
        <v>85</v>
      </c>
      <c r="AW123" s="13" t="s">
        <v>36</v>
      </c>
      <c r="AX123" s="13" t="s">
        <v>83</v>
      </c>
      <c r="AY123" s="224" t="s">
        <v>133</v>
      </c>
    </row>
    <row r="124" s="2" customFormat="1">
      <c r="A124" s="38"/>
      <c r="B124" s="39"/>
      <c r="C124" s="200" t="s">
        <v>181</v>
      </c>
      <c r="D124" s="200" t="s">
        <v>136</v>
      </c>
      <c r="E124" s="201" t="s">
        <v>182</v>
      </c>
      <c r="F124" s="202" t="s">
        <v>183</v>
      </c>
      <c r="G124" s="203" t="s">
        <v>145</v>
      </c>
      <c r="H124" s="204">
        <v>24.48</v>
      </c>
      <c r="I124" s="205"/>
      <c r="J124" s="206">
        <f>ROUND(I124*H124,2)</f>
        <v>0</v>
      </c>
      <c r="K124" s="202" t="s">
        <v>140</v>
      </c>
      <c r="L124" s="44"/>
      <c r="M124" s="207" t="s">
        <v>19</v>
      </c>
      <c r="N124" s="208" t="s">
        <v>46</v>
      </c>
      <c r="O124" s="84"/>
      <c r="P124" s="209">
        <f>O124*H124</f>
        <v>0</v>
      </c>
      <c r="Q124" s="209">
        <v>0.015400000000000001</v>
      </c>
      <c r="R124" s="209">
        <f>Q124*H124</f>
        <v>0.37699199999999999</v>
      </c>
      <c r="S124" s="209">
        <v>0</v>
      </c>
      <c r="T124" s="210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11" t="s">
        <v>141</v>
      </c>
      <c r="AT124" s="211" t="s">
        <v>136</v>
      </c>
      <c r="AU124" s="211" t="s">
        <v>85</v>
      </c>
      <c r="AY124" s="17" t="s">
        <v>133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17" t="s">
        <v>83</v>
      </c>
      <c r="BK124" s="212">
        <f>ROUND(I124*H124,2)</f>
        <v>0</v>
      </c>
      <c r="BL124" s="17" t="s">
        <v>141</v>
      </c>
      <c r="BM124" s="211" t="s">
        <v>184</v>
      </c>
    </row>
    <row r="125" s="2" customFormat="1">
      <c r="A125" s="38"/>
      <c r="B125" s="39"/>
      <c r="C125" s="200" t="s">
        <v>185</v>
      </c>
      <c r="D125" s="200" t="s">
        <v>136</v>
      </c>
      <c r="E125" s="201" t="s">
        <v>186</v>
      </c>
      <c r="F125" s="202" t="s">
        <v>187</v>
      </c>
      <c r="G125" s="203" t="s">
        <v>139</v>
      </c>
      <c r="H125" s="204">
        <v>2</v>
      </c>
      <c r="I125" s="205"/>
      <c r="J125" s="206">
        <f>ROUND(I125*H125,2)</f>
        <v>0</v>
      </c>
      <c r="K125" s="202" t="s">
        <v>140</v>
      </c>
      <c r="L125" s="44"/>
      <c r="M125" s="207" t="s">
        <v>19</v>
      </c>
      <c r="N125" s="208" t="s">
        <v>46</v>
      </c>
      <c r="O125" s="84"/>
      <c r="P125" s="209">
        <f>O125*H125</f>
        <v>0</v>
      </c>
      <c r="Q125" s="209">
        <v>0.010200000000000001</v>
      </c>
      <c r="R125" s="209">
        <f>Q125*H125</f>
        <v>0.020400000000000001</v>
      </c>
      <c r="S125" s="209">
        <v>0</v>
      </c>
      <c r="T125" s="21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11" t="s">
        <v>141</v>
      </c>
      <c r="AT125" s="211" t="s">
        <v>136</v>
      </c>
      <c r="AU125" s="211" t="s">
        <v>85</v>
      </c>
      <c r="AY125" s="17" t="s">
        <v>133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7" t="s">
        <v>83</v>
      </c>
      <c r="BK125" s="212">
        <f>ROUND(I125*H125,2)</f>
        <v>0</v>
      </c>
      <c r="BL125" s="17" t="s">
        <v>141</v>
      </c>
      <c r="BM125" s="211" t="s">
        <v>188</v>
      </c>
    </row>
    <row r="126" s="2" customFormat="1" ht="16.5" customHeight="1">
      <c r="A126" s="38"/>
      <c r="B126" s="39"/>
      <c r="C126" s="200" t="s">
        <v>189</v>
      </c>
      <c r="D126" s="200" t="s">
        <v>136</v>
      </c>
      <c r="E126" s="201" t="s">
        <v>190</v>
      </c>
      <c r="F126" s="202" t="s">
        <v>191</v>
      </c>
      <c r="G126" s="203" t="s">
        <v>192</v>
      </c>
      <c r="H126" s="204">
        <v>28</v>
      </c>
      <c r="I126" s="205"/>
      <c r="J126" s="206">
        <f>ROUND(I126*H126,2)</f>
        <v>0</v>
      </c>
      <c r="K126" s="202" t="s">
        <v>140</v>
      </c>
      <c r="L126" s="44"/>
      <c r="M126" s="207" t="s">
        <v>19</v>
      </c>
      <c r="N126" s="208" t="s">
        <v>46</v>
      </c>
      <c r="O126" s="84"/>
      <c r="P126" s="209">
        <f>O126*H126</f>
        <v>0</v>
      </c>
      <c r="Q126" s="209">
        <v>0.0015</v>
      </c>
      <c r="R126" s="209">
        <f>Q126*H126</f>
        <v>0.042000000000000003</v>
      </c>
      <c r="S126" s="209">
        <v>0</v>
      </c>
      <c r="T126" s="21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11" t="s">
        <v>141</v>
      </c>
      <c r="AT126" s="211" t="s">
        <v>136</v>
      </c>
      <c r="AU126" s="211" t="s">
        <v>85</v>
      </c>
      <c r="AY126" s="17" t="s">
        <v>133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7" t="s">
        <v>83</v>
      </c>
      <c r="BK126" s="212">
        <f>ROUND(I126*H126,2)</f>
        <v>0</v>
      </c>
      <c r="BL126" s="17" t="s">
        <v>141</v>
      </c>
      <c r="BM126" s="211" t="s">
        <v>193</v>
      </c>
    </row>
    <row r="127" s="13" customFormat="1">
      <c r="A127" s="13"/>
      <c r="B127" s="213"/>
      <c r="C127" s="214"/>
      <c r="D127" s="215" t="s">
        <v>147</v>
      </c>
      <c r="E127" s="216" t="s">
        <v>19</v>
      </c>
      <c r="F127" s="217" t="s">
        <v>194</v>
      </c>
      <c r="G127" s="214"/>
      <c r="H127" s="218">
        <v>13.9</v>
      </c>
      <c r="I127" s="219"/>
      <c r="J127" s="214"/>
      <c r="K127" s="214"/>
      <c r="L127" s="220"/>
      <c r="M127" s="221"/>
      <c r="N127" s="222"/>
      <c r="O127" s="222"/>
      <c r="P127" s="222"/>
      <c r="Q127" s="222"/>
      <c r="R127" s="222"/>
      <c r="S127" s="222"/>
      <c r="T127" s="22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24" t="s">
        <v>147</v>
      </c>
      <c r="AU127" s="224" t="s">
        <v>85</v>
      </c>
      <c r="AV127" s="13" t="s">
        <v>85</v>
      </c>
      <c r="AW127" s="13" t="s">
        <v>36</v>
      </c>
      <c r="AX127" s="13" t="s">
        <v>75</v>
      </c>
      <c r="AY127" s="224" t="s">
        <v>133</v>
      </c>
    </row>
    <row r="128" s="13" customFormat="1">
      <c r="A128" s="13"/>
      <c r="B128" s="213"/>
      <c r="C128" s="214"/>
      <c r="D128" s="215" t="s">
        <v>147</v>
      </c>
      <c r="E128" s="216" t="s">
        <v>19</v>
      </c>
      <c r="F128" s="217" t="s">
        <v>195</v>
      </c>
      <c r="G128" s="214"/>
      <c r="H128" s="218">
        <v>14.1</v>
      </c>
      <c r="I128" s="219"/>
      <c r="J128" s="214"/>
      <c r="K128" s="214"/>
      <c r="L128" s="220"/>
      <c r="M128" s="221"/>
      <c r="N128" s="222"/>
      <c r="O128" s="222"/>
      <c r="P128" s="222"/>
      <c r="Q128" s="222"/>
      <c r="R128" s="222"/>
      <c r="S128" s="222"/>
      <c r="T128" s="22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4" t="s">
        <v>147</v>
      </c>
      <c r="AU128" s="224" t="s">
        <v>85</v>
      </c>
      <c r="AV128" s="13" t="s">
        <v>85</v>
      </c>
      <c r="AW128" s="13" t="s">
        <v>36</v>
      </c>
      <c r="AX128" s="13" t="s">
        <v>75</v>
      </c>
      <c r="AY128" s="224" t="s">
        <v>133</v>
      </c>
    </row>
    <row r="129" s="14" customFormat="1">
      <c r="A129" s="14"/>
      <c r="B129" s="225"/>
      <c r="C129" s="226"/>
      <c r="D129" s="215" t="s">
        <v>147</v>
      </c>
      <c r="E129" s="227" t="s">
        <v>19</v>
      </c>
      <c r="F129" s="228" t="s">
        <v>165</v>
      </c>
      <c r="G129" s="226"/>
      <c r="H129" s="229">
        <v>28</v>
      </c>
      <c r="I129" s="230"/>
      <c r="J129" s="226"/>
      <c r="K129" s="226"/>
      <c r="L129" s="231"/>
      <c r="M129" s="232"/>
      <c r="N129" s="233"/>
      <c r="O129" s="233"/>
      <c r="P129" s="233"/>
      <c r="Q129" s="233"/>
      <c r="R129" s="233"/>
      <c r="S129" s="233"/>
      <c r="T129" s="23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35" t="s">
        <v>147</v>
      </c>
      <c r="AU129" s="235" t="s">
        <v>85</v>
      </c>
      <c r="AV129" s="14" t="s">
        <v>141</v>
      </c>
      <c r="AW129" s="14" t="s">
        <v>36</v>
      </c>
      <c r="AX129" s="14" t="s">
        <v>83</v>
      </c>
      <c r="AY129" s="235" t="s">
        <v>133</v>
      </c>
    </row>
    <row r="130" s="12" customFormat="1" ht="22.8" customHeight="1">
      <c r="A130" s="12"/>
      <c r="B130" s="184"/>
      <c r="C130" s="185"/>
      <c r="D130" s="186" t="s">
        <v>74</v>
      </c>
      <c r="E130" s="198" t="s">
        <v>196</v>
      </c>
      <c r="F130" s="198" t="s">
        <v>197</v>
      </c>
      <c r="G130" s="185"/>
      <c r="H130" s="185"/>
      <c r="I130" s="188"/>
      <c r="J130" s="199">
        <f>BK130</f>
        <v>0</v>
      </c>
      <c r="K130" s="185"/>
      <c r="L130" s="190"/>
      <c r="M130" s="191"/>
      <c r="N130" s="192"/>
      <c r="O130" s="192"/>
      <c r="P130" s="193">
        <f>SUM(P131:P132)</f>
        <v>0</v>
      </c>
      <c r="Q130" s="192"/>
      <c r="R130" s="193">
        <f>SUM(R131:R132)</f>
        <v>0.00063309999999999994</v>
      </c>
      <c r="S130" s="192"/>
      <c r="T130" s="194">
        <f>SUM(T131:T132)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95" t="s">
        <v>83</v>
      </c>
      <c r="AT130" s="196" t="s">
        <v>74</v>
      </c>
      <c r="AU130" s="196" t="s">
        <v>83</v>
      </c>
      <c r="AY130" s="195" t="s">
        <v>133</v>
      </c>
      <c r="BK130" s="197">
        <f>SUM(BK131:BK132)</f>
        <v>0</v>
      </c>
    </row>
    <row r="131" s="2" customFormat="1">
      <c r="A131" s="38"/>
      <c r="B131" s="39"/>
      <c r="C131" s="200" t="s">
        <v>198</v>
      </c>
      <c r="D131" s="200" t="s">
        <v>136</v>
      </c>
      <c r="E131" s="201" t="s">
        <v>199</v>
      </c>
      <c r="F131" s="202" t="s">
        <v>200</v>
      </c>
      <c r="G131" s="203" t="s">
        <v>145</v>
      </c>
      <c r="H131" s="204">
        <v>4.8700000000000001</v>
      </c>
      <c r="I131" s="205"/>
      <c r="J131" s="206">
        <f>ROUND(I131*H131,2)</f>
        <v>0</v>
      </c>
      <c r="K131" s="202" t="s">
        <v>140</v>
      </c>
      <c r="L131" s="44"/>
      <c r="M131" s="207" t="s">
        <v>19</v>
      </c>
      <c r="N131" s="208" t="s">
        <v>46</v>
      </c>
      <c r="O131" s="84"/>
      <c r="P131" s="209">
        <f>O131*H131</f>
        <v>0</v>
      </c>
      <c r="Q131" s="209">
        <v>0.00012999999999999999</v>
      </c>
      <c r="R131" s="209">
        <f>Q131*H131</f>
        <v>0.00063309999999999994</v>
      </c>
      <c r="S131" s="209">
        <v>0</v>
      </c>
      <c r="T131" s="21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11" t="s">
        <v>141</v>
      </c>
      <c r="AT131" s="211" t="s">
        <v>136</v>
      </c>
      <c r="AU131" s="211" t="s">
        <v>85</v>
      </c>
      <c r="AY131" s="17" t="s">
        <v>133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7" t="s">
        <v>83</v>
      </c>
      <c r="BK131" s="212">
        <f>ROUND(I131*H131,2)</f>
        <v>0</v>
      </c>
      <c r="BL131" s="17" t="s">
        <v>141</v>
      </c>
      <c r="BM131" s="211" t="s">
        <v>201</v>
      </c>
    </row>
    <row r="132" s="13" customFormat="1">
      <c r="A132" s="13"/>
      <c r="B132" s="213"/>
      <c r="C132" s="214"/>
      <c r="D132" s="215" t="s">
        <v>147</v>
      </c>
      <c r="E132" s="216" t="s">
        <v>19</v>
      </c>
      <c r="F132" s="217" t="s">
        <v>202</v>
      </c>
      <c r="G132" s="214"/>
      <c r="H132" s="218">
        <v>4.8700000000000001</v>
      </c>
      <c r="I132" s="219"/>
      <c r="J132" s="214"/>
      <c r="K132" s="214"/>
      <c r="L132" s="220"/>
      <c r="M132" s="221"/>
      <c r="N132" s="222"/>
      <c r="O132" s="222"/>
      <c r="P132" s="222"/>
      <c r="Q132" s="222"/>
      <c r="R132" s="222"/>
      <c r="S132" s="222"/>
      <c r="T132" s="22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4" t="s">
        <v>147</v>
      </c>
      <c r="AU132" s="224" t="s">
        <v>85</v>
      </c>
      <c r="AV132" s="13" t="s">
        <v>85</v>
      </c>
      <c r="AW132" s="13" t="s">
        <v>36</v>
      </c>
      <c r="AX132" s="13" t="s">
        <v>83</v>
      </c>
      <c r="AY132" s="224" t="s">
        <v>133</v>
      </c>
    </row>
    <row r="133" s="12" customFormat="1" ht="22.8" customHeight="1">
      <c r="A133" s="12"/>
      <c r="B133" s="184"/>
      <c r="C133" s="185"/>
      <c r="D133" s="186" t="s">
        <v>74</v>
      </c>
      <c r="E133" s="198" t="s">
        <v>203</v>
      </c>
      <c r="F133" s="198" t="s">
        <v>204</v>
      </c>
      <c r="G133" s="185"/>
      <c r="H133" s="185"/>
      <c r="I133" s="188"/>
      <c r="J133" s="199">
        <f>BK133</f>
        <v>0</v>
      </c>
      <c r="K133" s="185"/>
      <c r="L133" s="190"/>
      <c r="M133" s="191"/>
      <c r="N133" s="192"/>
      <c r="O133" s="192"/>
      <c r="P133" s="193">
        <f>SUM(P134:P135)</f>
        <v>0</v>
      </c>
      <c r="Q133" s="192"/>
      <c r="R133" s="193">
        <f>SUM(R134:R135)</f>
        <v>0.001</v>
      </c>
      <c r="S133" s="192"/>
      <c r="T133" s="194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95" t="s">
        <v>83</v>
      </c>
      <c r="AT133" s="196" t="s">
        <v>74</v>
      </c>
      <c r="AU133" s="196" t="s">
        <v>83</v>
      </c>
      <c r="AY133" s="195" t="s">
        <v>133</v>
      </c>
      <c r="BK133" s="197">
        <f>SUM(BK134:BK135)</f>
        <v>0</v>
      </c>
    </row>
    <row r="134" s="2" customFormat="1" ht="16.5" customHeight="1">
      <c r="A134" s="38"/>
      <c r="B134" s="39"/>
      <c r="C134" s="200" t="s">
        <v>205</v>
      </c>
      <c r="D134" s="200" t="s">
        <v>136</v>
      </c>
      <c r="E134" s="201" t="s">
        <v>206</v>
      </c>
      <c r="F134" s="202" t="s">
        <v>207</v>
      </c>
      <c r="G134" s="203" t="s">
        <v>145</v>
      </c>
      <c r="H134" s="204">
        <v>100</v>
      </c>
      <c r="I134" s="205"/>
      <c r="J134" s="206">
        <f>ROUND(I134*H134,2)</f>
        <v>0</v>
      </c>
      <c r="K134" s="202" t="s">
        <v>140</v>
      </c>
      <c r="L134" s="44"/>
      <c r="M134" s="207" t="s">
        <v>19</v>
      </c>
      <c r="N134" s="208" t="s">
        <v>46</v>
      </c>
      <c r="O134" s="84"/>
      <c r="P134" s="209">
        <f>O134*H134</f>
        <v>0</v>
      </c>
      <c r="Q134" s="209">
        <v>0</v>
      </c>
      <c r="R134" s="209">
        <f>Q134*H134</f>
        <v>0</v>
      </c>
      <c r="S134" s="209">
        <v>0</v>
      </c>
      <c r="T134" s="21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11" t="s">
        <v>141</v>
      </c>
      <c r="AT134" s="211" t="s">
        <v>136</v>
      </c>
      <c r="AU134" s="211" t="s">
        <v>85</v>
      </c>
      <c r="AY134" s="17" t="s">
        <v>133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7" t="s">
        <v>83</v>
      </c>
      <c r="BK134" s="212">
        <f>ROUND(I134*H134,2)</f>
        <v>0</v>
      </c>
      <c r="BL134" s="17" t="s">
        <v>141</v>
      </c>
      <c r="BM134" s="211" t="s">
        <v>208</v>
      </c>
    </row>
    <row r="135" s="2" customFormat="1" ht="16.5" customHeight="1">
      <c r="A135" s="38"/>
      <c r="B135" s="39"/>
      <c r="C135" s="200" t="s">
        <v>209</v>
      </c>
      <c r="D135" s="200" t="s">
        <v>136</v>
      </c>
      <c r="E135" s="201" t="s">
        <v>210</v>
      </c>
      <c r="F135" s="202" t="s">
        <v>211</v>
      </c>
      <c r="G135" s="203" t="s">
        <v>145</v>
      </c>
      <c r="H135" s="204">
        <v>100</v>
      </c>
      <c r="I135" s="205"/>
      <c r="J135" s="206">
        <f>ROUND(I135*H135,2)</f>
        <v>0</v>
      </c>
      <c r="K135" s="202" t="s">
        <v>140</v>
      </c>
      <c r="L135" s="44"/>
      <c r="M135" s="207" t="s">
        <v>19</v>
      </c>
      <c r="N135" s="208" t="s">
        <v>46</v>
      </c>
      <c r="O135" s="84"/>
      <c r="P135" s="209">
        <f>O135*H135</f>
        <v>0</v>
      </c>
      <c r="Q135" s="209">
        <v>1.0000000000000001E-05</v>
      </c>
      <c r="R135" s="209">
        <f>Q135*H135</f>
        <v>0.001</v>
      </c>
      <c r="S135" s="209">
        <v>0</v>
      </c>
      <c r="T135" s="21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11" t="s">
        <v>141</v>
      </c>
      <c r="AT135" s="211" t="s">
        <v>136</v>
      </c>
      <c r="AU135" s="211" t="s">
        <v>85</v>
      </c>
      <c r="AY135" s="17" t="s">
        <v>133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17" t="s">
        <v>83</v>
      </c>
      <c r="BK135" s="212">
        <f>ROUND(I135*H135,2)</f>
        <v>0</v>
      </c>
      <c r="BL135" s="17" t="s">
        <v>141</v>
      </c>
      <c r="BM135" s="211" t="s">
        <v>212</v>
      </c>
    </row>
    <row r="136" s="12" customFormat="1" ht="22.8" customHeight="1">
      <c r="A136" s="12"/>
      <c r="B136" s="184"/>
      <c r="C136" s="185"/>
      <c r="D136" s="186" t="s">
        <v>74</v>
      </c>
      <c r="E136" s="198" t="s">
        <v>213</v>
      </c>
      <c r="F136" s="198" t="s">
        <v>214</v>
      </c>
      <c r="G136" s="185"/>
      <c r="H136" s="185"/>
      <c r="I136" s="188"/>
      <c r="J136" s="199">
        <f>BK136</f>
        <v>0</v>
      </c>
      <c r="K136" s="185"/>
      <c r="L136" s="190"/>
      <c r="M136" s="191"/>
      <c r="N136" s="192"/>
      <c r="O136" s="192"/>
      <c r="P136" s="193">
        <f>SUM(P137:P161)</f>
        <v>0</v>
      </c>
      <c r="Q136" s="192"/>
      <c r="R136" s="193">
        <f>SUM(R137:R161)</f>
        <v>0.00021000000000000001</v>
      </c>
      <c r="S136" s="192"/>
      <c r="T136" s="194">
        <f>SUM(T137:T161)</f>
        <v>2.08752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95" t="s">
        <v>83</v>
      </c>
      <c r="AT136" s="196" t="s">
        <v>74</v>
      </c>
      <c r="AU136" s="196" t="s">
        <v>83</v>
      </c>
      <c r="AY136" s="195" t="s">
        <v>133</v>
      </c>
      <c r="BK136" s="197">
        <f>SUM(BK137:BK161)</f>
        <v>0</v>
      </c>
    </row>
    <row r="137" s="2" customFormat="1" ht="16.5" customHeight="1">
      <c r="A137" s="38"/>
      <c r="B137" s="39"/>
      <c r="C137" s="200" t="s">
        <v>8</v>
      </c>
      <c r="D137" s="200" t="s">
        <v>136</v>
      </c>
      <c r="E137" s="201" t="s">
        <v>215</v>
      </c>
      <c r="F137" s="202" t="s">
        <v>216</v>
      </c>
      <c r="G137" s="203" t="s">
        <v>217</v>
      </c>
      <c r="H137" s="204">
        <v>1</v>
      </c>
      <c r="I137" s="205"/>
      <c r="J137" s="206">
        <f>ROUND(I137*H137,2)</f>
        <v>0</v>
      </c>
      <c r="K137" s="202" t="s">
        <v>140</v>
      </c>
      <c r="L137" s="44"/>
      <c r="M137" s="207" t="s">
        <v>19</v>
      </c>
      <c r="N137" s="208" t="s">
        <v>46</v>
      </c>
      <c r="O137" s="84"/>
      <c r="P137" s="209">
        <f>O137*H137</f>
        <v>0</v>
      </c>
      <c r="Q137" s="209">
        <v>0</v>
      </c>
      <c r="R137" s="209">
        <f>Q137*H137</f>
        <v>0</v>
      </c>
      <c r="S137" s="209">
        <v>0.034200000000000001</v>
      </c>
      <c r="T137" s="210">
        <f>S137*H137</f>
        <v>0.034200000000000001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11" t="s">
        <v>141</v>
      </c>
      <c r="AT137" s="211" t="s">
        <v>136</v>
      </c>
      <c r="AU137" s="211" t="s">
        <v>85</v>
      </c>
      <c r="AY137" s="17" t="s">
        <v>133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7" t="s">
        <v>83</v>
      </c>
      <c r="BK137" s="212">
        <f>ROUND(I137*H137,2)</f>
        <v>0</v>
      </c>
      <c r="BL137" s="17" t="s">
        <v>141</v>
      </c>
      <c r="BM137" s="211" t="s">
        <v>218</v>
      </c>
    </row>
    <row r="138" s="2" customFormat="1" ht="16.5" customHeight="1">
      <c r="A138" s="38"/>
      <c r="B138" s="39"/>
      <c r="C138" s="200" t="s">
        <v>219</v>
      </c>
      <c r="D138" s="200" t="s">
        <v>136</v>
      </c>
      <c r="E138" s="201" t="s">
        <v>220</v>
      </c>
      <c r="F138" s="202" t="s">
        <v>221</v>
      </c>
      <c r="G138" s="203" t="s">
        <v>217</v>
      </c>
      <c r="H138" s="204">
        <v>1</v>
      </c>
      <c r="I138" s="205"/>
      <c r="J138" s="206">
        <f>ROUND(I138*H138,2)</f>
        <v>0</v>
      </c>
      <c r="K138" s="202" t="s">
        <v>140</v>
      </c>
      <c r="L138" s="44"/>
      <c r="M138" s="207" t="s">
        <v>19</v>
      </c>
      <c r="N138" s="208" t="s">
        <v>46</v>
      </c>
      <c r="O138" s="84"/>
      <c r="P138" s="209">
        <f>O138*H138</f>
        <v>0</v>
      </c>
      <c r="Q138" s="209">
        <v>0</v>
      </c>
      <c r="R138" s="209">
        <f>Q138*H138</f>
        <v>0</v>
      </c>
      <c r="S138" s="209">
        <v>0.019460000000000002</v>
      </c>
      <c r="T138" s="210">
        <f>S138*H138</f>
        <v>0.019460000000000002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11" t="s">
        <v>141</v>
      </c>
      <c r="AT138" s="211" t="s">
        <v>136</v>
      </c>
      <c r="AU138" s="211" t="s">
        <v>85</v>
      </c>
      <c r="AY138" s="17" t="s">
        <v>133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17" t="s">
        <v>83</v>
      </c>
      <c r="BK138" s="212">
        <f>ROUND(I138*H138,2)</f>
        <v>0</v>
      </c>
      <c r="BL138" s="17" t="s">
        <v>141</v>
      </c>
      <c r="BM138" s="211" t="s">
        <v>222</v>
      </c>
    </row>
    <row r="139" s="2" customFormat="1" ht="16.5" customHeight="1">
      <c r="A139" s="38"/>
      <c r="B139" s="39"/>
      <c r="C139" s="200" t="s">
        <v>223</v>
      </c>
      <c r="D139" s="200" t="s">
        <v>136</v>
      </c>
      <c r="E139" s="201" t="s">
        <v>224</v>
      </c>
      <c r="F139" s="202" t="s">
        <v>225</v>
      </c>
      <c r="G139" s="203" t="s">
        <v>217</v>
      </c>
      <c r="H139" s="204">
        <v>1</v>
      </c>
      <c r="I139" s="205"/>
      <c r="J139" s="206">
        <f>ROUND(I139*H139,2)</f>
        <v>0</v>
      </c>
      <c r="K139" s="202" t="s">
        <v>140</v>
      </c>
      <c r="L139" s="44"/>
      <c r="M139" s="207" t="s">
        <v>19</v>
      </c>
      <c r="N139" s="208" t="s">
        <v>46</v>
      </c>
      <c r="O139" s="84"/>
      <c r="P139" s="209">
        <f>O139*H139</f>
        <v>0</v>
      </c>
      <c r="Q139" s="209">
        <v>0</v>
      </c>
      <c r="R139" s="209">
        <f>Q139*H139</f>
        <v>0</v>
      </c>
      <c r="S139" s="209">
        <v>0.00156</v>
      </c>
      <c r="T139" s="210">
        <f>S139*H139</f>
        <v>0.00156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11" t="s">
        <v>141</v>
      </c>
      <c r="AT139" s="211" t="s">
        <v>136</v>
      </c>
      <c r="AU139" s="211" t="s">
        <v>85</v>
      </c>
      <c r="AY139" s="17" t="s">
        <v>133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17" t="s">
        <v>83</v>
      </c>
      <c r="BK139" s="212">
        <f>ROUND(I139*H139,2)</f>
        <v>0</v>
      </c>
      <c r="BL139" s="17" t="s">
        <v>141</v>
      </c>
      <c r="BM139" s="211" t="s">
        <v>226</v>
      </c>
    </row>
    <row r="140" s="2" customFormat="1" ht="16.5" customHeight="1">
      <c r="A140" s="38"/>
      <c r="B140" s="39"/>
      <c r="C140" s="200" t="s">
        <v>227</v>
      </c>
      <c r="D140" s="200" t="s">
        <v>136</v>
      </c>
      <c r="E140" s="201" t="s">
        <v>228</v>
      </c>
      <c r="F140" s="202" t="s">
        <v>229</v>
      </c>
      <c r="G140" s="203" t="s">
        <v>139</v>
      </c>
      <c r="H140" s="204">
        <v>1</v>
      </c>
      <c r="I140" s="205"/>
      <c r="J140" s="206">
        <f>ROUND(I140*H140,2)</f>
        <v>0</v>
      </c>
      <c r="K140" s="202" t="s">
        <v>140</v>
      </c>
      <c r="L140" s="44"/>
      <c r="M140" s="207" t="s">
        <v>19</v>
      </c>
      <c r="N140" s="208" t="s">
        <v>46</v>
      </c>
      <c r="O140" s="84"/>
      <c r="P140" s="209">
        <f>O140*H140</f>
        <v>0</v>
      </c>
      <c r="Q140" s="209">
        <v>4.0000000000000003E-05</v>
      </c>
      <c r="R140" s="209">
        <f>Q140*H140</f>
        <v>4.0000000000000003E-05</v>
      </c>
      <c r="S140" s="209">
        <v>0.00044999999999999999</v>
      </c>
      <c r="T140" s="210">
        <f>S140*H140</f>
        <v>0.00044999999999999999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11" t="s">
        <v>141</v>
      </c>
      <c r="AT140" s="211" t="s">
        <v>136</v>
      </c>
      <c r="AU140" s="211" t="s">
        <v>85</v>
      </c>
      <c r="AY140" s="17" t="s">
        <v>133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7" t="s">
        <v>83</v>
      </c>
      <c r="BK140" s="212">
        <f>ROUND(I140*H140,2)</f>
        <v>0</v>
      </c>
      <c r="BL140" s="17" t="s">
        <v>141</v>
      </c>
      <c r="BM140" s="211" t="s">
        <v>230</v>
      </c>
    </row>
    <row r="141" s="2" customFormat="1" ht="21.75" customHeight="1">
      <c r="A141" s="38"/>
      <c r="B141" s="39"/>
      <c r="C141" s="200" t="s">
        <v>231</v>
      </c>
      <c r="D141" s="200" t="s">
        <v>136</v>
      </c>
      <c r="E141" s="201" t="s">
        <v>232</v>
      </c>
      <c r="F141" s="202" t="s">
        <v>233</v>
      </c>
      <c r="G141" s="203" t="s">
        <v>139</v>
      </c>
      <c r="H141" s="204">
        <v>1</v>
      </c>
      <c r="I141" s="205"/>
      <c r="J141" s="206">
        <f>ROUND(I141*H141,2)</f>
        <v>0</v>
      </c>
      <c r="K141" s="202" t="s">
        <v>140</v>
      </c>
      <c r="L141" s="44"/>
      <c r="M141" s="207" t="s">
        <v>19</v>
      </c>
      <c r="N141" s="208" t="s">
        <v>46</v>
      </c>
      <c r="O141" s="84"/>
      <c r="P141" s="209">
        <f>O141*H141</f>
        <v>0</v>
      </c>
      <c r="Q141" s="209">
        <v>0.00017000000000000001</v>
      </c>
      <c r="R141" s="209">
        <f>Q141*H141</f>
        <v>0.00017000000000000001</v>
      </c>
      <c r="S141" s="209">
        <v>0.01252</v>
      </c>
      <c r="T141" s="210">
        <f>S141*H141</f>
        <v>0.01252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11" t="s">
        <v>141</v>
      </c>
      <c r="AT141" s="211" t="s">
        <v>136</v>
      </c>
      <c r="AU141" s="211" t="s">
        <v>85</v>
      </c>
      <c r="AY141" s="17" t="s">
        <v>133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17" t="s">
        <v>83</v>
      </c>
      <c r="BK141" s="212">
        <f>ROUND(I141*H141,2)</f>
        <v>0</v>
      </c>
      <c r="BL141" s="17" t="s">
        <v>141</v>
      </c>
      <c r="BM141" s="211" t="s">
        <v>234</v>
      </c>
    </row>
    <row r="142" s="2" customFormat="1" ht="16.5" customHeight="1">
      <c r="A142" s="38"/>
      <c r="B142" s="39"/>
      <c r="C142" s="200" t="s">
        <v>235</v>
      </c>
      <c r="D142" s="200" t="s">
        <v>136</v>
      </c>
      <c r="E142" s="201" t="s">
        <v>236</v>
      </c>
      <c r="F142" s="202" t="s">
        <v>237</v>
      </c>
      <c r="G142" s="203" t="s">
        <v>139</v>
      </c>
      <c r="H142" s="204">
        <v>1</v>
      </c>
      <c r="I142" s="205"/>
      <c r="J142" s="206">
        <f>ROUND(I142*H142,2)</f>
        <v>0</v>
      </c>
      <c r="K142" s="202" t="s">
        <v>140</v>
      </c>
      <c r="L142" s="44"/>
      <c r="M142" s="207" t="s">
        <v>19</v>
      </c>
      <c r="N142" s="208" t="s">
        <v>46</v>
      </c>
      <c r="O142" s="84"/>
      <c r="P142" s="209">
        <f>O142*H142</f>
        <v>0</v>
      </c>
      <c r="Q142" s="209">
        <v>0</v>
      </c>
      <c r="R142" s="209">
        <f>Q142*H142</f>
        <v>0</v>
      </c>
      <c r="S142" s="209">
        <v>0.025999999999999999</v>
      </c>
      <c r="T142" s="210">
        <f>S142*H142</f>
        <v>0.025999999999999999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11" t="s">
        <v>141</v>
      </c>
      <c r="AT142" s="211" t="s">
        <v>136</v>
      </c>
      <c r="AU142" s="211" t="s">
        <v>85</v>
      </c>
      <c r="AY142" s="17" t="s">
        <v>133</v>
      </c>
      <c r="BE142" s="212">
        <f>IF(N142="základní",J142,0)</f>
        <v>0</v>
      </c>
      <c r="BF142" s="212">
        <f>IF(N142="snížená",J142,0)</f>
        <v>0</v>
      </c>
      <c r="BG142" s="212">
        <f>IF(N142="zákl. přenesená",J142,0)</f>
        <v>0</v>
      </c>
      <c r="BH142" s="212">
        <f>IF(N142="sníž. přenesená",J142,0)</f>
        <v>0</v>
      </c>
      <c r="BI142" s="212">
        <f>IF(N142="nulová",J142,0)</f>
        <v>0</v>
      </c>
      <c r="BJ142" s="17" t="s">
        <v>83</v>
      </c>
      <c r="BK142" s="212">
        <f>ROUND(I142*H142,2)</f>
        <v>0</v>
      </c>
      <c r="BL142" s="17" t="s">
        <v>141</v>
      </c>
      <c r="BM142" s="211" t="s">
        <v>238</v>
      </c>
    </row>
    <row r="143" s="2" customFormat="1" ht="16.5" customHeight="1">
      <c r="A143" s="38"/>
      <c r="B143" s="39"/>
      <c r="C143" s="200" t="s">
        <v>7</v>
      </c>
      <c r="D143" s="200" t="s">
        <v>136</v>
      </c>
      <c r="E143" s="201" t="s">
        <v>239</v>
      </c>
      <c r="F143" s="202" t="s">
        <v>240</v>
      </c>
      <c r="G143" s="203" t="s">
        <v>139</v>
      </c>
      <c r="H143" s="204">
        <v>6</v>
      </c>
      <c r="I143" s="205"/>
      <c r="J143" s="206">
        <f>ROUND(I143*H143,2)</f>
        <v>0</v>
      </c>
      <c r="K143" s="202" t="s">
        <v>140</v>
      </c>
      <c r="L143" s="44"/>
      <c r="M143" s="207" t="s">
        <v>19</v>
      </c>
      <c r="N143" s="208" t="s">
        <v>46</v>
      </c>
      <c r="O143" s="84"/>
      <c r="P143" s="209">
        <f>O143*H143</f>
        <v>0</v>
      </c>
      <c r="Q143" s="209">
        <v>0</v>
      </c>
      <c r="R143" s="209">
        <f>Q143*H143</f>
        <v>0</v>
      </c>
      <c r="S143" s="209">
        <v>0.00050000000000000001</v>
      </c>
      <c r="T143" s="210">
        <f>S143*H143</f>
        <v>0.0030000000000000001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11" t="s">
        <v>141</v>
      </c>
      <c r="AT143" s="211" t="s">
        <v>136</v>
      </c>
      <c r="AU143" s="211" t="s">
        <v>85</v>
      </c>
      <c r="AY143" s="17" t="s">
        <v>133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17" t="s">
        <v>83</v>
      </c>
      <c r="BK143" s="212">
        <f>ROUND(I143*H143,2)</f>
        <v>0</v>
      </c>
      <c r="BL143" s="17" t="s">
        <v>141</v>
      </c>
      <c r="BM143" s="211" t="s">
        <v>241</v>
      </c>
    </row>
    <row r="144" s="2" customFormat="1">
      <c r="A144" s="38"/>
      <c r="B144" s="39"/>
      <c r="C144" s="200" t="s">
        <v>242</v>
      </c>
      <c r="D144" s="200" t="s">
        <v>136</v>
      </c>
      <c r="E144" s="201" t="s">
        <v>243</v>
      </c>
      <c r="F144" s="202" t="s">
        <v>244</v>
      </c>
      <c r="G144" s="203" t="s">
        <v>192</v>
      </c>
      <c r="H144" s="204">
        <v>12</v>
      </c>
      <c r="I144" s="205"/>
      <c r="J144" s="206">
        <f>ROUND(I144*H144,2)</f>
        <v>0</v>
      </c>
      <c r="K144" s="202" t="s">
        <v>140</v>
      </c>
      <c r="L144" s="44"/>
      <c r="M144" s="207" t="s">
        <v>19</v>
      </c>
      <c r="N144" s="208" t="s">
        <v>46</v>
      </c>
      <c r="O144" s="84"/>
      <c r="P144" s="209">
        <f>O144*H144</f>
        <v>0</v>
      </c>
      <c r="Q144" s="209">
        <v>0</v>
      </c>
      <c r="R144" s="209">
        <f>Q144*H144</f>
        <v>0</v>
      </c>
      <c r="S144" s="209">
        <v>0.0098300000000000002</v>
      </c>
      <c r="T144" s="210">
        <f>S144*H144</f>
        <v>0.11796000000000001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11" t="s">
        <v>141</v>
      </c>
      <c r="AT144" s="211" t="s">
        <v>136</v>
      </c>
      <c r="AU144" s="211" t="s">
        <v>85</v>
      </c>
      <c r="AY144" s="17" t="s">
        <v>133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17" t="s">
        <v>83</v>
      </c>
      <c r="BK144" s="212">
        <f>ROUND(I144*H144,2)</f>
        <v>0</v>
      </c>
      <c r="BL144" s="17" t="s">
        <v>141</v>
      </c>
      <c r="BM144" s="211" t="s">
        <v>245</v>
      </c>
    </row>
    <row r="145" s="2" customFormat="1">
      <c r="A145" s="38"/>
      <c r="B145" s="39"/>
      <c r="C145" s="200" t="s">
        <v>246</v>
      </c>
      <c r="D145" s="200" t="s">
        <v>136</v>
      </c>
      <c r="E145" s="201" t="s">
        <v>247</v>
      </c>
      <c r="F145" s="202" t="s">
        <v>248</v>
      </c>
      <c r="G145" s="203" t="s">
        <v>139</v>
      </c>
      <c r="H145" s="204">
        <v>1</v>
      </c>
      <c r="I145" s="205"/>
      <c r="J145" s="206">
        <f>ROUND(I145*H145,2)</f>
        <v>0</v>
      </c>
      <c r="K145" s="202" t="s">
        <v>140</v>
      </c>
      <c r="L145" s="44"/>
      <c r="M145" s="207" t="s">
        <v>19</v>
      </c>
      <c r="N145" s="208" t="s">
        <v>46</v>
      </c>
      <c r="O145" s="84"/>
      <c r="P145" s="209">
        <f>O145*H145</f>
        <v>0</v>
      </c>
      <c r="Q145" s="209">
        <v>0</v>
      </c>
      <c r="R145" s="209">
        <f>Q145*H145</f>
        <v>0</v>
      </c>
      <c r="S145" s="209">
        <v>0.0117</v>
      </c>
      <c r="T145" s="210">
        <f>S145*H145</f>
        <v>0.0117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11" t="s">
        <v>141</v>
      </c>
      <c r="AT145" s="211" t="s">
        <v>136</v>
      </c>
      <c r="AU145" s="211" t="s">
        <v>85</v>
      </c>
      <c r="AY145" s="17" t="s">
        <v>133</v>
      </c>
      <c r="BE145" s="212">
        <f>IF(N145="základní",J145,0)</f>
        <v>0</v>
      </c>
      <c r="BF145" s="212">
        <f>IF(N145="snížená",J145,0)</f>
        <v>0</v>
      </c>
      <c r="BG145" s="212">
        <f>IF(N145="zákl. přenesená",J145,0)</f>
        <v>0</v>
      </c>
      <c r="BH145" s="212">
        <f>IF(N145="sníž. přenesená",J145,0)</f>
        <v>0</v>
      </c>
      <c r="BI145" s="212">
        <f>IF(N145="nulová",J145,0)</f>
        <v>0</v>
      </c>
      <c r="BJ145" s="17" t="s">
        <v>83</v>
      </c>
      <c r="BK145" s="212">
        <f>ROUND(I145*H145,2)</f>
        <v>0</v>
      </c>
      <c r="BL145" s="17" t="s">
        <v>141</v>
      </c>
      <c r="BM145" s="211" t="s">
        <v>249</v>
      </c>
    </row>
    <row r="146" s="2" customFormat="1" ht="16.5" customHeight="1">
      <c r="A146" s="38"/>
      <c r="B146" s="39"/>
      <c r="C146" s="200" t="s">
        <v>250</v>
      </c>
      <c r="D146" s="200" t="s">
        <v>136</v>
      </c>
      <c r="E146" s="201" t="s">
        <v>251</v>
      </c>
      <c r="F146" s="202" t="s">
        <v>252</v>
      </c>
      <c r="G146" s="203" t="s">
        <v>192</v>
      </c>
      <c r="H146" s="204">
        <v>6</v>
      </c>
      <c r="I146" s="205"/>
      <c r="J146" s="206">
        <f>ROUND(I146*H146,2)</f>
        <v>0</v>
      </c>
      <c r="K146" s="202" t="s">
        <v>140</v>
      </c>
      <c r="L146" s="44"/>
      <c r="M146" s="207" t="s">
        <v>19</v>
      </c>
      <c r="N146" s="208" t="s">
        <v>46</v>
      </c>
      <c r="O146" s="84"/>
      <c r="P146" s="209">
        <f>O146*H146</f>
        <v>0</v>
      </c>
      <c r="Q146" s="209">
        <v>0</v>
      </c>
      <c r="R146" s="209">
        <f>Q146*H146</f>
        <v>0</v>
      </c>
      <c r="S146" s="209">
        <v>0.00025000000000000001</v>
      </c>
      <c r="T146" s="210">
        <f>S146*H146</f>
        <v>0.0015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11" t="s">
        <v>141</v>
      </c>
      <c r="AT146" s="211" t="s">
        <v>136</v>
      </c>
      <c r="AU146" s="211" t="s">
        <v>85</v>
      </c>
      <c r="AY146" s="17" t="s">
        <v>133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17" t="s">
        <v>83</v>
      </c>
      <c r="BK146" s="212">
        <f>ROUND(I146*H146,2)</f>
        <v>0</v>
      </c>
      <c r="BL146" s="17" t="s">
        <v>141</v>
      </c>
      <c r="BM146" s="211" t="s">
        <v>253</v>
      </c>
    </row>
    <row r="147" s="2" customFormat="1" ht="16.5" customHeight="1">
      <c r="A147" s="38"/>
      <c r="B147" s="39"/>
      <c r="C147" s="200" t="s">
        <v>254</v>
      </c>
      <c r="D147" s="200" t="s">
        <v>136</v>
      </c>
      <c r="E147" s="201" t="s">
        <v>255</v>
      </c>
      <c r="F147" s="202" t="s">
        <v>256</v>
      </c>
      <c r="G147" s="203" t="s">
        <v>139</v>
      </c>
      <c r="H147" s="204">
        <v>1</v>
      </c>
      <c r="I147" s="205"/>
      <c r="J147" s="206">
        <f>ROUND(I147*H147,2)</f>
        <v>0</v>
      </c>
      <c r="K147" s="202" t="s">
        <v>140</v>
      </c>
      <c r="L147" s="44"/>
      <c r="M147" s="207" t="s">
        <v>19</v>
      </c>
      <c r="N147" s="208" t="s">
        <v>46</v>
      </c>
      <c r="O147" s="84"/>
      <c r="P147" s="209">
        <f>O147*H147</f>
        <v>0</v>
      </c>
      <c r="Q147" s="209">
        <v>0</v>
      </c>
      <c r="R147" s="209">
        <f>Q147*H147</f>
        <v>0</v>
      </c>
      <c r="S147" s="209">
        <v>0.024</v>
      </c>
      <c r="T147" s="210">
        <f>S147*H147</f>
        <v>0.024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11" t="s">
        <v>141</v>
      </c>
      <c r="AT147" s="211" t="s">
        <v>136</v>
      </c>
      <c r="AU147" s="211" t="s">
        <v>85</v>
      </c>
      <c r="AY147" s="17" t="s">
        <v>133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17" t="s">
        <v>83</v>
      </c>
      <c r="BK147" s="212">
        <f>ROUND(I147*H147,2)</f>
        <v>0</v>
      </c>
      <c r="BL147" s="17" t="s">
        <v>141</v>
      </c>
      <c r="BM147" s="211" t="s">
        <v>257</v>
      </c>
    </row>
    <row r="148" s="2" customFormat="1">
      <c r="A148" s="38"/>
      <c r="B148" s="39"/>
      <c r="C148" s="200" t="s">
        <v>258</v>
      </c>
      <c r="D148" s="200" t="s">
        <v>136</v>
      </c>
      <c r="E148" s="201" t="s">
        <v>259</v>
      </c>
      <c r="F148" s="202" t="s">
        <v>260</v>
      </c>
      <c r="G148" s="203" t="s">
        <v>145</v>
      </c>
      <c r="H148" s="204">
        <v>4.8700000000000001</v>
      </c>
      <c r="I148" s="205"/>
      <c r="J148" s="206">
        <f>ROUND(I148*H148,2)</f>
        <v>0</v>
      </c>
      <c r="K148" s="202" t="s">
        <v>140</v>
      </c>
      <c r="L148" s="44"/>
      <c r="M148" s="207" t="s">
        <v>19</v>
      </c>
      <c r="N148" s="208" t="s">
        <v>46</v>
      </c>
      <c r="O148" s="84"/>
      <c r="P148" s="209">
        <f>O148*H148</f>
        <v>0</v>
      </c>
      <c r="Q148" s="209">
        <v>0</v>
      </c>
      <c r="R148" s="209">
        <f>Q148*H148</f>
        <v>0</v>
      </c>
      <c r="S148" s="209">
        <v>0.035000000000000003</v>
      </c>
      <c r="T148" s="210">
        <f>S148*H148</f>
        <v>0.17045000000000002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11" t="s">
        <v>141</v>
      </c>
      <c r="AT148" s="211" t="s">
        <v>136</v>
      </c>
      <c r="AU148" s="211" t="s">
        <v>85</v>
      </c>
      <c r="AY148" s="17" t="s">
        <v>133</v>
      </c>
      <c r="BE148" s="212">
        <f>IF(N148="základní",J148,0)</f>
        <v>0</v>
      </c>
      <c r="BF148" s="212">
        <f>IF(N148="snížená",J148,0)</f>
        <v>0</v>
      </c>
      <c r="BG148" s="212">
        <f>IF(N148="zákl. přenesená",J148,0)</f>
        <v>0</v>
      </c>
      <c r="BH148" s="212">
        <f>IF(N148="sníž. přenesená",J148,0)</f>
        <v>0</v>
      </c>
      <c r="BI148" s="212">
        <f>IF(N148="nulová",J148,0)</f>
        <v>0</v>
      </c>
      <c r="BJ148" s="17" t="s">
        <v>83</v>
      </c>
      <c r="BK148" s="212">
        <f>ROUND(I148*H148,2)</f>
        <v>0</v>
      </c>
      <c r="BL148" s="17" t="s">
        <v>141</v>
      </c>
      <c r="BM148" s="211" t="s">
        <v>261</v>
      </c>
    </row>
    <row r="149" s="13" customFormat="1">
      <c r="A149" s="13"/>
      <c r="B149" s="213"/>
      <c r="C149" s="214"/>
      <c r="D149" s="215" t="s">
        <v>147</v>
      </c>
      <c r="E149" s="216" t="s">
        <v>19</v>
      </c>
      <c r="F149" s="217" t="s">
        <v>202</v>
      </c>
      <c r="G149" s="214"/>
      <c r="H149" s="218">
        <v>4.8700000000000001</v>
      </c>
      <c r="I149" s="219"/>
      <c r="J149" s="214"/>
      <c r="K149" s="214"/>
      <c r="L149" s="220"/>
      <c r="M149" s="221"/>
      <c r="N149" s="222"/>
      <c r="O149" s="222"/>
      <c r="P149" s="222"/>
      <c r="Q149" s="222"/>
      <c r="R149" s="222"/>
      <c r="S149" s="222"/>
      <c r="T149" s="22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24" t="s">
        <v>147</v>
      </c>
      <c r="AU149" s="224" t="s">
        <v>85</v>
      </c>
      <c r="AV149" s="13" t="s">
        <v>85</v>
      </c>
      <c r="AW149" s="13" t="s">
        <v>36</v>
      </c>
      <c r="AX149" s="13" t="s">
        <v>83</v>
      </c>
      <c r="AY149" s="224" t="s">
        <v>133</v>
      </c>
    </row>
    <row r="150" s="2" customFormat="1" ht="33" customHeight="1">
      <c r="A150" s="38"/>
      <c r="B150" s="39"/>
      <c r="C150" s="200" t="s">
        <v>262</v>
      </c>
      <c r="D150" s="200" t="s">
        <v>136</v>
      </c>
      <c r="E150" s="201" t="s">
        <v>263</v>
      </c>
      <c r="F150" s="202" t="s">
        <v>264</v>
      </c>
      <c r="G150" s="203" t="s">
        <v>139</v>
      </c>
      <c r="H150" s="204">
        <v>5</v>
      </c>
      <c r="I150" s="205"/>
      <c r="J150" s="206">
        <f>ROUND(I150*H150,2)</f>
        <v>0</v>
      </c>
      <c r="K150" s="202" t="s">
        <v>140</v>
      </c>
      <c r="L150" s="44"/>
      <c r="M150" s="207" t="s">
        <v>19</v>
      </c>
      <c r="N150" s="208" t="s">
        <v>46</v>
      </c>
      <c r="O150" s="84"/>
      <c r="P150" s="209">
        <f>O150*H150</f>
        <v>0</v>
      </c>
      <c r="Q150" s="209">
        <v>0</v>
      </c>
      <c r="R150" s="209">
        <f>Q150*H150</f>
        <v>0</v>
      </c>
      <c r="S150" s="209">
        <v>0.001</v>
      </c>
      <c r="T150" s="210">
        <f>S150*H150</f>
        <v>0.0050000000000000001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11" t="s">
        <v>141</v>
      </c>
      <c r="AT150" s="211" t="s">
        <v>136</v>
      </c>
      <c r="AU150" s="211" t="s">
        <v>85</v>
      </c>
      <c r="AY150" s="17" t="s">
        <v>133</v>
      </c>
      <c r="BE150" s="212">
        <f>IF(N150="základní",J150,0)</f>
        <v>0</v>
      </c>
      <c r="BF150" s="212">
        <f>IF(N150="snížená",J150,0)</f>
        <v>0</v>
      </c>
      <c r="BG150" s="212">
        <f>IF(N150="zákl. přenesená",J150,0)</f>
        <v>0</v>
      </c>
      <c r="BH150" s="212">
        <f>IF(N150="sníž. přenesená",J150,0)</f>
        <v>0</v>
      </c>
      <c r="BI150" s="212">
        <f>IF(N150="nulová",J150,0)</f>
        <v>0</v>
      </c>
      <c r="BJ150" s="17" t="s">
        <v>83</v>
      </c>
      <c r="BK150" s="212">
        <f>ROUND(I150*H150,2)</f>
        <v>0</v>
      </c>
      <c r="BL150" s="17" t="s">
        <v>141</v>
      </c>
      <c r="BM150" s="211" t="s">
        <v>265</v>
      </c>
    </row>
    <row r="151" s="2" customFormat="1">
      <c r="A151" s="38"/>
      <c r="B151" s="39"/>
      <c r="C151" s="200" t="s">
        <v>266</v>
      </c>
      <c r="D151" s="200" t="s">
        <v>136</v>
      </c>
      <c r="E151" s="201" t="s">
        <v>267</v>
      </c>
      <c r="F151" s="202" t="s">
        <v>268</v>
      </c>
      <c r="G151" s="203" t="s">
        <v>139</v>
      </c>
      <c r="H151" s="204">
        <v>7</v>
      </c>
      <c r="I151" s="205"/>
      <c r="J151" s="206">
        <f>ROUND(I151*H151,2)</f>
        <v>0</v>
      </c>
      <c r="K151" s="202" t="s">
        <v>140</v>
      </c>
      <c r="L151" s="44"/>
      <c r="M151" s="207" t="s">
        <v>19</v>
      </c>
      <c r="N151" s="208" t="s">
        <v>46</v>
      </c>
      <c r="O151" s="84"/>
      <c r="P151" s="209">
        <f>O151*H151</f>
        <v>0</v>
      </c>
      <c r="Q151" s="209">
        <v>0</v>
      </c>
      <c r="R151" s="209">
        <f>Q151*H151</f>
        <v>0</v>
      </c>
      <c r="S151" s="209">
        <v>0.001</v>
      </c>
      <c r="T151" s="210">
        <f>S151*H151</f>
        <v>0.0070000000000000001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11" t="s">
        <v>141</v>
      </c>
      <c r="AT151" s="211" t="s">
        <v>136</v>
      </c>
      <c r="AU151" s="211" t="s">
        <v>85</v>
      </c>
      <c r="AY151" s="17" t="s">
        <v>133</v>
      </c>
      <c r="BE151" s="212">
        <f>IF(N151="základní",J151,0)</f>
        <v>0</v>
      </c>
      <c r="BF151" s="212">
        <f>IF(N151="snížená",J151,0)</f>
        <v>0</v>
      </c>
      <c r="BG151" s="212">
        <f>IF(N151="zákl. přenesená",J151,0)</f>
        <v>0</v>
      </c>
      <c r="BH151" s="212">
        <f>IF(N151="sníž. přenesená",J151,0)</f>
        <v>0</v>
      </c>
      <c r="BI151" s="212">
        <f>IF(N151="nulová",J151,0)</f>
        <v>0</v>
      </c>
      <c r="BJ151" s="17" t="s">
        <v>83</v>
      </c>
      <c r="BK151" s="212">
        <f>ROUND(I151*H151,2)</f>
        <v>0</v>
      </c>
      <c r="BL151" s="17" t="s">
        <v>141</v>
      </c>
      <c r="BM151" s="211" t="s">
        <v>269</v>
      </c>
    </row>
    <row r="152" s="13" customFormat="1">
      <c r="A152" s="13"/>
      <c r="B152" s="213"/>
      <c r="C152" s="214"/>
      <c r="D152" s="215" t="s">
        <v>147</v>
      </c>
      <c r="E152" s="216" t="s">
        <v>19</v>
      </c>
      <c r="F152" s="217" t="s">
        <v>270</v>
      </c>
      <c r="G152" s="214"/>
      <c r="H152" s="218">
        <v>7</v>
      </c>
      <c r="I152" s="219"/>
      <c r="J152" s="214"/>
      <c r="K152" s="214"/>
      <c r="L152" s="220"/>
      <c r="M152" s="221"/>
      <c r="N152" s="222"/>
      <c r="O152" s="222"/>
      <c r="P152" s="222"/>
      <c r="Q152" s="222"/>
      <c r="R152" s="222"/>
      <c r="S152" s="222"/>
      <c r="T152" s="22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4" t="s">
        <v>147</v>
      </c>
      <c r="AU152" s="224" t="s">
        <v>85</v>
      </c>
      <c r="AV152" s="13" t="s">
        <v>85</v>
      </c>
      <c r="AW152" s="13" t="s">
        <v>36</v>
      </c>
      <c r="AX152" s="13" t="s">
        <v>83</v>
      </c>
      <c r="AY152" s="224" t="s">
        <v>133</v>
      </c>
    </row>
    <row r="153" s="2" customFormat="1" ht="21.75" customHeight="1">
      <c r="A153" s="38"/>
      <c r="B153" s="39"/>
      <c r="C153" s="200" t="s">
        <v>271</v>
      </c>
      <c r="D153" s="200" t="s">
        <v>136</v>
      </c>
      <c r="E153" s="201" t="s">
        <v>272</v>
      </c>
      <c r="F153" s="202" t="s">
        <v>273</v>
      </c>
      <c r="G153" s="203" t="s">
        <v>192</v>
      </c>
      <c r="H153" s="204">
        <v>20</v>
      </c>
      <c r="I153" s="205"/>
      <c r="J153" s="206">
        <f>ROUND(I153*H153,2)</f>
        <v>0</v>
      </c>
      <c r="K153" s="202" t="s">
        <v>140</v>
      </c>
      <c r="L153" s="44"/>
      <c r="M153" s="207" t="s">
        <v>19</v>
      </c>
      <c r="N153" s="208" t="s">
        <v>46</v>
      </c>
      <c r="O153" s="84"/>
      <c r="P153" s="209">
        <f>O153*H153</f>
        <v>0</v>
      </c>
      <c r="Q153" s="209">
        <v>0</v>
      </c>
      <c r="R153" s="209">
        <f>Q153*H153</f>
        <v>0</v>
      </c>
      <c r="S153" s="209">
        <v>0.002</v>
      </c>
      <c r="T153" s="210">
        <f>S153*H153</f>
        <v>0.040000000000000001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11" t="s">
        <v>141</v>
      </c>
      <c r="AT153" s="211" t="s">
        <v>136</v>
      </c>
      <c r="AU153" s="211" t="s">
        <v>85</v>
      </c>
      <c r="AY153" s="17" t="s">
        <v>133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17" t="s">
        <v>83</v>
      </c>
      <c r="BK153" s="212">
        <f>ROUND(I153*H153,2)</f>
        <v>0</v>
      </c>
      <c r="BL153" s="17" t="s">
        <v>141</v>
      </c>
      <c r="BM153" s="211" t="s">
        <v>274</v>
      </c>
    </row>
    <row r="154" s="2" customFormat="1" ht="16.5" customHeight="1">
      <c r="A154" s="38"/>
      <c r="B154" s="39"/>
      <c r="C154" s="200" t="s">
        <v>275</v>
      </c>
      <c r="D154" s="200" t="s">
        <v>136</v>
      </c>
      <c r="E154" s="201" t="s">
        <v>276</v>
      </c>
      <c r="F154" s="202" t="s">
        <v>277</v>
      </c>
      <c r="G154" s="203" t="s">
        <v>192</v>
      </c>
      <c r="H154" s="204">
        <v>2</v>
      </c>
      <c r="I154" s="205"/>
      <c r="J154" s="206">
        <f>ROUND(I154*H154,2)</f>
        <v>0</v>
      </c>
      <c r="K154" s="202" t="s">
        <v>140</v>
      </c>
      <c r="L154" s="44"/>
      <c r="M154" s="207" t="s">
        <v>19</v>
      </c>
      <c r="N154" s="208" t="s">
        <v>46</v>
      </c>
      <c r="O154" s="84"/>
      <c r="P154" s="209">
        <f>O154*H154</f>
        <v>0</v>
      </c>
      <c r="Q154" s="209">
        <v>0</v>
      </c>
      <c r="R154" s="209">
        <f>Q154*H154</f>
        <v>0</v>
      </c>
      <c r="S154" s="209">
        <v>0.023</v>
      </c>
      <c r="T154" s="210">
        <f>S154*H154</f>
        <v>0.045999999999999999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11" t="s">
        <v>141</v>
      </c>
      <c r="AT154" s="211" t="s">
        <v>136</v>
      </c>
      <c r="AU154" s="211" t="s">
        <v>85</v>
      </c>
      <c r="AY154" s="17" t="s">
        <v>133</v>
      </c>
      <c r="BE154" s="212">
        <f>IF(N154="základní",J154,0)</f>
        <v>0</v>
      </c>
      <c r="BF154" s="212">
        <f>IF(N154="snížená",J154,0)</f>
        <v>0</v>
      </c>
      <c r="BG154" s="212">
        <f>IF(N154="zákl. přenesená",J154,0)</f>
        <v>0</v>
      </c>
      <c r="BH154" s="212">
        <f>IF(N154="sníž. přenesená",J154,0)</f>
        <v>0</v>
      </c>
      <c r="BI154" s="212">
        <f>IF(N154="nulová",J154,0)</f>
        <v>0</v>
      </c>
      <c r="BJ154" s="17" t="s">
        <v>83</v>
      </c>
      <c r="BK154" s="212">
        <f>ROUND(I154*H154,2)</f>
        <v>0</v>
      </c>
      <c r="BL154" s="17" t="s">
        <v>141</v>
      </c>
      <c r="BM154" s="211" t="s">
        <v>278</v>
      </c>
    </row>
    <row r="155" s="13" customFormat="1">
      <c r="A155" s="13"/>
      <c r="B155" s="213"/>
      <c r="C155" s="214"/>
      <c r="D155" s="215" t="s">
        <v>147</v>
      </c>
      <c r="E155" s="216" t="s">
        <v>19</v>
      </c>
      <c r="F155" s="217" t="s">
        <v>279</v>
      </c>
      <c r="G155" s="214"/>
      <c r="H155" s="218">
        <v>2</v>
      </c>
      <c r="I155" s="219"/>
      <c r="J155" s="214"/>
      <c r="K155" s="214"/>
      <c r="L155" s="220"/>
      <c r="M155" s="221"/>
      <c r="N155" s="222"/>
      <c r="O155" s="222"/>
      <c r="P155" s="222"/>
      <c r="Q155" s="222"/>
      <c r="R155" s="222"/>
      <c r="S155" s="222"/>
      <c r="T155" s="22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24" t="s">
        <v>147</v>
      </c>
      <c r="AU155" s="224" t="s">
        <v>85</v>
      </c>
      <c r="AV155" s="13" t="s">
        <v>85</v>
      </c>
      <c r="AW155" s="13" t="s">
        <v>36</v>
      </c>
      <c r="AX155" s="13" t="s">
        <v>83</v>
      </c>
      <c r="AY155" s="224" t="s">
        <v>133</v>
      </c>
    </row>
    <row r="156" s="2" customFormat="1">
      <c r="A156" s="38"/>
      <c r="B156" s="39"/>
      <c r="C156" s="200" t="s">
        <v>280</v>
      </c>
      <c r="D156" s="200" t="s">
        <v>136</v>
      </c>
      <c r="E156" s="201" t="s">
        <v>281</v>
      </c>
      <c r="F156" s="202" t="s">
        <v>282</v>
      </c>
      <c r="G156" s="203" t="s">
        <v>145</v>
      </c>
      <c r="H156" s="204">
        <v>24.48</v>
      </c>
      <c r="I156" s="205"/>
      <c r="J156" s="206">
        <f>ROUND(I156*H156,2)</f>
        <v>0</v>
      </c>
      <c r="K156" s="202" t="s">
        <v>140</v>
      </c>
      <c r="L156" s="44"/>
      <c r="M156" s="207" t="s">
        <v>19</v>
      </c>
      <c r="N156" s="208" t="s">
        <v>46</v>
      </c>
      <c r="O156" s="84"/>
      <c r="P156" s="209">
        <f>O156*H156</f>
        <v>0</v>
      </c>
      <c r="Q156" s="209">
        <v>0</v>
      </c>
      <c r="R156" s="209">
        <f>Q156*H156</f>
        <v>0</v>
      </c>
      <c r="S156" s="209">
        <v>0.045999999999999999</v>
      </c>
      <c r="T156" s="210">
        <f>S156*H156</f>
        <v>1.12608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11" t="s">
        <v>141</v>
      </c>
      <c r="AT156" s="211" t="s">
        <v>136</v>
      </c>
      <c r="AU156" s="211" t="s">
        <v>85</v>
      </c>
      <c r="AY156" s="17" t="s">
        <v>133</v>
      </c>
      <c r="BE156" s="212">
        <f>IF(N156="základní",J156,0)</f>
        <v>0</v>
      </c>
      <c r="BF156" s="212">
        <f>IF(N156="snížená",J156,0)</f>
        <v>0</v>
      </c>
      <c r="BG156" s="212">
        <f>IF(N156="zákl. přenesená",J156,0)</f>
        <v>0</v>
      </c>
      <c r="BH156" s="212">
        <f>IF(N156="sníž. přenesená",J156,0)</f>
        <v>0</v>
      </c>
      <c r="BI156" s="212">
        <f>IF(N156="nulová",J156,0)</f>
        <v>0</v>
      </c>
      <c r="BJ156" s="17" t="s">
        <v>83</v>
      </c>
      <c r="BK156" s="212">
        <f>ROUND(I156*H156,2)</f>
        <v>0</v>
      </c>
      <c r="BL156" s="17" t="s">
        <v>141</v>
      </c>
      <c r="BM156" s="211" t="s">
        <v>283</v>
      </c>
    </row>
    <row r="157" s="13" customFormat="1">
      <c r="A157" s="13"/>
      <c r="B157" s="213"/>
      <c r="C157" s="214"/>
      <c r="D157" s="215" t="s">
        <v>147</v>
      </c>
      <c r="E157" s="216" t="s">
        <v>19</v>
      </c>
      <c r="F157" s="217" t="s">
        <v>163</v>
      </c>
      <c r="G157" s="214"/>
      <c r="H157" s="218">
        <v>12.060000000000001</v>
      </c>
      <c r="I157" s="219"/>
      <c r="J157" s="214"/>
      <c r="K157" s="214"/>
      <c r="L157" s="220"/>
      <c r="M157" s="221"/>
      <c r="N157" s="222"/>
      <c r="O157" s="222"/>
      <c r="P157" s="222"/>
      <c r="Q157" s="222"/>
      <c r="R157" s="222"/>
      <c r="S157" s="222"/>
      <c r="T157" s="22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24" t="s">
        <v>147</v>
      </c>
      <c r="AU157" s="224" t="s">
        <v>85</v>
      </c>
      <c r="AV157" s="13" t="s">
        <v>85</v>
      </c>
      <c r="AW157" s="13" t="s">
        <v>36</v>
      </c>
      <c r="AX157" s="13" t="s">
        <v>75</v>
      </c>
      <c r="AY157" s="224" t="s">
        <v>133</v>
      </c>
    </row>
    <row r="158" s="13" customFormat="1">
      <c r="A158" s="13"/>
      <c r="B158" s="213"/>
      <c r="C158" s="214"/>
      <c r="D158" s="215" t="s">
        <v>147</v>
      </c>
      <c r="E158" s="216" t="s">
        <v>19</v>
      </c>
      <c r="F158" s="217" t="s">
        <v>164</v>
      </c>
      <c r="G158" s="214"/>
      <c r="H158" s="218">
        <v>12.42</v>
      </c>
      <c r="I158" s="219"/>
      <c r="J158" s="214"/>
      <c r="K158" s="214"/>
      <c r="L158" s="220"/>
      <c r="M158" s="221"/>
      <c r="N158" s="222"/>
      <c r="O158" s="222"/>
      <c r="P158" s="222"/>
      <c r="Q158" s="222"/>
      <c r="R158" s="222"/>
      <c r="S158" s="222"/>
      <c r="T158" s="22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24" t="s">
        <v>147</v>
      </c>
      <c r="AU158" s="224" t="s">
        <v>85</v>
      </c>
      <c r="AV158" s="13" t="s">
        <v>85</v>
      </c>
      <c r="AW158" s="13" t="s">
        <v>36</v>
      </c>
      <c r="AX158" s="13" t="s">
        <v>75</v>
      </c>
      <c r="AY158" s="224" t="s">
        <v>133</v>
      </c>
    </row>
    <row r="159" s="14" customFormat="1">
      <c r="A159" s="14"/>
      <c r="B159" s="225"/>
      <c r="C159" s="226"/>
      <c r="D159" s="215" t="s">
        <v>147</v>
      </c>
      <c r="E159" s="227" t="s">
        <v>19</v>
      </c>
      <c r="F159" s="228" t="s">
        <v>165</v>
      </c>
      <c r="G159" s="226"/>
      <c r="H159" s="229">
        <v>24.48</v>
      </c>
      <c r="I159" s="230"/>
      <c r="J159" s="226"/>
      <c r="K159" s="226"/>
      <c r="L159" s="231"/>
      <c r="M159" s="232"/>
      <c r="N159" s="233"/>
      <c r="O159" s="233"/>
      <c r="P159" s="233"/>
      <c r="Q159" s="233"/>
      <c r="R159" s="233"/>
      <c r="S159" s="233"/>
      <c r="T159" s="23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35" t="s">
        <v>147</v>
      </c>
      <c r="AU159" s="235" t="s">
        <v>85</v>
      </c>
      <c r="AV159" s="14" t="s">
        <v>141</v>
      </c>
      <c r="AW159" s="14" t="s">
        <v>36</v>
      </c>
      <c r="AX159" s="14" t="s">
        <v>83</v>
      </c>
      <c r="AY159" s="235" t="s">
        <v>133</v>
      </c>
    </row>
    <row r="160" s="2" customFormat="1">
      <c r="A160" s="38"/>
      <c r="B160" s="39"/>
      <c r="C160" s="200" t="s">
        <v>284</v>
      </c>
      <c r="D160" s="200" t="s">
        <v>136</v>
      </c>
      <c r="E160" s="201" t="s">
        <v>285</v>
      </c>
      <c r="F160" s="202" t="s">
        <v>286</v>
      </c>
      <c r="G160" s="203" t="s">
        <v>145</v>
      </c>
      <c r="H160" s="204">
        <v>6.4800000000000004</v>
      </c>
      <c r="I160" s="205"/>
      <c r="J160" s="206">
        <f>ROUND(I160*H160,2)</f>
        <v>0</v>
      </c>
      <c r="K160" s="202" t="s">
        <v>140</v>
      </c>
      <c r="L160" s="44"/>
      <c r="M160" s="207" t="s">
        <v>19</v>
      </c>
      <c r="N160" s="208" t="s">
        <v>46</v>
      </c>
      <c r="O160" s="84"/>
      <c r="P160" s="209">
        <f>O160*H160</f>
        <v>0</v>
      </c>
      <c r="Q160" s="209">
        <v>0</v>
      </c>
      <c r="R160" s="209">
        <f>Q160*H160</f>
        <v>0</v>
      </c>
      <c r="S160" s="209">
        <v>0.068000000000000005</v>
      </c>
      <c r="T160" s="210">
        <f>S160*H160</f>
        <v>0.44064000000000009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11" t="s">
        <v>141</v>
      </c>
      <c r="AT160" s="211" t="s">
        <v>136</v>
      </c>
      <c r="AU160" s="211" t="s">
        <v>85</v>
      </c>
      <c r="AY160" s="17" t="s">
        <v>133</v>
      </c>
      <c r="BE160" s="212">
        <f>IF(N160="základní",J160,0)</f>
        <v>0</v>
      </c>
      <c r="BF160" s="212">
        <f>IF(N160="snížená",J160,0)</f>
        <v>0</v>
      </c>
      <c r="BG160" s="212">
        <f>IF(N160="zákl. přenesená",J160,0)</f>
        <v>0</v>
      </c>
      <c r="BH160" s="212">
        <f>IF(N160="sníž. přenesená",J160,0)</f>
        <v>0</v>
      </c>
      <c r="BI160" s="212">
        <f>IF(N160="nulová",J160,0)</f>
        <v>0</v>
      </c>
      <c r="BJ160" s="17" t="s">
        <v>83</v>
      </c>
      <c r="BK160" s="212">
        <f>ROUND(I160*H160,2)</f>
        <v>0</v>
      </c>
      <c r="BL160" s="17" t="s">
        <v>141</v>
      </c>
      <c r="BM160" s="211" t="s">
        <v>287</v>
      </c>
    </row>
    <row r="161" s="13" customFormat="1">
      <c r="A161" s="13"/>
      <c r="B161" s="213"/>
      <c r="C161" s="214"/>
      <c r="D161" s="215" t="s">
        <v>147</v>
      </c>
      <c r="E161" s="216" t="s">
        <v>19</v>
      </c>
      <c r="F161" s="217" t="s">
        <v>288</v>
      </c>
      <c r="G161" s="214"/>
      <c r="H161" s="218">
        <v>6.4800000000000004</v>
      </c>
      <c r="I161" s="219"/>
      <c r="J161" s="214"/>
      <c r="K161" s="214"/>
      <c r="L161" s="220"/>
      <c r="M161" s="221"/>
      <c r="N161" s="222"/>
      <c r="O161" s="222"/>
      <c r="P161" s="222"/>
      <c r="Q161" s="222"/>
      <c r="R161" s="222"/>
      <c r="S161" s="222"/>
      <c r="T161" s="22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24" t="s">
        <v>147</v>
      </c>
      <c r="AU161" s="224" t="s">
        <v>85</v>
      </c>
      <c r="AV161" s="13" t="s">
        <v>85</v>
      </c>
      <c r="AW161" s="13" t="s">
        <v>36</v>
      </c>
      <c r="AX161" s="13" t="s">
        <v>83</v>
      </c>
      <c r="AY161" s="224" t="s">
        <v>133</v>
      </c>
    </row>
    <row r="162" s="12" customFormat="1" ht="22.8" customHeight="1">
      <c r="A162" s="12"/>
      <c r="B162" s="184"/>
      <c r="C162" s="185"/>
      <c r="D162" s="186" t="s">
        <v>74</v>
      </c>
      <c r="E162" s="198" t="s">
        <v>289</v>
      </c>
      <c r="F162" s="198" t="s">
        <v>290</v>
      </c>
      <c r="G162" s="185"/>
      <c r="H162" s="185"/>
      <c r="I162" s="188"/>
      <c r="J162" s="199">
        <f>BK162</f>
        <v>0</v>
      </c>
      <c r="K162" s="185"/>
      <c r="L162" s="190"/>
      <c r="M162" s="191"/>
      <c r="N162" s="192"/>
      <c r="O162" s="192"/>
      <c r="P162" s="193">
        <f>SUM(P163:P169)</f>
        <v>0</v>
      </c>
      <c r="Q162" s="192"/>
      <c r="R162" s="193">
        <f>SUM(R163:R169)</f>
        <v>0</v>
      </c>
      <c r="S162" s="192"/>
      <c r="T162" s="194">
        <f>SUM(T163:T169)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95" t="s">
        <v>83</v>
      </c>
      <c r="AT162" s="196" t="s">
        <v>74</v>
      </c>
      <c r="AU162" s="196" t="s">
        <v>83</v>
      </c>
      <c r="AY162" s="195" t="s">
        <v>133</v>
      </c>
      <c r="BK162" s="197">
        <f>SUM(BK163:BK169)</f>
        <v>0</v>
      </c>
    </row>
    <row r="163" s="2" customFormat="1">
      <c r="A163" s="38"/>
      <c r="B163" s="39"/>
      <c r="C163" s="200" t="s">
        <v>291</v>
      </c>
      <c r="D163" s="200" t="s">
        <v>136</v>
      </c>
      <c r="E163" s="201" t="s">
        <v>292</v>
      </c>
      <c r="F163" s="202" t="s">
        <v>293</v>
      </c>
      <c r="G163" s="203" t="s">
        <v>294</v>
      </c>
      <c r="H163" s="204">
        <v>2.0880000000000001</v>
      </c>
      <c r="I163" s="205"/>
      <c r="J163" s="206">
        <f>ROUND(I163*H163,2)</f>
        <v>0</v>
      </c>
      <c r="K163" s="202" t="s">
        <v>140</v>
      </c>
      <c r="L163" s="44"/>
      <c r="M163" s="207" t="s">
        <v>19</v>
      </c>
      <c r="N163" s="208" t="s">
        <v>46</v>
      </c>
      <c r="O163" s="84"/>
      <c r="P163" s="209">
        <f>O163*H163</f>
        <v>0</v>
      </c>
      <c r="Q163" s="209">
        <v>0</v>
      </c>
      <c r="R163" s="209">
        <f>Q163*H163</f>
        <v>0</v>
      </c>
      <c r="S163" s="209">
        <v>0</v>
      </c>
      <c r="T163" s="21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11" t="s">
        <v>141</v>
      </c>
      <c r="AT163" s="211" t="s">
        <v>136</v>
      </c>
      <c r="AU163" s="211" t="s">
        <v>85</v>
      </c>
      <c r="AY163" s="17" t="s">
        <v>133</v>
      </c>
      <c r="BE163" s="212">
        <f>IF(N163="základní",J163,0)</f>
        <v>0</v>
      </c>
      <c r="BF163" s="212">
        <f>IF(N163="snížená",J163,0)</f>
        <v>0</v>
      </c>
      <c r="BG163" s="212">
        <f>IF(N163="zákl. přenesená",J163,0)</f>
        <v>0</v>
      </c>
      <c r="BH163" s="212">
        <f>IF(N163="sníž. přenesená",J163,0)</f>
        <v>0</v>
      </c>
      <c r="BI163" s="212">
        <f>IF(N163="nulová",J163,0)</f>
        <v>0</v>
      </c>
      <c r="BJ163" s="17" t="s">
        <v>83</v>
      </c>
      <c r="BK163" s="212">
        <f>ROUND(I163*H163,2)</f>
        <v>0</v>
      </c>
      <c r="BL163" s="17" t="s">
        <v>141</v>
      </c>
      <c r="BM163" s="211" t="s">
        <v>295</v>
      </c>
    </row>
    <row r="164" s="2" customFormat="1" ht="21.75" customHeight="1">
      <c r="A164" s="38"/>
      <c r="B164" s="39"/>
      <c r="C164" s="200" t="s">
        <v>296</v>
      </c>
      <c r="D164" s="200" t="s">
        <v>136</v>
      </c>
      <c r="E164" s="201" t="s">
        <v>297</v>
      </c>
      <c r="F164" s="202" t="s">
        <v>298</v>
      </c>
      <c r="G164" s="203" t="s">
        <v>294</v>
      </c>
      <c r="H164" s="204">
        <v>2.0880000000000001</v>
      </c>
      <c r="I164" s="205"/>
      <c r="J164" s="206">
        <f>ROUND(I164*H164,2)</f>
        <v>0</v>
      </c>
      <c r="K164" s="202" t="s">
        <v>140</v>
      </c>
      <c r="L164" s="44"/>
      <c r="M164" s="207" t="s">
        <v>19</v>
      </c>
      <c r="N164" s="208" t="s">
        <v>46</v>
      </c>
      <c r="O164" s="84"/>
      <c r="P164" s="209">
        <f>O164*H164</f>
        <v>0</v>
      </c>
      <c r="Q164" s="209">
        <v>0</v>
      </c>
      <c r="R164" s="209">
        <f>Q164*H164</f>
        <v>0</v>
      </c>
      <c r="S164" s="209">
        <v>0</v>
      </c>
      <c r="T164" s="210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11" t="s">
        <v>141</v>
      </c>
      <c r="AT164" s="211" t="s">
        <v>136</v>
      </c>
      <c r="AU164" s="211" t="s">
        <v>85</v>
      </c>
      <c r="AY164" s="17" t="s">
        <v>133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17" t="s">
        <v>83</v>
      </c>
      <c r="BK164" s="212">
        <f>ROUND(I164*H164,2)</f>
        <v>0</v>
      </c>
      <c r="BL164" s="17" t="s">
        <v>141</v>
      </c>
      <c r="BM164" s="211" t="s">
        <v>299</v>
      </c>
    </row>
    <row r="165" s="2" customFormat="1">
      <c r="A165" s="38"/>
      <c r="B165" s="39"/>
      <c r="C165" s="200" t="s">
        <v>300</v>
      </c>
      <c r="D165" s="200" t="s">
        <v>136</v>
      </c>
      <c r="E165" s="201" t="s">
        <v>301</v>
      </c>
      <c r="F165" s="202" t="s">
        <v>302</v>
      </c>
      <c r="G165" s="203" t="s">
        <v>294</v>
      </c>
      <c r="H165" s="204">
        <v>31.32</v>
      </c>
      <c r="I165" s="205"/>
      <c r="J165" s="206">
        <f>ROUND(I165*H165,2)</f>
        <v>0</v>
      </c>
      <c r="K165" s="202" t="s">
        <v>140</v>
      </c>
      <c r="L165" s="44"/>
      <c r="M165" s="207" t="s">
        <v>19</v>
      </c>
      <c r="N165" s="208" t="s">
        <v>46</v>
      </c>
      <c r="O165" s="84"/>
      <c r="P165" s="209">
        <f>O165*H165</f>
        <v>0</v>
      </c>
      <c r="Q165" s="209">
        <v>0</v>
      </c>
      <c r="R165" s="209">
        <f>Q165*H165</f>
        <v>0</v>
      </c>
      <c r="S165" s="209">
        <v>0</v>
      </c>
      <c r="T165" s="210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11" t="s">
        <v>141</v>
      </c>
      <c r="AT165" s="211" t="s">
        <v>136</v>
      </c>
      <c r="AU165" s="211" t="s">
        <v>85</v>
      </c>
      <c r="AY165" s="17" t="s">
        <v>133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17" t="s">
        <v>83</v>
      </c>
      <c r="BK165" s="212">
        <f>ROUND(I165*H165,2)</f>
        <v>0</v>
      </c>
      <c r="BL165" s="17" t="s">
        <v>141</v>
      </c>
      <c r="BM165" s="211" t="s">
        <v>303</v>
      </c>
    </row>
    <row r="166" s="13" customFormat="1">
      <c r="A166" s="13"/>
      <c r="B166" s="213"/>
      <c r="C166" s="214"/>
      <c r="D166" s="215" t="s">
        <v>147</v>
      </c>
      <c r="E166" s="214"/>
      <c r="F166" s="217" t="s">
        <v>304</v>
      </c>
      <c r="G166" s="214"/>
      <c r="H166" s="218">
        <v>31.32</v>
      </c>
      <c r="I166" s="219"/>
      <c r="J166" s="214"/>
      <c r="K166" s="214"/>
      <c r="L166" s="220"/>
      <c r="M166" s="221"/>
      <c r="N166" s="222"/>
      <c r="O166" s="222"/>
      <c r="P166" s="222"/>
      <c r="Q166" s="222"/>
      <c r="R166" s="222"/>
      <c r="S166" s="222"/>
      <c r="T166" s="22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24" t="s">
        <v>147</v>
      </c>
      <c r="AU166" s="224" t="s">
        <v>85</v>
      </c>
      <c r="AV166" s="13" t="s">
        <v>85</v>
      </c>
      <c r="AW166" s="13" t="s">
        <v>4</v>
      </c>
      <c r="AX166" s="13" t="s">
        <v>83</v>
      </c>
      <c r="AY166" s="224" t="s">
        <v>133</v>
      </c>
    </row>
    <row r="167" s="2" customFormat="1" ht="16.5" customHeight="1">
      <c r="A167" s="38"/>
      <c r="B167" s="39"/>
      <c r="C167" s="236" t="s">
        <v>305</v>
      </c>
      <c r="D167" s="236" t="s">
        <v>306</v>
      </c>
      <c r="E167" s="237" t="s">
        <v>307</v>
      </c>
      <c r="F167" s="238" t="s">
        <v>308</v>
      </c>
      <c r="G167" s="239" t="s">
        <v>294</v>
      </c>
      <c r="H167" s="240">
        <v>1.224</v>
      </c>
      <c r="I167" s="241"/>
      <c r="J167" s="242">
        <f>ROUND(I167*H167,2)</f>
        <v>0</v>
      </c>
      <c r="K167" s="238" t="s">
        <v>140</v>
      </c>
      <c r="L167" s="243"/>
      <c r="M167" s="244" t="s">
        <v>19</v>
      </c>
      <c r="N167" s="245" t="s">
        <v>46</v>
      </c>
      <c r="O167" s="84"/>
      <c r="P167" s="209">
        <f>O167*H167</f>
        <v>0</v>
      </c>
      <c r="Q167" s="209">
        <v>0</v>
      </c>
      <c r="R167" s="209">
        <f>Q167*H167</f>
        <v>0</v>
      </c>
      <c r="S167" s="209">
        <v>0</v>
      </c>
      <c r="T167" s="21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11" t="s">
        <v>176</v>
      </c>
      <c r="AT167" s="211" t="s">
        <v>306</v>
      </c>
      <c r="AU167" s="211" t="s">
        <v>85</v>
      </c>
      <c r="AY167" s="17" t="s">
        <v>133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17" t="s">
        <v>83</v>
      </c>
      <c r="BK167" s="212">
        <f>ROUND(I167*H167,2)</f>
        <v>0</v>
      </c>
      <c r="BL167" s="17" t="s">
        <v>141</v>
      </c>
      <c r="BM167" s="211" t="s">
        <v>309</v>
      </c>
    </row>
    <row r="168" s="2" customFormat="1" ht="16.5" customHeight="1">
      <c r="A168" s="38"/>
      <c r="B168" s="39"/>
      <c r="C168" s="236" t="s">
        <v>310</v>
      </c>
      <c r="D168" s="236" t="s">
        <v>306</v>
      </c>
      <c r="E168" s="237" t="s">
        <v>311</v>
      </c>
      <c r="F168" s="238" t="s">
        <v>312</v>
      </c>
      <c r="G168" s="239" t="s">
        <v>294</v>
      </c>
      <c r="H168" s="240">
        <v>0.64500000000000002</v>
      </c>
      <c r="I168" s="241"/>
      <c r="J168" s="242">
        <f>ROUND(I168*H168,2)</f>
        <v>0</v>
      </c>
      <c r="K168" s="238" t="s">
        <v>140</v>
      </c>
      <c r="L168" s="243"/>
      <c r="M168" s="244" t="s">
        <v>19</v>
      </c>
      <c r="N168" s="245" t="s">
        <v>46</v>
      </c>
      <c r="O168" s="84"/>
      <c r="P168" s="209">
        <f>O168*H168</f>
        <v>0</v>
      </c>
      <c r="Q168" s="209">
        <v>0</v>
      </c>
      <c r="R168" s="209">
        <f>Q168*H168</f>
        <v>0</v>
      </c>
      <c r="S168" s="209">
        <v>0</v>
      </c>
      <c r="T168" s="21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11" t="s">
        <v>176</v>
      </c>
      <c r="AT168" s="211" t="s">
        <v>306</v>
      </c>
      <c r="AU168" s="211" t="s">
        <v>85</v>
      </c>
      <c r="AY168" s="17" t="s">
        <v>133</v>
      </c>
      <c r="BE168" s="212">
        <f>IF(N168="základní",J168,0)</f>
        <v>0</v>
      </c>
      <c r="BF168" s="212">
        <f>IF(N168="snížená",J168,0)</f>
        <v>0</v>
      </c>
      <c r="BG168" s="212">
        <f>IF(N168="zákl. přenesená",J168,0)</f>
        <v>0</v>
      </c>
      <c r="BH168" s="212">
        <f>IF(N168="sníž. přenesená",J168,0)</f>
        <v>0</v>
      </c>
      <c r="BI168" s="212">
        <f>IF(N168="nulová",J168,0)</f>
        <v>0</v>
      </c>
      <c r="BJ168" s="17" t="s">
        <v>83</v>
      </c>
      <c r="BK168" s="212">
        <f>ROUND(I168*H168,2)</f>
        <v>0</v>
      </c>
      <c r="BL168" s="17" t="s">
        <v>141</v>
      </c>
      <c r="BM168" s="211" t="s">
        <v>313</v>
      </c>
    </row>
    <row r="169" s="2" customFormat="1" ht="16.5" customHeight="1">
      <c r="A169" s="38"/>
      <c r="B169" s="39"/>
      <c r="C169" s="236" t="s">
        <v>314</v>
      </c>
      <c r="D169" s="236" t="s">
        <v>306</v>
      </c>
      <c r="E169" s="237" t="s">
        <v>315</v>
      </c>
      <c r="F169" s="238" t="s">
        <v>316</v>
      </c>
      <c r="G169" s="239" t="s">
        <v>294</v>
      </c>
      <c r="H169" s="240">
        <v>0.219</v>
      </c>
      <c r="I169" s="241"/>
      <c r="J169" s="242">
        <f>ROUND(I169*H169,2)</f>
        <v>0</v>
      </c>
      <c r="K169" s="238" t="s">
        <v>140</v>
      </c>
      <c r="L169" s="243"/>
      <c r="M169" s="244" t="s">
        <v>19</v>
      </c>
      <c r="N169" s="245" t="s">
        <v>46</v>
      </c>
      <c r="O169" s="84"/>
      <c r="P169" s="209">
        <f>O169*H169</f>
        <v>0</v>
      </c>
      <c r="Q169" s="209">
        <v>0</v>
      </c>
      <c r="R169" s="209">
        <f>Q169*H169</f>
        <v>0</v>
      </c>
      <c r="S169" s="209">
        <v>0</v>
      </c>
      <c r="T169" s="21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11" t="s">
        <v>176</v>
      </c>
      <c r="AT169" s="211" t="s">
        <v>306</v>
      </c>
      <c r="AU169" s="211" t="s">
        <v>85</v>
      </c>
      <c r="AY169" s="17" t="s">
        <v>133</v>
      </c>
      <c r="BE169" s="212">
        <f>IF(N169="základní",J169,0)</f>
        <v>0</v>
      </c>
      <c r="BF169" s="212">
        <f>IF(N169="snížená",J169,0)</f>
        <v>0</v>
      </c>
      <c r="BG169" s="212">
        <f>IF(N169="zákl. přenesená",J169,0)</f>
        <v>0</v>
      </c>
      <c r="BH169" s="212">
        <f>IF(N169="sníž. přenesená",J169,0)</f>
        <v>0</v>
      </c>
      <c r="BI169" s="212">
        <f>IF(N169="nulová",J169,0)</f>
        <v>0</v>
      </c>
      <c r="BJ169" s="17" t="s">
        <v>83</v>
      </c>
      <c r="BK169" s="212">
        <f>ROUND(I169*H169,2)</f>
        <v>0</v>
      </c>
      <c r="BL169" s="17" t="s">
        <v>141</v>
      </c>
      <c r="BM169" s="211" t="s">
        <v>317</v>
      </c>
    </row>
    <row r="170" s="12" customFormat="1" ht="22.8" customHeight="1">
      <c r="A170" s="12"/>
      <c r="B170" s="184"/>
      <c r="C170" s="185"/>
      <c r="D170" s="186" t="s">
        <v>74</v>
      </c>
      <c r="E170" s="198" t="s">
        <v>318</v>
      </c>
      <c r="F170" s="198" t="s">
        <v>319</v>
      </c>
      <c r="G170" s="185"/>
      <c r="H170" s="185"/>
      <c r="I170" s="188"/>
      <c r="J170" s="199">
        <f>BK170</f>
        <v>0</v>
      </c>
      <c r="K170" s="185"/>
      <c r="L170" s="190"/>
      <c r="M170" s="191"/>
      <c r="N170" s="192"/>
      <c r="O170" s="192"/>
      <c r="P170" s="193">
        <f>P171</f>
        <v>0</v>
      </c>
      <c r="Q170" s="192"/>
      <c r="R170" s="193">
        <f>R171</f>
        <v>0</v>
      </c>
      <c r="S170" s="192"/>
      <c r="T170" s="194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95" t="s">
        <v>83</v>
      </c>
      <c r="AT170" s="196" t="s">
        <v>74</v>
      </c>
      <c r="AU170" s="196" t="s">
        <v>83</v>
      </c>
      <c r="AY170" s="195" t="s">
        <v>133</v>
      </c>
      <c r="BK170" s="197">
        <f>BK171</f>
        <v>0</v>
      </c>
    </row>
    <row r="171" s="2" customFormat="1" ht="33" customHeight="1">
      <c r="A171" s="38"/>
      <c r="B171" s="39"/>
      <c r="C171" s="200" t="s">
        <v>320</v>
      </c>
      <c r="D171" s="200" t="s">
        <v>136</v>
      </c>
      <c r="E171" s="201" t="s">
        <v>321</v>
      </c>
      <c r="F171" s="202" t="s">
        <v>322</v>
      </c>
      <c r="G171" s="203" t="s">
        <v>294</v>
      </c>
      <c r="H171" s="204">
        <v>1.7270000000000001</v>
      </c>
      <c r="I171" s="205"/>
      <c r="J171" s="206">
        <f>ROUND(I171*H171,2)</f>
        <v>0</v>
      </c>
      <c r="K171" s="202" t="s">
        <v>140</v>
      </c>
      <c r="L171" s="44"/>
      <c r="M171" s="207" t="s">
        <v>19</v>
      </c>
      <c r="N171" s="208" t="s">
        <v>46</v>
      </c>
      <c r="O171" s="84"/>
      <c r="P171" s="209">
        <f>O171*H171</f>
        <v>0</v>
      </c>
      <c r="Q171" s="209">
        <v>0</v>
      </c>
      <c r="R171" s="209">
        <f>Q171*H171</f>
        <v>0</v>
      </c>
      <c r="S171" s="209">
        <v>0</v>
      </c>
      <c r="T171" s="210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11" t="s">
        <v>141</v>
      </c>
      <c r="AT171" s="211" t="s">
        <v>136</v>
      </c>
      <c r="AU171" s="211" t="s">
        <v>85</v>
      </c>
      <c r="AY171" s="17" t="s">
        <v>133</v>
      </c>
      <c r="BE171" s="212">
        <f>IF(N171="základní",J171,0)</f>
        <v>0</v>
      </c>
      <c r="BF171" s="212">
        <f>IF(N171="snížená",J171,0)</f>
        <v>0</v>
      </c>
      <c r="BG171" s="212">
        <f>IF(N171="zákl. přenesená",J171,0)</f>
        <v>0</v>
      </c>
      <c r="BH171" s="212">
        <f>IF(N171="sníž. přenesená",J171,0)</f>
        <v>0</v>
      </c>
      <c r="BI171" s="212">
        <f>IF(N171="nulová",J171,0)</f>
        <v>0</v>
      </c>
      <c r="BJ171" s="17" t="s">
        <v>83</v>
      </c>
      <c r="BK171" s="212">
        <f>ROUND(I171*H171,2)</f>
        <v>0</v>
      </c>
      <c r="BL171" s="17" t="s">
        <v>141</v>
      </c>
      <c r="BM171" s="211" t="s">
        <v>323</v>
      </c>
    </row>
    <row r="172" s="12" customFormat="1" ht="25.92" customHeight="1">
      <c r="A172" s="12"/>
      <c r="B172" s="184"/>
      <c r="C172" s="185"/>
      <c r="D172" s="186" t="s">
        <v>74</v>
      </c>
      <c r="E172" s="187" t="s">
        <v>324</v>
      </c>
      <c r="F172" s="187" t="s">
        <v>325</v>
      </c>
      <c r="G172" s="185"/>
      <c r="H172" s="185"/>
      <c r="I172" s="188"/>
      <c r="J172" s="189">
        <f>BK172</f>
        <v>0</v>
      </c>
      <c r="K172" s="185"/>
      <c r="L172" s="190"/>
      <c r="M172" s="191"/>
      <c r="N172" s="192"/>
      <c r="O172" s="192"/>
      <c r="P172" s="193">
        <f>P173+P175+P183+P189+P195+P198+P205+P223+P239+P248+P254+P264+P284+P289</f>
        <v>0</v>
      </c>
      <c r="Q172" s="192"/>
      <c r="R172" s="193">
        <f>R173+R175+R183+R189+R195+R198+R205+R223+R239+R248+R254+R264+R284+R289</f>
        <v>0.90755269999999999</v>
      </c>
      <c r="S172" s="192"/>
      <c r="T172" s="194">
        <f>T173+T175+T183+T189+T195+T198+T205+T223+T239+T248+T254+T264+T284+T289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95" t="s">
        <v>85</v>
      </c>
      <c r="AT172" s="196" t="s">
        <v>74</v>
      </c>
      <c r="AU172" s="196" t="s">
        <v>75</v>
      </c>
      <c r="AY172" s="195" t="s">
        <v>133</v>
      </c>
      <c r="BK172" s="197">
        <f>BK173+BK175+BK183+BK189+BK195+BK198+BK205+BK223+BK239+BK248+BK254+BK264+BK284+BK289</f>
        <v>0</v>
      </c>
    </row>
    <row r="173" s="12" customFormat="1" ht="22.8" customHeight="1">
      <c r="A173" s="12"/>
      <c r="B173" s="184"/>
      <c r="C173" s="185"/>
      <c r="D173" s="186" t="s">
        <v>74</v>
      </c>
      <c r="E173" s="198" t="s">
        <v>326</v>
      </c>
      <c r="F173" s="198" t="s">
        <v>327</v>
      </c>
      <c r="G173" s="185"/>
      <c r="H173" s="185"/>
      <c r="I173" s="188"/>
      <c r="J173" s="199">
        <f>BK173</f>
        <v>0</v>
      </c>
      <c r="K173" s="185"/>
      <c r="L173" s="190"/>
      <c r="M173" s="191"/>
      <c r="N173" s="192"/>
      <c r="O173" s="192"/>
      <c r="P173" s="193">
        <f>P174</f>
        <v>0</v>
      </c>
      <c r="Q173" s="192"/>
      <c r="R173" s="193">
        <f>R174</f>
        <v>0.00044999999999999999</v>
      </c>
      <c r="S173" s="192"/>
      <c r="T173" s="194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95" t="s">
        <v>85</v>
      </c>
      <c r="AT173" s="196" t="s">
        <v>74</v>
      </c>
      <c r="AU173" s="196" t="s">
        <v>83</v>
      </c>
      <c r="AY173" s="195" t="s">
        <v>133</v>
      </c>
      <c r="BK173" s="197">
        <f>BK174</f>
        <v>0</v>
      </c>
    </row>
    <row r="174" s="2" customFormat="1" ht="16.5" customHeight="1">
      <c r="A174" s="38"/>
      <c r="B174" s="39"/>
      <c r="C174" s="200" t="s">
        <v>328</v>
      </c>
      <c r="D174" s="200" t="s">
        <v>136</v>
      </c>
      <c r="E174" s="201" t="s">
        <v>329</v>
      </c>
      <c r="F174" s="202" t="s">
        <v>330</v>
      </c>
      <c r="G174" s="203" t="s">
        <v>139</v>
      </c>
      <c r="H174" s="204">
        <v>1</v>
      </c>
      <c r="I174" s="205"/>
      <c r="J174" s="206">
        <f>ROUND(I174*H174,2)</f>
        <v>0</v>
      </c>
      <c r="K174" s="202" t="s">
        <v>331</v>
      </c>
      <c r="L174" s="44"/>
      <c r="M174" s="207" t="s">
        <v>19</v>
      </c>
      <c r="N174" s="208" t="s">
        <v>46</v>
      </c>
      <c r="O174" s="84"/>
      <c r="P174" s="209">
        <f>O174*H174</f>
        <v>0</v>
      </c>
      <c r="Q174" s="209">
        <v>0.00044999999999999999</v>
      </c>
      <c r="R174" s="209">
        <f>Q174*H174</f>
        <v>0.00044999999999999999</v>
      </c>
      <c r="S174" s="209">
        <v>0</v>
      </c>
      <c r="T174" s="21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11" t="s">
        <v>219</v>
      </c>
      <c r="AT174" s="211" t="s">
        <v>136</v>
      </c>
      <c r="AU174" s="211" t="s">
        <v>85</v>
      </c>
      <c r="AY174" s="17" t="s">
        <v>133</v>
      </c>
      <c r="BE174" s="212">
        <f>IF(N174="základní",J174,0)</f>
        <v>0</v>
      </c>
      <c r="BF174" s="212">
        <f>IF(N174="snížená",J174,0)</f>
        <v>0</v>
      </c>
      <c r="BG174" s="212">
        <f>IF(N174="zákl. přenesená",J174,0)</f>
        <v>0</v>
      </c>
      <c r="BH174" s="212">
        <f>IF(N174="sníž. přenesená",J174,0)</f>
        <v>0</v>
      </c>
      <c r="BI174" s="212">
        <f>IF(N174="nulová",J174,0)</f>
        <v>0</v>
      </c>
      <c r="BJ174" s="17" t="s">
        <v>83</v>
      </c>
      <c r="BK174" s="212">
        <f>ROUND(I174*H174,2)</f>
        <v>0</v>
      </c>
      <c r="BL174" s="17" t="s">
        <v>219</v>
      </c>
      <c r="BM174" s="211" t="s">
        <v>332</v>
      </c>
    </row>
    <row r="175" s="12" customFormat="1" ht="22.8" customHeight="1">
      <c r="A175" s="12"/>
      <c r="B175" s="184"/>
      <c r="C175" s="185"/>
      <c r="D175" s="186" t="s">
        <v>74</v>
      </c>
      <c r="E175" s="198" t="s">
        <v>333</v>
      </c>
      <c r="F175" s="198" t="s">
        <v>334</v>
      </c>
      <c r="G175" s="185"/>
      <c r="H175" s="185"/>
      <c r="I175" s="188"/>
      <c r="J175" s="199">
        <f>BK175</f>
        <v>0</v>
      </c>
      <c r="K175" s="185"/>
      <c r="L175" s="190"/>
      <c r="M175" s="191"/>
      <c r="N175" s="192"/>
      <c r="O175" s="192"/>
      <c r="P175" s="193">
        <f>SUM(P176:P182)</f>
        <v>0</v>
      </c>
      <c r="Q175" s="192"/>
      <c r="R175" s="193">
        <f>SUM(R176:R182)</f>
        <v>0.0026499999999999996</v>
      </c>
      <c r="S175" s="192"/>
      <c r="T175" s="194">
        <f>SUM(T176:T182)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95" t="s">
        <v>85</v>
      </c>
      <c r="AT175" s="196" t="s">
        <v>74</v>
      </c>
      <c r="AU175" s="196" t="s">
        <v>83</v>
      </c>
      <c r="AY175" s="195" t="s">
        <v>133</v>
      </c>
      <c r="BK175" s="197">
        <f>SUM(BK176:BK182)</f>
        <v>0</v>
      </c>
    </row>
    <row r="176" s="2" customFormat="1" ht="16.5" customHeight="1">
      <c r="A176" s="38"/>
      <c r="B176" s="39"/>
      <c r="C176" s="200" t="s">
        <v>335</v>
      </c>
      <c r="D176" s="200" t="s">
        <v>136</v>
      </c>
      <c r="E176" s="201" t="s">
        <v>336</v>
      </c>
      <c r="F176" s="202" t="s">
        <v>337</v>
      </c>
      <c r="G176" s="203" t="s">
        <v>338</v>
      </c>
      <c r="H176" s="204">
        <v>2</v>
      </c>
      <c r="I176" s="205"/>
      <c r="J176" s="206">
        <f>ROUND(I176*H176,2)</f>
        <v>0</v>
      </c>
      <c r="K176" s="202" t="s">
        <v>331</v>
      </c>
      <c r="L176" s="44"/>
      <c r="M176" s="207" t="s">
        <v>19</v>
      </c>
      <c r="N176" s="208" t="s">
        <v>46</v>
      </c>
      <c r="O176" s="84"/>
      <c r="P176" s="209">
        <f>O176*H176</f>
        <v>0</v>
      </c>
      <c r="Q176" s="209">
        <v>0</v>
      </c>
      <c r="R176" s="209">
        <f>Q176*H176</f>
        <v>0</v>
      </c>
      <c r="S176" s="209">
        <v>0</v>
      </c>
      <c r="T176" s="210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11" t="s">
        <v>219</v>
      </c>
      <c r="AT176" s="211" t="s">
        <v>136</v>
      </c>
      <c r="AU176" s="211" t="s">
        <v>85</v>
      </c>
      <c r="AY176" s="17" t="s">
        <v>133</v>
      </c>
      <c r="BE176" s="212">
        <f>IF(N176="základní",J176,0)</f>
        <v>0</v>
      </c>
      <c r="BF176" s="212">
        <f>IF(N176="snížená",J176,0)</f>
        <v>0</v>
      </c>
      <c r="BG176" s="212">
        <f>IF(N176="zákl. přenesená",J176,0)</f>
        <v>0</v>
      </c>
      <c r="BH176" s="212">
        <f>IF(N176="sníž. přenesená",J176,0)</f>
        <v>0</v>
      </c>
      <c r="BI176" s="212">
        <f>IF(N176="nulová",J176,0)</f>
        <v>0</v>
      </c>
      <c r="BJ176" s="17" t="s">
        <v>83</v>
      </c>
      <c r="BK176" s="212">
        <f>ROUND(I176*H176,2)</f>
        <v>0</v>
      </c>
      <c r="BL176" s="17" t="s">
        <v>219</v>
      </c>
      <c r="BM176" s="211" t="s">
        <v>339</v>
      </c>
    </row>
    <row r="177" s="2" customFormat="1" ht="16.5" customHeight="1">
      <c r="A177" s="38"/>
      <c r="B177" s="39"/>
      <c r="C177" s="200" t="s">
        <v>340</v>
      </c>
      <c r="D177" s="200" t="s">
        <v>136</v>
      </c>
      <c r="E177" s="201" t="s">
        <v>341</v>
      </c>
      <c r="F177" s="202" t="s">
        <v>342</v>
      </c>
      <c r="G177" s="203" t="s">
        <v>192</v>
      </c>
      <c r="H177" s="204">
        <v>1</v>
      </c>
      <c r="I177" s="205"/>
      <c r="J177" s="206">
        <f>ROUND(I177*H177,2)</f>
        <v>0</v>
      </c>
      <c r="K177" s="202" t="s">
        <v>140</v>
      </c>
      <c r="L177" s="44"/>
      <c r="M177" s="207" t="s">
        <v>19</v>
      </c>
      <c r="N177" s="208" t="s">
        <v>46</v>
      </c>
      <c r="O177" s="84"/>
      <c r="P177" s="209">
        <f>O177*H177</f>
        <v>0</v>
      </c>
      <c r="Q177" s="209">
        <v>0.00040999999999999999</v>
      </c>
      <c r="R177" s="209">
        <f>Q177*H177</f>
        <v>0.00040999999999999999</v>
      </c>
      <c r="S177" s="209">
        <v>0</v>
      </c>
      <c r="T177" s="210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11" t="s">
        <v>219</v>
      </c>
      <c r="AT177" s="211" t="s">
        <v>136</v>
      </c>
      <c r="AU177" s="211" t="s">
        <v>85</v>
      </c>
      <c r="AY177" s="17" t="s">
        <v>133</v>
      </c>
      <c r="BE177" s="212">
        <f>IF(N177="základní",J177,0)</f>
        <v>0</v>
      </c>
      <c r="BF177" s="212">
        <f>IF(N177="snížená",J177,0)</f>
        <v>0</v>
      </c>
      <c r="BG177" s="212">
        <f>IF(N177="zákl. přenesená",J177,0)</f>
        <v>0</v>
      </c>
      <c r="BH177" s="212">
        <f>IF(N177="sníž. přenesená",J177,0)</f>
        <v>0</v>
      </c>
      <c r="BI177" s="212">
        <f>IF(N177="nulová",J177,0)</f>
        <v>0</v>
      </c>
      <c r="BJ177" s="17" t="s">
        <v>83</v>
      </c>
      <c r="BK177" s="212">
        <f>ROUND(I177*H177,2)</f>
        <v>0</v>
      </c>
      <c r="BL177" s="17" t="s">
        <v>219</v>
      </c>
      <c r="BM177" s="211" t="s">
        <v>343</v>
      </c>
    </row>
    <row r="178" s="2" customFormat="1" ht="16.5" customHeight="1">
      <c r="A178" s="38"/>
      <c r="B178" s="39"/>
      <c r="C178" s="200" t="s">
        <v>344</v>
      </c>
      <c r="D178" s="200" t="s">
        <v>136</v>
      </c>
      <c r="E178" s="201" t="s">
        <v>345</v>
      </c>
      <c r="F178" s="202" t="s">
        <v>346</v>
      </c>
      <c r="G178" s="203" t="s">
        <v>192</v>
      </c>
      <c r="H178" s="204">
        <v>1</v>
      </c>
      <c r="I178" s="205"/>
      <c r="J178" s="206">
        <f>ROUND(I178*H178,2)</f>
        <v>0</v>
      </c>
      <c r="K178" s="202" t="s">
        <v>140</v>
      </c>
      <c r="L178" s="44"/>
      <c r="M178" s="207" t="s">
        <v>19</v>
      </c>
      <c r="N178" s="208" t="s">
        <v>46</v>
      </c>
      <c r="O178" s="84"/>
      <c r="P178" s="209">
        <f>O178*H178</f>
        <v>0</v>
      </c>
      <c r="Q178" s="209">
        <v>0.0022399999999999998</v>
      </c>
      <c r="R178" s="209">
        <f>Q178*H178</f>
        <v>0.0022399999999999998</v>
      </c>
      <c r="S178" s="209">
        <v>0</v>
      </c>
      <c r="T178" s="210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11" t="s">
        <v>219</v>
      </c>
      <c r="AT178" s="211" t="s">
        <v>136</v>
      </c>
      <c r="AU178" s="211" t="s">
        <v>85</v>
      </c>
      <c r="AY178" s="17" t="s">
        <v>133</v>
      </c>
      <c r="BE178" s="212">
        <f>IF(N178="základní",J178,0)</f>
        <v>0</v>
      </c>
      <c r="BF178" s="212">
        <f>IF(N178="snížená",J178,0)</f>
        <v>0</v>
      </c>
      <c r="BG178" s="212">
        <f>IF(N178="zákl. přenesená",J178,0)</f>
        <v>0</v>
      </c>
      <c r="BH178" s="212">
        <f>IF(N178="sníž. přenesená",J178,0)</f>
        <v>0</v>
      </c>
      <c r="BI178" s="212">
        <f>IF(N178="nulová",J178,0)</f>
        <v>0</v>
      </c>
      <c r="BJ178" s="17" t="s">
        <v>83</v>
      </c>
      <c r="BK178" s="212">
        <f>ROUND(I178*H178,2)</f>
        <v>0</v>
      </c>
      <c r="BL178" s="17" t="s">
        <v>219</v>
      </c>
      <c r="BM178" s="211" t="s">
        <v>347</v>
      </c>
    </row>
    <row r="179" s="2" customFormat="1" ht="16.5" customHeight="1">
      <c r="A179" s="38"/>
      <c r="B179" s="39"/>
      <c r="C179" s="200" t="s">
        <v>348</v>
      </c>
      <c r="D179" s="200" t="s">
        <v>136</v>
      </c>
      <c r="E179" s="201" t="s">
        <v>349</v>
      </c>
      <c r="F179" s="202" t="s">
        <v>350</v>
      </c>
      <c r="G179" s="203" t="s">
        <v>139</v>
      </c>
      <c r="H179" s="204">
        <v>1</v>
      </c>
      <c r="I179" s="205"/>
      <c r="J179" s="206">
        <f>ROUND(I179*H179,2)</f>
        <v>0</v>
      </c>
      <c r="K179" s="202" t="s">
        <v>140</v>
      </c>
      <c r="L179" s="44"/>
      <c r="M179" s="207" t="s">
        <v>19</v>
      </c>
      <c r="N179" s="208" t="s">
        <v>46</v>
      </c>
      <c r="O179" s="84"/>
      <c r="P179" s="209">
        <f>O179*H179</f>
        <v>0</v>
      </c>
      <c r="Q179" s="209">
        <v>0</v>
      </c>
      <c r="R179" s="209">
        <f>Q179*H179</f>
        <v>0</v>
      </c>
      <c r="S179" s="209">
        <v>0</v>
      </c>
      <c r="T179" s="21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11" t="s">
        <v>219</v>
      </c>
      <c r="AT179" s="211" t="s">
        <v>136</v>
      </c>
      <c r="AU179" s="211" t="s">
        <v>85</v>
      </c>
      <c r="AY179" s="17" t="s">
        <v>133</v>
      </c>
      <c r="BE179" s="212">
        <f>IF(N179="základní",J179,0)</f>
        <v>0</v>
      </c>
      <c r="BF179" s="212">
        <f>IF(N179="snížená",J179,0)</f>
        <v>0</v>
      </c>
      <c r="BG179" s="212">
        <f>IF(N179="zákl. přenesená",J179,0)</f>
        <v>0</v>
      </c>
      <c r="BH179" s="212">
        <f>IF(N179="sníž. přenesená",J179,0)</f>
        <v>0</v>
      </c>
      <c r="BI179" s="212">
        <f>IF(N179="nulová",J179,0)</f>
        <v>0</v>
      </c>
      <c r="BJ179" s="17" t="s">
        <v>83</v>
      </c>
      <c r="BK179" s="212">
        <f>ROUND(I179*H179,2)</f>
        <v>0</v>
      </c>
      <c r="BL179" s="17" t="s">
        <v>219</v>
      </c>
      <c r="BM179" s="211" t="s">
        <v>351</v>
      </c>
    </row>
    <row r="180" s="2" customFormat="1" ht="16.5" customHeight="1">
      <c r="A180" s="38"/>
      <c r="B180" s="39"/>
      <c r="C180" s="200" t="s">
        <v>352</v>
      </c>
      <c r="D180" s="200" t="s">
        <v>136</v>
      </c>
      <c r="E180" s="201" t="s">
        <v>353</v>
      </c>
      <c r="F180" s="202" t="s">
        <v>354</v>
      </c>
      <c r="G180" s="203" t="s">
        <v>139</v>
      </c>
      <c r="H180" s="204">
        <v>1</v>
      </c>
      <c r="I180" s="205"/>
      <c r="J180" s="206">
        <f>ROUND(I180*H180,2)</f>
        <v>0</v>
      </c>
      <c r="K180" s="202" t="s">
        <v>140</v>
      </c>
      <c r="L180" s="44"/>
      <c r="M180" s="207" t="s">
        <v>19</v>
      </c>
      <c r="N180" s="208" t="s">
        <v>46</v>
      </c>
      <c r="O180" s="84"/>
      <c r="P180" s="209">
        <f>O180*H180</f>
        <v>0</v>
      </c>
      <c r="Q180" s="209">
        <v>0</v>
      </c>
      <c r="R180" s="209">
        <f>Q180*H180</f>
        <v>0</v>
      </c>
      <c r="S180" s="209">
        <v>0</v>
      </c>
      <c r="T180" s="210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11" t="s">
        <v>219</v>
      </c>
      <c r="AT180" s="211" t="s">
        <v>136</v>
      </c>
      <c r="AU180" s="211" t="s">
        <v>85</v>
      </c>
      <c r="AY180" s="17" t="s">
        <v>133</v>
      </c>
      <c r="BE180" s="212">
        <f>IF(N180="základní",J180,0)</f>
        <v>0</v>
      </c>
      <c r="BF180" s="212">
        <f>IF(N180="snížená",J180,0)</f>
        <v>0</v>
      </c>
      <c r="BG180" s="212">
        <f>IF(N180="zákl. přenesená",J180,0)</f>
        <v>0</v>
      </c>
      <c r="BH180" s="212">
        <f>IF(N180="sníž. přenesená",J180,0)</f>
        <v>0</v>
      </c>
      <c r="BI180" s="212">
        <f>IF(N180="nulová",J180,0)</f>
        <v>0</v>
      </c>
      <c r="BJ180" s="17" t="s">
        <v>83</v>
      </c>
      <c r="BK180" s="212">
        <f>ROUND(I180*H180,2)</f>
        <v>0</v>
      </c>
      <c r="BL180" s="17" t="s">
        <v>219</v>
      </c>
      <c r="BM180" s="211" t="s">
        <v>355</v>
      </c>
    </row>
    <row r="181" s="2" customFormat="1" ht="16.5" customHeight="1">
      <c r="A181" s="38"/>
      <c r="B181" s="39"/>
      <c r="C181" s="200" t="s">
        <v>356</v>
      </c>
      <c r="D181" s="200" t="s">
        <v>136</v>
      </c>
      <c r="E181" s="201" t="s">
        <v>357</v>
      </c>
      <c r="F181" s="202" t="s">
        <v>358</v>
      </c>
      <c r="G181" s="203" t="s">
        <v>192</v>
      </c>
      <c r="H181" s="204">
        <v>2</v>
      </c>
      <c r="I181" s="205"/>
      <c r="J181" s="206">
        <f>ROUND(I181*H181,2)</f>
        <v>0</v>
      </c>
      <c r="K181" s="202" t="s">
        <v>140</v>
      </c>
      <c r="L181" s="44"/>
      <c r="M181" s="207" t="s">
        <v>19</v>
      </c>
      <c r="N181" s="208" t="s">
        <v>46</v>
      </c>
      <c r="O181" s="84"/>
      <c r="P181" s="209">
        <f>O181*H181</f>
        <v>0</v>
      </c>
      <c r="Q181" s="209">
        <v>0</v>
      </c>
      <c r="R181" s="209">
        <f>Q181*H181</f>
        <v>0</v>
      </c>
      <c r="S181" s="209">
        <v>0</v>
      </c>
      <c r="T181" s="210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11" t="s">
        <v>219</v>
      </c>
      <c r="AT181" s="211" t="s">
        <v>136</v>
      </c>
      <c r="AU181" s="211" t="s">
        <v>85</v>
      </c>
      <c r="AY181" s="17" t="s">
        <v>133</v>
      </c>
      <c r="BE181" s="212">
        <f>IF(N181="základní",J181,0)</f>
        <v>0</v>
      </c>
      <c r="BF181" s="212">
        <f>IF(N181="snížená",J181,0)</f>
        <v>0</v>
      </c>
      <c r="BG181" s="212">
        <f>IF(N181="zákl. přenesená",J181,0)</f>
        <v>0</v>
      </c>
      <c r="BH181" s="212">
        <f>IF(N181="sníž. přenesená",J181,0)</f>
        <v>0</v>
      </c>
      <c r="BI181" s="212">
        <f>IF(N181="nulová",J181,0)</f>
        <v>0</v>
      </c>
      <c r="BJ181" s="17" t="s">
        <v>83</v>
      </c>
      <c r="BK181" s="212">
        <f>ROUND(I181*H181,2)</f>
        <v>0</v>
      </c>
      <c r="BL181" s="17" t="s">
        <v>219</v>
      </c>
      <c r="BM181" s="211" t="s">
        <v>359</v>
      </c>
    </row>
    <row r="182" s="2" customFormat="1">
      <c r="A182" s="38"/>
      <c r="B182" s="39"/>
      <c r="C182" s="200" t="s">
        <v>360</v>
      </c>
      <c r="D182" s="200" t="s">
        <v>136</v>
      </c>
      <c r="E182" s="201" t="s">
        <v>361</v>
      </c>
      <c r="F182" s="202" t="s">
        <v>362</v>
      </c>
      <c r="G182" s="203" t="s">
        <v>294</v>
      </c>
      <c r="H182" s="204">
        <v>0.0030000000000000001</v>
      </c>
      <c r="I182" s="205"/>
      <c r="J182" s="206">
        <f>ROUND(I182*H182,2)</f>
        <v>0</v>
      </c>
      <c r="K182" s="202" t="s">
        <v>140</v>
      </c>
      <c r="L182" s="44"/>
      <c r="M182" s="207" t="s">
        <v>19</v>
      </c>
      <c r="N182" s="208" t="s">
        <v>46</v>
      </c>
      <c r="O182" s="84"/>
      <c r="P182" s="209">
        <f>O182*H182</f>
        <v>0</v>
      </c>
      <c r="Q182" s="209">
        <v>0</v>
      </c>
      <c r="R182" s="209">
        <f>Q182*H182</f>
        <v>0</v>
      </c>
      <c r="S182" s="209">
        <v>0</v>
      </c>
      <c r="T182" s="210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11" t="s">
        <v>219</v>
      </c>
      <c r="AT182" s="211" t="s">
        <v>136</v>
      </c>
      <c r="AU182" s="211" t="s">
        <v>85</v>
      </c>
      <c r="AY182" s="17" t="s">
        <v>133</v>
      </c>
      <c r="BE182" s="212">
        <f>IF(N182="základní",J182,0)</f>
        <v>0</v>
      </c>
      <c r="BF182" s="212">
        <f>IF(N182="snížená",J182,0)</f>
        <v>0</v>
      </c>
      <c r="BG182" s="212">
        <f>IF(N182="zákl. přenesená",J182,0)</f>
        <v>0</v>
      </c>
      <c r="BH182" s="212">
        <f>IF(N182="sníž. přenesená",J182,0)</f>
        <v>0</v>
      </c>
      <c r="BI182" s="212">
        <f>IF(N182="nulová",J182,0)</f>
        <v>0</v>
      </c>
      <c r="BJ182" s="17" t="s">
        <v>83</v>
      </c>
      <c r="BK182" s="212">
        <f>ROUND(I182*H182,2)</f>
        <v>0</v>
      </c>
      <c r="BL182" s="17" t="s">
        <v>219</v>
      </c>
      <c r="BM182" s="211" t="s">
        <v>363</v>
      </c>
    </row>
    <row r="183" s="12" customFormat="1" ht="22.8" customHeight="1">
      <c r="A183" s="12"/>
      <c r="B183" s="184"/>
      <c r="C183" s="185"/>
      <c r="D183" s="186" t="s">
        <v>74</v>
      </c>
      <c r="E183" s="198" t="s">
        <v>364</v>
      </c>
      <c r="F183" s="198" t="s">
        <v>365</v>
      </c>
      <c r="G183" s="185"/>
      <c r="H183" s="185"/>
      <c r="I183" s="188"/>
      <c r="J183" s="199">
        <f>BK183</f>
        <v>0</v>
      </c>
      <c r="K183" s="185"/>
      <c r="L183" s="190"/>
      <c r="M183" s="191"/>
      <c r="N183" s="192"/>
      <c r="O183" s="192"/>
      <c r="P183" s="193">
        <f>SUM(P184:P188)</f>
        <v>0</v>
      </c>
      <c r="Q183" s="192"/>
      <c r="R183" s="193">
        <f>SUM(R184:R188)</f>
        <v>0.00728</v>
      </c>
      <c r="S183" s="192"/>
      <c r="T183" s="194">
        <f>SUM(T184:T188)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95" t="s">
        <v>85</v>
      </c>
      <c r="AT183" s="196" t="s">
        <v>74</v>
      </c>
      <c r="AU183" s="196" t="s">
        <v>83</v>
      </c>
      <c r="AY183" s="195" t="s">
        <v>133</v>
      </c>
      <c r="BK183" s="197">
        <f>SUM(BK184:BK188)</f>
        <v>0</v>
      </c>
    </row>
    <row r="184" s="2" customFormat="1" ht="16.5" customHeight="1">
      <c r="A184" s="38"/>
      <c r="B184" s="39"/>
      <c r="C184" s="200" t="s">
        <v>366</v>
      </c>
      <c r="D184" s="200" t="s">
        <v>136</v>
      </c>
      <c r="E184" s="201" t="s">
        <v>367</v>
      </c>
      <c r="F184" s="202" t="s">
        <v>337</v>
      </c>
      <c r="G184" s="203" t="s">
        <v>338</v>
      </c>
      <c r="H184" s="204">
        <v>3</v>
      </c>
      <c r="I184" s="205"/>
      <c r="J184" s="206">
        <f>ROUND(I184*H184,2)</f>
        <v>0</v>
      </c>
      <c r="K184" s="202" t="s">
        <v>331</v>
      </c>
      <c r="L184" s="44"/>
      <c r="M184" s="207" t="s">
        <v>19</v>
      </c>
      <c r="N184" s="208" t="s">
        <v>46</v>
      </c>
      <c r="O184" s="84"/>
      <c r="P184" s="209">
        <f>O184*H184</f>
        <v>0</v>
      </c>
      <c r="Q184" s="209">
        <v>0</v>
      </c>
      <c r="R184" s="209">
        <f>Q184*H184</f>
        <v>0</v>
      </c>
      <c r="S184" s="209">
        <v>0</v>
      </c>
      <c r="T184" s="210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11" t="s">
        <v>219</v>
      </c>
      <c r="AT184" s="211" t="s">
        <v>136</v>
      </c>
      <c r="AU184" s="211" t="s">
        <v>85</v>
      </c>
      <c r="AY184" s="17" t="s">
        <v>133</v>
      </c>
      <c r="BE184" s="212">
        <f>IF(N184="základní",J184,0)</f>
        <v>0</v>
      </c>
      <c r="BF184" s="212">
        <f>IF(N184="snížená",J184,0)</f>
        <v>0</v>
      </c>
      <c r="BG184" s="212">
        <f>IF(N184="zákl. přenesená",J184,0)</f>
        <v>0</v>
      </c>
      <c r="BH184" s="212">
        <f>IF(N184="sníž. přenesená",J184,0)</f>
        <v>0</v>
      </c>
      <c r="BI184" s="212">
        <f>IF(N184="nulová",J184,0)</f>
        <v>0</v>
      </c>
      <c r="BJ184" s="17" t="s">
        <v>83</v>
      </c>
      <c r="BK184" s="212">
        <f>ROUND(I184*H184,2)</f>
        <v>0</v>
      </c>
      <c r="BL184" s="17" t="s">
        <v>219</v>
      </c>
      <c r="BM184" s="211" t="s">
        <v>368</v>
      </c>
    </row>
    <row r="185" s="2" customFormat="1" ht="21.75" customHeight="1">
      <c r="A185" s="38"/>
      <c r="B185" s="39"/>
      <c r="C185" s="200" t="s">
        <v>369</v>
      </c>
      <c r="D185" s="200" t="s">
        <v>136</v>
      </c>
      <c r="E185" s="201" t="s">
        <v>370</v>
      </c>
      <c r="F185" s="202" t="s">
        <v>371</v>
      </c>
      <c r="G185" s="203" t="s">
        <v>192</v>
      </c>
      <c r="H185" s="204">
        <v>8</v>
      </c>
      <c r="I185" s="205"/>
      <c r="J185" s="206">
        <f>ROUND(I185*H185,2)</f>
        <v>0</v>
      </c>
      <c r="K185" s="202" t="s">
        <v>140</v>
      </c>
      <c r="L185" s="44"/>
      <c r="M185" s="207" t="s">
        <v>19</v>
      </c>
      <c r="N185" s="208" t="s">
        <v>46</v>
      </c>
      <c r="O185" s="84"/>
      <c r="P185" s="209">
        <f>O185*H185</f>
        <v>0</v>
      </c>
      <c r="Q185" s="209">
        <v>0.00084000000000000003</v>
      </c>
      <c r="R185" s="209">
        <f>Q185*H185</f>
        <v>0.0067200000000000003</v>
      </c>
      <c r="S185" s="209">
        <v>0</v>
      </c>
      <c r="T185" s="21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11" t="s">
        <v>219</v>
      </c>
      <c r="AT185" s="211" t="s">
        <v>136</v>
      </c>
      <c r="AU185" s="211" t="s">
        <v>85</v>
      </c>
      <c r="AY185" s="17" t="s">
        <v>133</v>
      </c>
      <c r="BE185" s="212">
        <f>IF(N185="základní",J185,0)</f>
        <v>0</v>
      </c>
      <c r="BF185" s="212">
        <f>IF(N185="snížená",J185,0)</f>
        <v>0</v>
      </c>
      <c r="BG185" s="212">
        <f>IF(N185="zákl. přenesená",J185,0)</f>
        <v>0</v>
      </c>
      <c r="BH185" s="212">
        <f>IF(N185="sníž. přenesená",J185,0)</f>
        <v>0</v>
      </c>
      <c r="BI185" s="212">
        <f>IF(N185="nulová",J185,0)</f>
        <v>0</v>
      </c>
      <c r="BJ185" s="17" t="s">
        <v>83</v>
      </c>
      <c r="BK185" s="212">
        <f>ROUND(I185*H185,2)</f>
        <v>0</v>
      </c>
      <c r="BL185" s="17" t="s">
        <v>219</v>
      </c>
      <c r="BM185" s="211" t="s">
        <v>372</v>
      </c>
    </row>
    <row r="186" s="2" customFormat="1">
      <c r="A186" s="38"/>
      <c r="B186" s="39"/>
      <c r="C186" s="200" t="s">
        <v>373</v>
      </c>
      <c r="D186" s="200" t="s">
        <v>136</v>
      </c>
      <c r="E186" s="201" t="s">
        <v>374</v>
      </c>
      <c r="F186" s="202" t="s">
        <v>375</v>
      </c>
      <c r="G186" s="203" t="s">
        <v>192</v>
      </c>
      <c r="H186" s="204">
        <v>8</v>
      </c>
      <c r="I186" s="205"/>
      <c r="J186" s="206">
        <f>ROUND(I186*H186,2)</f>
        <v>0</v>
      </c>
      <c r="K186" s="202" t="s">
        <v>140</v>
      </c>
      <c r="L186" s="44"/>
      <c r="M186" s="207" t="s">
        <v>19</v>
      </c>
      <c r="N186" s="208" t="s">
        <v>46</v>
      </c>
      <c r="O186" s="84"/>
      <c r="P186" s="209">
        <f>O186*H186</f>
        <v>0</v>
      </c>
      <c r="Q186" s="209">
        <v>6.9999999999999994E-05</v>
      </c>
      <c r="R186" s="209">
        <f>Q186*H186</f>
        <v>0.00055999999999999995</v>
      </c>
      <c r="S186" s="209">
        <v>0</v>
      </c>
      <c r="T186" s="21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11" t="s">
        <v>219</v>
      </c>
      <c r="AT186" s="211" t="s">
        <v>136</v>
      </c>
      <c r="AU186" s="211" t="s">
        <v>85</v>
      </c>
      <c r="AY186" s="17" t="s">
        <v>133</v>
      </c>
      <c r="BE186" s="212">
        <f>IF(N186="základní",J186,0)</f>
        <v>0</v>
      </c>
      <c r="BF186" s="212">
        <f>IF(N186="snížená",J186,0)</f>
        <v>0</v>
      </c>
      <c r="BG186" s="212">
        <f>IF(N186="zákl. přenesená",J186,0)</f>
        <v>0</v>
      </c>
      <c r="BH186" s="212">
        <f>IF(N186="sníž. přenesená",J186,0)</f>
        <v>0</v>
      </c>
      <c r="BI186" s="212">
        <f>IF(N186="nulová",J186,0)</f>
        <v>0</v>
      </c>
      <c r="BJ186" s="17" t="s">
        <v>83</v>
      </c>
      <c r="BK186" s="212">
        <f>ROUND(I186*H186,2)</f>
        <v>0</v>
      </c>
      <c r="BL186" s="17" t="s">
        <v>219</v>
      </c>
      <c r="BM186" s="211" t="s">
        <v>376</v>
      </c>
    </row>
    <row r="187" s="2" customFormat="1" ht="16.5" customHeight="1">
      <c r="A187" s="38"/>
      <c r="B187" s="39"/>
      <c r="C187" s="200" t="s">
        <v>377</v>
      </c>
      <c r="D187" s="200" t="s">
        <v>136</v>
      </c>
      <c r="E187" s="201" t="s">
        <v>378</v>
      </c>
      <c r="F187" s="202" t="s">
        <v>379</v>
      </c>
      <c r="G187" s="203" t="s">
        <v>139</v>
      </c>
      <c r="H187" s="204">
        <v>3</v>
      </c>
      <c r="I187" s="205"/>
      <c r="J187" s="206">
        <f>ROUND(I187*H187,2)</f>
        <v>0</v>
      </c>
      <c r="K187" s="202" t="s">
        <v>140</v>
      </c>
      <c r="L187" s="44"/>
      <c r="M187" s="207" t="s">
        <v>19</v>
      </c>
      <c r="N187" s="208" t="s">
        <v>46</v>
      </c>
      <c r="O187" s="84"/>
      <c r="P187" s="209">
        <f>O187*H187</f>
        <v>0</v>
      </c>
      <c r="Q187" s="209">
        <v>0</v>
      </c>
      <c r="R187" s="209">
        <f>Q187*H187</f>
        <v>0</v>
      </c>
      <c r="S187" s="209">
        <v>0</v>
      </c>
      <c r="T187" s="210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11" t="s">
        <v>219</v>
      </c>
      <c r="AT187" s="211" t="s">
        <v>136</v>
      </c>
      <c r="AU187" s="211" t="s">
        <v>85</v>
      </c>
      <c r="AY187" s="17" t="s">
        <v>133</v>
      </c>
      <c r="BE187" s="212">
        <f>IF(N187="základní",J187,0)</f>
        <v>0</v>
      </c>
      <c r="BF187" s="212">
        <f>IF(N187="snížená",J187,0)</f>
        <v>0</v>
      </c>
      <c r="BG187" s="212">
        <f>IF(N187="zákl. přenesená",J187,0)</f>
        <v>0</v>
      </c>
      <c r="BH187" s="212">
        <f>IF(N187="sníž. přenesená",J187,0)</f>
        <v>0</v>
      </c>
      <c r="BI187" s="212">
        <f>IF(N187="nulová",J187,0)</f>
        <v>0</v>
      </c>
      <c r="BJ187" s="17" t="s">
        <v>83</v>
      </c>
      <c r="BK187" s="212">
        <f>ROUND(I187*H187,2)</f>
        <v>0</v>
      </c>
      <c r="BL187" s="17" t="s">
        <v>219</v>
      </c>
      <c r="BM187" s="211" t="s">
        <v>380</v>
      </c>
    </row>
    <row r="188" s="2" customFormat="1">
      <c r="A188" s="38"/>
      <c r="B188" s="39"/>
      <c r="C188" s="200" t="s">
        <v>381</v>
      </c>
      <c r="D188" s="200" t="s">
        <v>136</v>
      </c>
      <c r="E188" s="201" t="s">
        <v>382</v>
      </c>
      <c r="F188" s="202" t="s">
        <v>383</v>
      </c>
      <c r="G188" s="203" t="s">
        <v>294</v>
      </c>
      <c r="H188" s="204">
        <v>0.0070000000000000001</v>
      </c>
      <c r="I188" s="205"/>
      <c r="J188" s="206">
        <f>ROUND(I188*H188,2)</f>
        <v>0</v>
      </c>
      <c r="K188" s="202" t="s">
        <v>140</v>
      </c>
      <c r="L188" s="44"/>
      <c r="M188" s="207" t="s">
        <v>19</v>
      </c>
      <c r="N188" s="208" t="s">
        <v>46</v>
      </c>
      <c r="O188" s="84"/>
      <c r="P188" s="209">
        <f>O188*H188</f>
        <v>0</v>
      </c>
      <c r="Q188" s="209">
        <v>0</v>
      </c>
      <c r="R188" s="209">
        <f>Q188*H188</f>
        <v>0</v>
      </c>
      <c r="S188" s="209">
        <v>0</v>
      </c>
      <c r="T188" s="210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11" t="s">
        <v>219</v>
      </c>
      <c r="AT188" s="211" t="s">
        <v>136</v>
      </c>
      <c r="AU188" s="211" t="s">
        <v>85</v>
      </c>
      <c r="AY188" s="17" t="s">
        <v>133</v>
      </c>
      <c r="BE188" s="212">
        <f>IF(N188="základní",J188,0)</f>
        <v>0</v>
      </c>
      <c r="BF188" s="212">
        <f>IF(N188="snížená",J188,0)</f>
        <v>0</v>
      </c>
      <c r="BG188" s="212">
        <f>IF(N188="zákl. přenesená",J188,0)</f>
        <v>0</v>
      </c>
      <c r="BH188" s="212">
        <f>IF(N188="sníž. přenesená",J188,0)</f>
        <v>0</v>
      </c>
      <c r="BI188" s="212">
        <f>IF(N188="nulová",J188,0)</f>
        <v>0</v>
      </c>
      <c r="BJ188" s="17" t="s">
        <v>83</v>
      </c>
      <c r="BK188" s="212">
        <f>ROUND(I188*H188,2)</f>
        <v>0</v>
      </c>
      <c r="BL188" s="17" t="s">
        <v>219</v>
      </c>
      <c r="BM188" s="211" t="s">
        <v>384</v>
      </c>
    </row>
    <row r="189" s="12" customFormat="1" ht="22.8" customHeight="1">
      <c r="A189" s="12"/>
      <c r="B189" s="184"/>
      <c r="C189" s="185"/>
      <c r="D189" s="186" t="s">
        <v>74</v>
      </c>
      <c r="E189" s="198" t="s">
        <v>385</v>
      </c>
      <c r="F189" s="198" t="s">
        <v>386</v>
      </c>
      <c r="G189" s="185"/>
      <c r="H189" s="185"/>
      <c r="I189" s="188"/>
      <c r="J189" s="199">
        <f>BK189</f>
        <v>0</v>
      </c>
      <c r="K189" s="185"/>
      <c r="L189" s="190"/>
      <c r="M189" s="191"/>
      <c r="N189" s="192"/>
      <c r="O189" s="192"/>
      <c r="P189" s="193">
        <f>SUM(P190:P194)</f>
        <v>0</v>
      </c>
      <c r="Q189" s="192"/>
      <c r="R189" s="193">
        <f>SUM(R190:R194)</f>
        <v>0.034459999999999998</v>
      </c>
      <c r="S189" s="192"/>
      <c r="T189" s="194">
        <f>SUM(T190:T194)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95" t="s">
        <v>85</v>
      </c>
      <c r="AT189" s="196" t="s">
        <v>74</v>
      </c>
      <c r="AU189" s="196" t="s">
        <v>83</v>
      </c>
      <c r="AY189" s="195" t="s">
        <v>133</v>
      </c>
      <c r="BK189" s="197">
        <f>SUM(BK190:BK194)</f>
        <v>0</v>
      </c>
    </row>
    <row r="190" s="2" customFormat="1" ht="21.75" customHeight="1">
      <c r="A190" s="38"/>
      <c r="B190" s="39"/>
      <c r="C190" s="200" t="s">
        <v>387</v>
      </c>
      <c r="D190" s="200" t="s">
        <v>136</v>
      </c>
      <c r="E190" s="201" t="s">
        <v>388</v>
      </c>
      <c r="F190" s="202" t="s">
        <v>389</v>
      </c>
      <c r="G190" s="203" t="s">
        <v>217</v>
      </c>
      <c r="H190" s="204">
        <v>1</v>
      </c>
      <c r="I190" s="205"/>
      <c r="J190" s="206">
        <f>ROUND(I190*H190,2)</f>
        <v>0</v>
      </c>
      <c r="K190" s="202" t="s">
        <v>140</v>
      </c>
      <c r="L190" s="44"/>
      <c r="M190" s="207" t="s">
        <v>19</v>
      </c>
      <c r="N190" s="208" t="s">
        <v>46</v>
      </c>
      <c r="O190" s="84"/>
      <c r="P190" s="209">
        <f>O190*H190</f>
        <v>0</v>
      </c>
      <c r="Q190" s="209">
        <v>0.016969999999999999</v>
      </c>
      <c r="R190" s="209">
        <f>Q190*H190</f>
        <v>0.016969999999999999</v>
      </c>
      <c r="S190" s="209">
        <v>0</v>
      </c>
      <c r="T190" s="210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11" t="s">
        <v>219</v>
      </c>
      <c r="AT190" s="211" t="s">
        <v>136</v>
      </c>
      <c r="AU190" s="211" t="s">
        <v>85</v>
      </c>
      <c r="AY190" s="17" t="s">
        <v>133</v>
      </c>
      <c r="BE190" s="212">
        <f>IF(N190="základní",J190,0)</f>
        <v>0</v>
      </c>
      <c r="BF190" s="212">
        <f>IF(N190="snížená",J190,0)</f>
        <v>0</v>
      </c>
      <c r="BG190" s="212">
        <f>IF(N190="zákl. přenesená",J190,0)</f>
        <v>0</v>
      </c>
      <c r="BH190" s="212">
        <f>IF(N190="sníž. přenesená",J190,0)</f>
        <v>0</v>
      </c>
      <c r="BI190" s="212">
        <f>IF(N190="nulová",J190,0)</f>
        <v>0</v>
      </c>
      <c r="BJ190" s="17" t="s">
        <v>83</v>
      </c>
      <c r="BK190" s="212">
        <f>ROUND(I190*H190,2)</f>
        <v>0</v>
      </c>
      <c r="BL190" s="17" t="s">
        <v>219</v>
      </c>
      <c r="BM190" s="211" t="s">
        <v>390</v>
      </c>
    </row>
    <row r="191" s="2" customFormat="1">
      <c r="A191" s="38"/>
      <c r="B191" s="39"/>
      <c r="C191" s="200" t="s">
        <v>391</v>
      </c>
      <c r="D191" s="200" t="s">
        <v>136</v>
      </c>
      <c r="E191" s="201" t="s">
        <v>392</v>
      </c>
      <c r="F191" s="202" t="s">
        <v>393</v>
      </c>
      <c r="G191" s="203" t="s">
        <v>217</v>
      </c>
      <c r="H191" s="204">
        <v>1</v>
      </c>
      <c r="I191" s="205"/>
      <c r="J191" s="206">
        <f>ROUND(I191*H191,2)</f>
        <v>0</v>
      </c>
      <c r="K191" s="202" t="s">
        <v>140</v>
      </c>
      <c r="L191" s="44"/>
      <c r="M191" s="207" t="s">
        <v>19</v>
      </c>
      <c r="N191" s="208" t="s">
        <v>46</v>
      </c>
      <c r="O191" s="84"/>
      <c r="P191" s="209">
        <f>O191*H191</f>
        <v>0</v>
      </c>
      <c r="Q191" s="209">
        <v>0.014970000000000001</v>
      </c>
      <c r="R191" s="209">
        <f>Q191*H191</f>
        <v>0.014970000000000001</v>
      </c>
      <c r="S191" s="209">
        <v>0</v>
      </c>
      <c r="T191" s="210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11" t="s">
        <v>219</v>
      </c>
      <c r="AT191" s="211" t="s">
        <v>136</v>
      </c>
      <c r="AU191" s="211" t="s">
        <v>85</v>
      </c>
      <c r="AY191" s="17" t="s">
        <v>133</v>
      </c>
      <c r="BE191" s="212">
        <f>IF(N191="základní",J191,0)</f>
        <v>0</v>
      </c>
      <c r="BF191" s="212">
        <f>IF(N191="snížená",J191,0)</f>
        <v>0</v>
      </c>
      <c r="BG191" s="212">
        <f>IF(N191="zákl. přenesená",J191,0)</f>
        <v>0</v>
      </c>
      <c r="BH191" s="212">
        <f>IF(N191="sníž. přenesená",J191,0)</f>
        <v>0</v>
      </c>
      <c r="BI191" s="212">
        <f>IF(N191="nulová",J191,0)</f>
        <v>0</v>
      </c>
      <c r="BJ191" s="17" t="s">
        <v>83</v>
      </c>
      <c r="BK191" s="212">
        <f>ROUND(I191*H191,2)</f>
        <v>0</v>
      </c>
      <c r="BL191" s="17" t="s">
        <v>219</v>
      </c>
      <c r="BM191" s="211" t="s">
        <v>394</v>
      </c>
    </row>
    <row r="192" s="2" customFormat="1" ht="16.5" customHeight="1">
      <c r="A192" s="38"/>
      <c r="B192" s="39"/>
      <c r="C192" s="200" t="s">
        <v>395</v>
      </c>
      <c r="D192" s="200" t="s">
        <v>136</v>
      </c>
      <c r="E192" s="201" t="s">
        <v>396</v>
      </c>
      <c r="F192" s="202" t="s">
        <v>397</v>
      </c>
      <c r="G192" s="203" t="s">
        <v>217</v>
      </c>
      <c r="H192" s="204">
        <v>3</v>
      </c>
      <c r="I192" s="205"/>
      <c r="J192" s="206">
        <f>ROUND(I192*H192,2)</f>
        <v>0</v>
      </c>
      <c r="K192" s="202" t="s">
        <v>140</v>
      </c>
      <c r="L192" s="44"/>
      <c r="M192" s="207" t="s">
        <v>19</v>
      </c>
      <c r="N192" s="208" t="s">
        <v>46</v>
      </c>
      <c r="O192" s="84"/>
      <c r="P192" s="209">
        <f>O192*H192</f>
        <v>0</v>
      </c>
      <c r="Q192" s="209">
        <v>0.00024000000000000001</v>
      </c>
      <c r="R192" s="209">
        <f>Q192*H192</f>
        <v>0.00072000000000000005</v>
      </c>
      <c r="S192" s="209">
        <v>0</v>
      </c>
      <c r="T192" s="210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11" t="s">
        <v>219</v>
      </c>
      <c r="AT192" s="211" t="s">
        <v>136</v>
      </c>
      <c r="AU192" s="211" t="s">
        <v>85</v>
      </c>
      <c r="AY192" s="17" t="s">
        <v>133</v>
      </c>
      <c r="BE192" s="212">
        <f>IF(N192="základní",J192,0)</f>
        <v>0</v>
      </c>
      <c r="BF192" s="212">
        <f>IF(N192="snížená",J192,0)</f>
        <v>0</v>
      </c>
      <c r="BG192" s="212">
        <f>IF(N192="zákl. přenesená",J192,0)</f>
        <v>0</v>
      </c>
      <c r="BH192" s="212">
        <f>IF(N192="sníž. přenesená",J192,0)</f>
        <v>0</v>
      </c>
      <c r="BI192" s="212">
        <f>IF(N192="nulová",J192,0)</f>
        <v>0</v>
      </c>
      <c r="BJ192" s="17" t="s">
        <v>83</v>
      </c>
      <c r="BK192" s="212">
        <f>ROUND(I192*H192,2)</f>
        <v>0</v>
      </c>
      <c r="BL192" s="17" t="s">
        <v>219</v>
      </c>
      <c r="BM192" s="211" t="s">
        <v>398</v>
      </c>
    </row>
    <row r="193" s="2" customFormat="1" ht="16.5" customHeight="1">
      <c r="A193" s="38"/>
      <c r="B193" s="39"/>
      <c r="C193" s="200" t="s">
        <v>399</v>
      </c>
      <c r="D193" s="200" t="s">
        <v>136</v>
      </c>
      <c r="E193" s="201" t="s">
        <v>400</v>
      </c>
      <c r="F193" s="202" t="s">
        <v>401</v>
      </c>
      <c r="G193" s="203" t="s">
        <v>217</v>
      </c>
      <c r="H193" s="204">
        <v>1</v>
      </c>
      <c r="I193" s="205"/>
      <c r="J193" s="206">
        <f>ROUND(I193*H193,2)</f>
        <v>0</v>
      </c>
      <c r="K193" s="202" t="s">
        <v>140</v>
      </c>
      <c r="L193" s="44"/>
      <c r="M193" s="207" t="s">
        <v>19</v>
      </c>
      <c r="N193" s="208" t="s">
        <v>46</v>
      </c>
      <c r="O193" s="84"/>
      <c r="P193" s="209">
        <f>O193*H193</f>
        <v>0</v>
      </c>
      <c r="Q193" s="209">
        <v>0.0018</v>
      </c>
      <c r="R193" s="209">
        <f>Q193*H193</f>
        <v>0.0018</v>
      </c>
      <c r="S193" s="209">
        <v>0</v>
      </c>
      <c r="T193" s="21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11" t="s">
        <v>219</v>
      </c>
      <c r="AT193" s="211" t="s">
        <v>136</v>
      </c>
      <c r="AU193" s="211" t="s">
        <v>85</v>
      </c>
      <c r="AY193" s="17" t="s">
        <v>133</v>
      </c>
      <c r="BE193" s="212">
        <f>IF(N193="základní",J193,0)</f>
        <v>0</v>
      </c>
      <c r="BF193" s="212">
        <f>IF(N193="snížená",J193,0)</f>
        <v>0</v>
      </c>
      <c r="BG193" s="212">
        <f>IF(N193="zákl. přenesená",J193,0)</f>
        <v>0</v>
      </c>
      <c r="BH193" s="212">
        <f>IF(N193="sníž. přenesená",J193,0)</f>
        <v>0</v>
      </c>
      <c r="BI193" s="212">
        <f>IF(N193="nulová",J193,0)</f>
        <v>0</v>
      </c>
      <c r="BJ193" s="17" t="s">
        <v>83</v>
      </c>
      <c r="BK193" s="212">
        <f>ROUND(I193*H193,2)</f>
        <v>0</v>
      </c>
      <c r="BL193" s="17" t="s">
        <v>219</v>
      </c>
      <c r="BM193" s="211" t="s">
        <v>402</v>
      </c>
    </row>
    <row r="194" s="2" customFormat="1">
      <c r="A194" s="38"/>
      <c r="B194" s="39"/>
      <c r="C194" s="200" t="s">
        <v>403</v>
      </c>
      <c r="D194" s="200" t="s">
        <v>136</v>
      </c>
      <c r="E194" s="201" t="s">
        <v>404</v>
      </c>
      <c r="F194" s="202" t="s">
        <v>405</v>
      </c>
      <c r="G194" s="203" t="s">
        <v>294</v>
      </c>
      <c r="H194" s="204">
        <v>0.034000000000000002</v>
      </c>
      <c r="I194" s="205"/>
      <c r="J194" s="206">
        <f>ROUND(I194*H194,2)</f>
        <v>0</v>
      </c>
      <c r="K194" s="202" t="s">
        <v>140</v>
      </c>
      <c r="L194" s="44"/>
      <c r="M194" s="207" t="s">
        <v>19</v>
      </c>
      <c r="N194" s="208" t="s">
        <v>46</v>
      </c>
      <c r="O194" s="84"/>
      <c r="P194" s="209">
        <f>O194*H194</f>
        <v>0</v>
      </c>
      <c r="Q194" s="209">
        <v>0</v>
      </c>
      <c r="R194" s="209">
        <f>Q194*H194</f>
        <v>0</v>
      </c>
      <c r="S194" s="209">
        <v>0</v>
      </c>
      <c r="T194" s="210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11" t="s">
        <v>219</v>
      </c>
      <c r="AT194" s="211" t="s">
        <v>136</v>
      </c>
      <c r="AU194" s="211" t="s">
        <v>85</v>
      </c>
      <c r="AY194" s="17" t="s">
        <v>133</v>
      </c>
      <c r="BE194" s="212">
        <f>IF(N194="základní",J194,0)</f>
        <v>0</v>
      </c>
      <c r="BF194" s="212">
        <f>IF(N194="snížená",J194,0)</f>
        <v>0</v>
      </c>
      <c r="BG194" s="212">
        <f>IF(N194="zákl. přenesená",J194,0)</f>
        <v>0</v>
      </c>
      <c r="BH194" s="212">
        <f>IF(N194="sníž. přenesená",J194,0)</f>
        <v>0</v>
      </c>
      <c r="BI194" s="212">
        <f>IF(N194="nulová",J194,0)</f>
        <v>0</v>
      </c>
      <c r="BJ194" s="17" t="s">
        <v>83</v>
      </c>
      <c r="BK194" s="212">
        <f>ROUND(I194*H194,2)</f>
        <v>0</v>
      </c>
      <c r="BL194" s="17" t="s">
        <v>219</v>
      </c>
      <c r="BM194" s="211" t="s">
        <v>406</v>
      </c>
    </row>
    <row r="195" s="12" customFormat="1" ht="22.8" customHeight="1">
      <c r="A195" s="12"/>
      <c r="B195" s="184"/>
      <c r="C195" s="185"/>
      <c r="D195" s="186" t="s">
        <v>74</v>
      </c>
      <c r="E195" s="198" t="s">
        <v>407</v>
      </c>
      <c r="F195" s="198" t="s">
        <v>408</v>
      </c>
      <c r="G195" s="185"/>
      <c r="H195" s="185"/>
      <c r="I195" s="188"/>
      <c r="J195" s="199">
        <f>BK195</f>
        <v>0</v>
      </c>
      <c r="K195" s="185"/>
      <c r="L195" s="190"/>
      <c r="M195" s="191"/>
      <c r="N195" s="192"/>
      <c r="O195" s="192"/>
      <c r="P195" s="193">
        <f>SUM(P196:P197)</f>
        <v>0</v>
      </c>
      <c r="Q195" s="192"/>
      <c r="R195" s="193">
        <f>SUM(R196:R197)</f>
        <v>0.0091999999999999998</v>
      </c>
      <c r="S195" s="192"/>
      <c r="T195" s="194">
        <f>SUM(T196:T197)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195" t="s">
        <v>85</v>
      </c>
      <c r="AT195" s="196" t="s">
        <v>74</v>
      </c>
      <c r="AU195" s="196" t="s">
        <v>83</v>
      </c>
      <c r="AY195" s="195" t="s">
        <v>133</v>
      </c>
      <c r="BK195" s="197">
        <f>SUM(BK196:BK197)</f>
        <v>0</v>
      </c>
    </row>
    <row r="196" s="2" customFormat="1">
      <c r="A196" s="38"/>
      <c r="B196" s="39"/>
      <c r="C196" s="200" t="s">
        <v>409</v>
      </c>
      <c r="D196" s="200" t="s">
        <v>136</v>
      </c>
      <c r="E196" s="201" t="s">
        <v>410</v>
      </c>
      <c r="F196" s="202" t="s">
        <v>411</v>
      </c>
      <c r="G196" s="203" t="s">
        <v>217</v>
      </c>
      <c r="H196" s="204">
        <v>1</v>
      </c>
      <c r="I196" s="205"/>
      <c r="J196" s="206">
        <f>ROUND(I196*H196,2)</f>
        <v>0</v>
      </c>
      <c r="K196" s="202" t="s">
        <v>140</v>
      </c>
      <c r="L196" s="44"/>
      <c r="M196" s="207" t="s">
        <v>19</v>
      </c>
      <c r="N196" s="208" t="s">
        <v>46</v>
      </c>
      <c r="O196" s="84"/>
      <c r="P196" s="209">
        <f>O196*H196</f>
        <v>0</v>
      </c>
      <c r="Q196" s="209">
        <v>0.0091999999999999998</v>
      </c>
      <c r="R196" s="209">
        <f>Q196*H196</f>
        <v>0.0091999999999999998</v>
      </c>
      <c r="S196" s="209">
        <v>0</v>
      </c>
      <c r="T196" s="210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11" t="s">
        <v>219</v>
      </c>
      <c r="AT196" s="211" t="s">
        <v>136</v>
      </c>
      <c r="AU196" s="211" t="s">
        <v>85</v>
      </c>
      <c r="AY196" s="17" t="s">
        <v>133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17" t="s">
        <v>83</v>
      </c>
      <c r="BK196" s="212">
        <f>ROUND(I196*H196,2)</f>
        <v>0</v>
      </c>
      <c r="BL196" s="17" t="s">
        <v>219</v>
      </c>
      <c r="BM196" s="211" t="s">
        <v>412</v>
      </c>
    </row>
    <row r="197" s="2" customFormat="1">
      <c r="A197" s="38"/>
      <c r="B197" s="39"/>
      <c r="C197" s="200" t="s">
        <v>413</v>
      </c>
      <c r="D197" s="200" t="s">
        <v>136</v>
      </c>
      <c r="E197" s="201" t="s">
        <v>414</v>
      </c>
      <c r="F197" s="202" t="s">
        <v>415</v>
      </c>
      <c r="G197" s="203" t="s">
        <v>294</v>
      </c>
      <c r="H197" s="204">
        <v>0.0089999999999999993</v>
      </c>
      <c r="I197" s="205"/>
      <c r="J197" s="206">
        <f>ROUND(I197*H197,2)</f>
        <v>0</v>
      </c>
      <c r="K197" s="202" t="s">
        <v>140</v>
      </c>
      <c r="L197" s="44"/>
      <c r="M197" s="207" t="s">
        <v>19</v>
      </c>
      <c r="N197" s="208" t="s">
        <v>46</v>
      </c>
      <c r="O197" s="84"/>
      <c r="P197" s="209">
        <f>O197*H197</f>
        <v>0</v>
      </c>
      <c r="Q197" s="209">
        <v>0</v>
      </c>
      <c r="R197" s="209">
        <f>Q197*H197</f>
        <v>0</v>
      </c>
      <c r="S197" s="209">
        <v>0</v>
      </c>
      <c r="T197" s="21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11" t="s">
        <v>219</v>
      </c>
      <c r="AT197" s="211" t="s">
        <v>136</v>
      </c>
      <c r="AU197" s="211" t="s">
        <v>85</v>
      </c>
      <c r="AY197" s="17" t="s">
        <v>133</v>
      </c>
      <c r="BE197" s="212">
        <f>IF(N197="základní",J197,0)</f>
        <v>0</v>
      </c>
      <c r="BF197" s="212">
        <f>IF(N197="snížená",J197,0)</f>
        <v>0</v>
      </c>
      <c r="BG197" s="212">
        <f>IF(N197="zákl. přenesená",J197,0)</f>
        <v>0</v>
      </c>
      <c r="BH197" s="212">
        <f>IF(N197="sníž. přenesená",J197,0)</f>
        <v>0</v>
      </c>
      <c r="BI197" s="212">
        <f>IF(N197="nulová",J197,0)</f>
        <v>0</v>
      </c>
      <c r="BJ197" s="17" t="s">
        <v>83</v>
      </c>
      <c r="BK197" s="212">
        <f>ROUND(I197*H197,2)</f>
        <v>0</v>
      </c>
      <c r="BL197" s="17" t="s">
        <v>219</v>
      </c>
      <c r="BM197" s="211" t="s">
        <v>416</v>
      </c>
    </row>
    <row r="198" s="12" customFormat="1" ht="22.8" customHeight="1">
      <c r="A198" s="12"/>
      <c r="B198" s="184"/>
      <c r="C198" s="185"/>
      <c r="D198" s="186" t="s">
        <v>74</v>
      </c>
      <c r="E198" s="198" t="s">
        <v>417</v>
      </c>
      <c r="F198" s="198" t="s">
        <v>418</v>
      </c>
      <c r="G198" s="185"/>
      <c r="H198" s="185"/>
      <c r="I198" s="188"/>
      <c r="J198" s="199">
        <f>BK198</f>
        <v>0</v>
      </c>
      <c r="K198" s="185"/>
      <c r="L198" s="190"/>
      <c r="M198" s="191"/>
      <c r="N198" s="192"/>
      <c r="O198" s="192"/>
      <c r="P198" s="193">
        <f>SUM(P199:P204)</f>
        <v>0</v>
      </c>
      <c r="Q198" s="192"/>
      <c r="R198" s="193">
        <f>SUM(R199:R204)</f>
        <v>0.015810000000000001</v>
      </c>
      <c r="S198" s="192"/>
      <c r="T198" s="194">
        <f>SUM(T199:T204)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95" t="s">
        <v>85</v>
      </c>
      <c r="AT198" s="196" t="s">
        <v>74</v>
      </c>
      <c r="AU198" s="196" t="s">
        <v>83</v>
      </c>
      <c r="AY198" s="195" t="s">
        <v>133</v>
      </c>
      <c r="BK198" s="197">
        <f>SUM(BK199:BK204)</f>
        <v>0</v>
      </c>
    </row>
    <row r="199" s="2" customFormat="1">
      <c r="A199" s="38"/>
      <c r="B199" s="39"/>
      <c r="C199" s="200" t="s">
        <v>419</v>
      </c>
      <c r="D199" s="200" t="s">
        <v>136</v>
      </c>
      <c r="E199" s="201" t="s">
        <v>420</v>
      </c>
      <c r="F199" s="202" t="s">
        <v>421</v>
      </c>
      <c r="G199" s="203" t="s">
        <v>338</v>
      </c>
      <c r="H199" s="204">
        <v>1</v>
      </c>
      <c r="I199" s="205"/>
      <c r="J199" s="206">
        <f>ROUND(I199*H199,2)</f>
        <v>0</v>
      </c>
      <c r="K199" s="202" t="s">
        <v>331</v>
      </c>
      <c r="L199" s="44"/>
      <c r="M199" s="207" t="s">
        <v>19</v>
      </c>
      <c r="N199" s="208" t="s">
        <v>46</v>
      </c>
      <c r="O199" s="84"/>
      <c r="P199" s="209">
        <f>O199*H199</f>
        <v>0</v>
      </c>
      <c r="Q199" s="209">
        <v>0.00054000000000000001</v>
      </c>
      <c r="R199" s="209">
        <f>Q199*H199</f>
        <v>0.00054000000000000001</v>
      </c>
      <c r="S199" s="209">
        <v>0</v>
      </c>
      <c r="T199" s="210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11" t="s">
        <v>219</v>
      </c>
      <c r="AT199" s="211" t="s">
        <v>136</v>
      </c>
      <c r="AU199" s="211" t="s">
        <v>85</v>
      </c>
      <c r="AY199" s="17" t="s">
        <v>133</v>
      </c>
      <c r="BE199" s="212">
        <f>IF(N199="základní",J199,0)</f>
        <v>0</v>
      </c>
      <c r="BF199" s="212">
        <f>IF(N199="snížená",J199,0)</f>
        <v>0</v>
      </c>
      <c r="BG199" s="212">
        <f>IF(N199="zákl. přenesená",J199,0)</f>
        <v>0</v>
      </c>
      <c r="BH199" s="212">
        <f>IF(N199="sníž. přenesená",J199,0)</f>
        <v>0</v>
      </c>
      <c r="BI199" s="212">
        <f>IF(N199="nulová",J199,0)</f>
        <v>0</v>
      </c>
      <c r="BJ199" s="17" t="s">
        <v>83</v>
      </c>
      <c r="BK199" s="212">
        <f>ROUND(I199*H199,2)</f>
        <v>0</v>
      </c>
      <c r="BL199" s="17" t="s">
        <v>219</v>
      </c>
      <c r="BM199" s="211" t="s">
        <v>422</v>
      </c>
    </row>
    <row r="200" s="2" customFormat="1" ht="21.75" customHeight="1">
      <c r="A200" s="38"/>
      <c r="B200" s="39"/>
      <c r="C200" s="200" t="s">
        <v>157</v>
      </c>
      <c r="D200" s="200" t="s">
        <v>136</v>
      </c>
      <c r="E200" s="201" t="s">
        <v>423</v>
      </c>
      <c r="F200" s="202" t="s">
        <v>424</v>
      </c>
      <c r="G200" s="203" t="s">
        <v>139</v>
      </c>
      <c r="H200" s="204">
        <v>1</v>
      </c>
      <c r="I200" s="205"/>
      <c r="J200" s="206">
        <f>ROUND(I200*H200,2)</f>
        <v>0</v>
      </c>
      <c r="K200" s="202" t="s">
        <v>140</v>
      </c>
      <c r="L200" s="44"/>
      <c r="M200" s="207" t="s">
        <v>19</v>
      </c>
      <c r="N200" s="208" t="s">
        <v>46</v>
      </c>
      <c r="O200" s="84"/>
      <c r="P200" s="209">
        <f>O200*H200</f>
        <v>0</v>
      </c>
      <c r="Q200" s="209">
        <v>0.00025999999999999998</v>
      </c>
      <c r="R200" s="209">
        <f>Q200*H200</f>
        <v>0.00025999999999999998</v>
      </c>
      <c r="S200" s="209">
        <v>0</v>
      </c>
      <c r="T200" s="21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11" t="s">
        <v>219</v>
      </c>
      <c r="AT200" s="211" t="s">
        <v>136</v>
      </c>
      <c r="AU200" s="211" t="s">
        <v>85</v>
      </c>
      <c r="AY200" s="17" t="s">
        <v>133</v>
      </c>
      <c r="BE200" s="212">
        <f>IF(N200="základní",J200,0)</f>
        <v>0</v>
      </c>
      <c r="BF200" s="212">
        <f>IF(N200="snížená",J200,0)</f>
        <v>0</v>
      </c>
      <c r="BG200" s="212">
        <f>IF(N200="zákl. přenesená",J200,0)</f>
        <v>0</v>
      </c>
      <c r="BH200" s="212">
        <f>IF(N200="sníž. přenesená",J200,0)</f>
        <v>0</v>
      </c>
      <c r="BI200" s="212">
        <f>IF(N200="nulová",J200,0)</f>
        <v>0</v>
      </c>
      <c r="BJ200" s="17" t="s">
        <v>83</v>
      </c>
      <c r="BK200" s="212">
        <f>ROUND(I200*H200,2)</f>
        <v>0</v>
      </c>
      <c r="BL200" s="17" t="s">
        <v>219</v>
      </c>
      <c r="BM200" s="211" t="s">
        <v>425</v>
      </c>
    </row>
    <row r="201" s="2" customFormat="1">
      <c r="A201" s="38"/>
      <c r="B201" s="39"/>
      <c r="C201" s="200" t="s">
        <v>426</v>
      </c>
      <c r="D201" s="200" t="s">
        <v>136</v>
      </c>
      <c r="E201" s="201" t="s">
        <v>427</v>
      </c>
      <c r="F201" s="202" t="s">
        <v>428</v>
      </c>
      <c r="G201" s="203" t="s">
        <v>217</v>
      </c>
      <c r="H201" s="204">
        <v>1</v>
      </c>
      <c r="I201" s="205"/>
      <c r="J201" s="206">
        <f>ROUND(I201*H201,2)</f>
        <v>0</v>
      </c>
      <c r="K201" s="202" t="s">
        <v>140</v>
      </c>
      <c r="L201" s="44"/>
      <c r="M201" s="207" t="s">
        <v>19</v>
      </c>
      <c r="N201" s="208" t="s">
        <v>46</v>
      </c>
      <c r="O201" s="84"/>
      <c r="P201" s="209">
        <f>O201*H201</f>
        <v>0</v>
      </c>
      <c r="Q201" s="209">
        <v>0.00027</v>
      </c>
      <c r="R201" s="209">
        <f>Q201*H201</f>
        <v>0.00027</v>
      </c>
      <c r="S201" s="209">
        <v>0</v>
      </c>
      <c r="T201" s="210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11" t="s">
        <v>219</v>
      </c>
      <c r="AT201" s="211" t="s">
        <v>136</v>
      </c>
      <c r="AU201" s="211" t="s">
        <v>85</v>
      </c>
      <c r="AY201" s="17" t="s">
        <v>133</v>
      </c>
      <c r="BE201" s="212">
        <f>IF(N201="základní",J201,0)</f>
        <v>0</v>
      </c>
      <c r="BF201" s="212">
        <f>IF(N201="snížená",J201,0)</f>
        <v>0</v>
      </c>
      <c r="BG201" s="212">
        <f>IF(N201="zákl. přenesená",J201,0)</f>
        <v>0</v>
      </c>
      <c r="BH201" s="212">
        <f>IF(N201="sníž. přenesená",J201,0)</f>
        <v>0</v>
      </c>
      <c r="BI201" s="212">
        <f>IF(N201="nulová",J201,0)</f>
        <v>0</v>
      </c>
      <c r="BJ201" s="17" t="s">
        <v>83</v>
      </c>
      <c r="BK201" s="212">
        <f>ROUND(I201*H201,2)</f>
        <v>0</v>
      </c>
      <c r="BL201" s="17" t="s">
        <v>219</v>
      </c>
      <c r="BM201" s="211" t="s">
        <v>429</v>
      </c>
    </row>
    <row r="202" s="2" customFormat="1" ht="16.5" customHeight="1">
      <c r="A202" s="38"/>
      <c r="B202" s="39"/>
      <c r="C202" s="200" t="s">
        <v>430</v>
      </c>
      <c r="D202" s="200" t="s">
        <v>136</v>
      </c>
      <c r="E202" s="201" t="s">
        <v>431</v>
      </c>
      <c r="F202" s="202" t="s">
        <v>432</v>
      </c>
      <c r="G202" s="203" t="s">
        <v>139</v>
      </c>
      <c r="H202" s="204">
        <v>1</v>
      </c>
      <c r="I202" s="205"/>
      <c r="J202" s="206">
        <f>ROUND(I202*H202,2)</f>
        <v>0</v>
      </c>
      <c r="K202" s="202" t="s">
        <v>140</v>
      </c>
      <c r="L202" s="44"/>
      <c r="M202" s="207" t="s">
        <v>19</v>
      </c>
      <c r="N202" s="208" t="s">
        <v>46</v>
      </c>
      <c r="O202" s="84"/>
      <c r="P202" s="209">
        <f>O202*H202</f>
        <v>0</v>
      </c>
      <c r="Q202" s="209">
        <v>0.00024000000000000001</v>
      </c>
      <c r="R202" s="209">
        <f>Q202*H202</f>
        <v>0.00024000000000000001</v>
      </c>
      <c r="S202" s="209">
        <v>0</v>
      </c>
      <c r="T202" s="210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11" t="s">
        <v>219</v>
      </c>
      <c r="AT202" s="211" t="s">
        <v>136</v>
      </c>
      <c r="AU202" s="211" t="s">
        <v>85</v>
      </c>
      <c r="AY202" s="17" t="s">
        <v>133</v>
      </c>
      <c r="BE202" s="212">
        <f>IF(N202="základní",J202,0)</f>
        <v>0</v>
      </c>
      <c r="BF202" s="212">
        <f>IF(N202="snížená",J202,0)</f>
        <v>0</v>
      </c>
      <c r="BG202" s="212">
        <f>IF(N202="zákl. přenesená",J202,0)</f>
        <v>0</v>
      </c>
      <c r="BH202" s="212">
        <f>IF(N202="sníž. přenesená",J202,0)</f>
        <v>0</v>
      </c>
      <c r="BI202" s="212">
        <f>IF(N202="nulová",J202,0)</f>
        <v>0</v>
      </c>
      <c r="BJ202" s="17" t="s">
        <v>83</v>
      </c>
      <c r="BK202" s="212">
        <f>ROUND(I202*H202,2)</f>
        <v>0</v>
      </c>
      <c r="BL202" s="17" t="s">
        <v>219</v>
      </c>
      <c r="BM202" s="211" t="s">
        <v>433</v>
      </c>
    </row>
    <row r="203" s="2" customFormat="1">
      <c r="A203" s="38"/>
      <c r="B203" s="39"/>
      <c r="C203" s="200" t="s">
        <v>434</v>
      </c>
      <c r="D203" s="200" t="s">
        <v>136</v>
      </c>
      <c r="E203" s="201" t="s">
        <v>435</v>
      </c>
      <c r="F203" s="202" t="s">
        <v>436</v>
      </c>
      <c r="G203" s="203" t="s">
        <v>139</v>
      </c>
      <c r="H203" s="204">
        <v>1</v>
      </c>
      <c r="I203" s="205"/>
      <c r="J203" s="206">
        <f>ROUND(I203*H203,2)</f>
        <v>0</v>
      </c>
      <c r="K203" s="202" t="s">
        <v>140</v>
      </c>
      <c r="L203" s="44"/>
      <c r="M203" s="207" t="s">
        <v>19</v>
      </c>
      <c r="N203" s="208" t="s">
        <v>46</v>
      </c>
      <c r="O203" s="84"/>
      <c r="P203" s="209">
        <f>O203*H203</f>
        <v>0</v>
      </c>
      <c r="Q203" s="209">
        <v>0.014500000000000001</v>
      </c>
      <c r="R203" s="209">
        <f>Q203*H203</f>
        <v>0.014500000000000001</v>
      </c>
      <c r="S203" s="209">
        <v>0</v>
      </c>
      <c r="T203" s="21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11" t="s">
        <v>219</v>
      </c>
      <c r="AT203" s="211" t="s">
        <v>136</v>
      </c>
      <c r="AU203" s="211" t="s">
        <v>85</v>
      </c>
      <c r="AY203" s="17" t="s">
        <v>133</v>
      </c>
      <c r="BE203" s="212">
        <f>IF(N203="základní",J203,0)</f>
        <v>0</v>
      </c>
      <c r="BF203" s="212">
        <f>IF(N203="snížená",J203,0)</f>
        <v>0</v>
      </c>
      <c r="BG203" s="212">
        <f>IF(N203="zákl. přenesená",J203,0)</f>
        <v>0</v>
      </c>
      <c r="BH203" s="212">
        <f>IF(N203="sníž. přenesená",J203,0)</f>
        <v>0</v>
      </c>
      <c r="BI203" s="212">
        <f>IF(N203="nulová",J203,0)</f>
        <v>0</v>
      </c>
      <c r="BJ203" s="17" t="s">
        <v>83</v>
      </c>
      <c r="BK203" s="212">
        <f>ROUND(I203*H203,2)</f>
        <v>0</v>
      </c>
      <c r="BL203" s="17" t="s">
        <v>219</v>
      </c>
      <c r="BM203" s="211" t="s">
        <v>437</v>
      </c>
    </row>
    <row r="204" s="2" customFormat="1">
      <c r="A204" s="38"/>
      <c r="B204" s="39"/>
      <c r="C204" s="200" t="s">
        <v>438</v>
      </c>
      <c r="D204" s="200" t="s">
        <v>136</v>
      </c>
      <c r="E204" s="201" t="s">
        <v>439</v>
      </c>
      <c r="F204" s="202" t="s">
        <v>440</v>
      </c>
      <c r="G204" s="203" t="s">
        <v>294</v>
      </c>
      <c r="H204" s="204">
        <v>0.016</v>
      </c>
      <c r="I204" s="205"/>
      <c r="J204" s="206">
        <f>ROUND(I204*H204,2)</f>
        <v>0</v>
      </c>
      <c r="K204" s="202" t="s">
        <v>140</v>
      </c>
      <c r="L204" s="44"/>
      <c r="M204" s="207" t="s">
        <v>19</v>
      </c>
      <c r="N204" s="208" t="s">
        <v>46</v>
      </c>
      <c r="O204" s="84"/>
      <c r="P204" s="209">
        <f>O204*H204</f>
        <v>0</v>
      </c>
      <c r="Q204" s="209">
        <v>0</v>
      </c>
      <c r="R204" s="209">
        <f>Q204*H204</f>
        <v>0</v>
      </c>
      <c r="S204" s="209">
        <v>0</v>
      </c>
      <c r="T204" s="210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11" t="s">
        <v>219</v>
      </c>
      <c r="AT204" s="211" t="s">
        <v>136</v>
      </c>
      <c r="AU204" s="211" t="s">
        <v>85</v>
      </c>
      <c r="AY204" s="17" t="s">
        <v>133</v>
      </c>
      <c r="BE204" s="212">
        <f>IF(N204="základní",J204,0)</f>
        <v>0</v>
      </c>
      <c r="BF204" s="212">
        <f>IF(N204="snížená",J204,0)</f>
        <v>0</v>
      </c>
      <c r="BG204" s="212">
        <f>IF(N204="zákl. přenesená",J204,0)</f>
        <v>0</v>
      </c>
      <c r="BH204" s="212">
        <f>IF(N204="sníž. přenesená",J204,0)</f>
        <v>0</v>
      </c>
      <c r="BI204" s="212">
        <f>IF(N204="nulová",J204,0)</f>
        <v>0</v>
      </c>
      <c r="BJ204" s="17" t="s">
        <v>83</v>
      </c>
      <c r="BK204" s="212">
        <f>ROUND(I204*H204,2)</f>
        <v>0</v>
      </c>
      <c r="BL204" s="17" t="s">
        <v>219</v>
      </c>
      <c r="BM204" s="211" t="s">
        <v>441</v>
      </c>
    </row>
    <row r="205" s="12" customFormat="1" ht="22.8" customHeight="1">
      <c r="A205" s="12"/>
      <c r="B205" s="184"/>
      <c r="C205" s="185"/>
      <c r="D205" s="186" t="s">
        <v>74</v>
      </c>
      <c r="E205" s="198" t="s">
        <v>442</v>
      </c>
      <c r="F205" s="198" t="s">
        <v>443</v>
      </c>
      <c r="G205" s="185"/>
      <c r="H205" s="185"/>
      <c r="I205" s="188"/>
      <c r="J205" s="199">
        <f>BK205</f>
        <v>0</v>
      </c>
      <c r="K205" s="185"/>
      <c r="L205" s="190"/>
      <c r="M205" s="191"/>
      <c r="N205" s="192"/>
      <c r="O205" s="192"/>
      <c r="P205" s="193">
        <f>SUM(P206:P222)</f>
        <v>0</v>
      </c>
      <c r="Q205" s="192"/>
      <c r="R205" s="193">
        <f>SUM(R206:R222)</f>
        <v>0.0053790000000000001</v>
      </c>
      <c r="S205" s="192"/>
      <c r="T205" s="194">
        <f>SUM(T206:T222)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195" t="s">
        <v>85</v>
      </c>
      <c r="AT205" s="196" t="s">
        <v>74</v>
      </c>
      <c r="AU205" s="196" t="s">
        <v>83</v>
      </c>
      <c r="AY205" s="195" t="s">
        <v>133</v>
      </c>
      <c r="BK205" s="197">
        <f>SUM(BK206:BK222)</f>
        <v>0</v>
      </c>
    </row>
    <row r="206" s="2" customFormat="1">
      <c r="A206" s="38"/>
      <c r="B206" s="39"/>
      <c r="C206" s="200" t="s">
        <v>444</v>
      </c>
      <c r="D206" s="200" t="s">
        <v>136</v>
      </c>
      <c r="E206" s="201" t="s">
        <v>445</v>
      </c>
      <c r="F206" s="202" t="s">
        <v>446</v>
      </c>
      <c r="G206" s="203" t="s">
        <v>139</v>
      </c>
      <c r="H206" s="204">
        <v>7</v>
      </c>
      <c r="I206" s="205"/>
      <c r="J206" s="206">
        <f>ROUND(I206*H206,2)</f>
        <v>0</v>
      </c>
      <c r="K206" s="202" t="s">
        <v>140</v>
      </c>
      <c r="L206" s="44"/>
      <c r="M206" s="207" t="s">
        <v>19</v>
      </c>
      <c r="N206" s="208" t="s">
        <v>46</v>
      </c>
      <c r="O206" s="84"/>
      <c r="P206" s="209">
        <f>O206*H206</f>
        <v>0</v>
      </c>
      <c r="Q206" s="209">
        <v>0</v>
      </c>
      <c r="R206" s="209">
        <f>Q206*H206</f>
        <v>0</v>
      </c>
      <c r="S206" s="209">
        <v>0</v>
      </c>
      <c r="T206" s="210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11" t="s">
        <v>219</v>
      </c>
      <c r="AT206" s="211" t="s">
        <v>136</v>
      </c>
      <c r="AU206" s="211" t="s">
        <v>85</v>
      </c>
      <c r="AY206" s="17" t="s">
        <v>133</v>
      </c>
      <c r="BE206" s="212">
        <f>IF(N206="základní",J206,0)</f>
        <v>0</v>
      </c>
      <c r="BF206" s="212">
        <f>IF(N206="snížená",J206,0)</f>
        <v>0</v>
      </c>
      <c r="BG206" s="212">
        <f>IF(N206="zákl. přenesená",J206,0)</f>
        <v>0</v>
      </c>
      <c r="BH206" s="212">
        <f>IF(N206="sníž. přenesená",J206,0)</f>
        <v>0</v>
      </c>
      <c r="BI206" s="212">
        <f>IF(N206="nulová",J206,0)</f>
        <v>0</v>
      </c>
      <c r="BJ206" s="17" t="s">
        <v>83</v>
      </c>
      <c r="BK206" s="212">
        <f>ROUND(I206*H206,2)</f>
        <v>0</v>
      </c>
      <c r="BL206" s="17" t="s">
        <v>219</v>
      </c>
      <c r="BM206" s="211" t="s">
        <v>447</v>
      </c>
    </row>
    <row r="207" s="2" customFormat="1" ht="16.5" customHeight="1">
      <c r="A207" s="38"/>
      <c r="B207" s="39"/>
      <c r="C207" s="236" t="s">
        <v>448</v>
      </c>
      <c r="D207" s="236" t="s">
        <v>306</v>
      </c>
      <c r="E207" s="237" t="s">
        <v>449</v>
      </c>
      <c r="F207" s="238" t="s">
        <v>450</v>
      </c>
      <c r="G207" s="239" t="s">
        <v>139</v>
      </c>
      <c r="H207" s="240">
        <v>3</v>
      </c>
      <c r="I207" s="241"/>
      <c r="J207" s="242">
        <f>ROUND(I207*H207,2)</f>
        <v>0</v>
      </c>
      <c r="K207" s="238" t="s">
        <v>140</v>
      </c>
      <c r="L207" s="243"/>
      <c r="M207" s="244" t="s">
        <v>19</v>
      </c>
      <c r="N207" s="245" t="s">
        <v>46</v>
      </c>
      <c r="O207" s="84"/>
      <c r="P207" s="209">
        <f>O207*H207</f>
        <v>0</v>
      </c>
      <c r="Q207" s="209">
        <v>9.0000000000000006E-05</v>
      </c>
      <c r="R207" s="209">
        <f>Q207*H207</f>
        <v>0.00027</v>
      </c>
      <c r="S207" s="209">
        <v>0</v>
      </c>
      <c r="T207" s="210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11" t="s">
        <v>284</v>
      </c>
      <c r="AT207" s="211" t="s">
        <v>306</v>
      </c>
      <c r="AU207" s="211" t="s">
        <v>85</v>
      </c>
      <c r="AY207" s="17" t="s">
        <v>133</v>
      </c>
      <c r="BE207" s="212">
        <f>IF(N207="základní",J207,0)</f>
        <v>0</v>
      </c>
      <c r="BF207" s="212">
        <f>IF(N207="snížená",J207,0)</f>
        <v>0</v>
      </c>
      <c r="BG207" s="212">
        <f>IF(N207="zákl. přenesená",J207,0)</f>
        <v>0</v>
      </c>
      <c r="BH207" s="212">
        <f>IF(N207="sníž. přenesená",J207,0)</f>
        <v>0</v>
      </c>
      <c r="BI207" s="212">
        <f>IF(N207="nulová",J207,0)</f>
        <v>0</v>
      </c>
      <c r="BJ207" s="17" t="s">
        <v>83</v>
      </c>
      <c r="BK207" s="212">
        <f>ROUND(I207*H207,2)</f>
        <v>0</v>
      </c>
      <c r="BL207" s="17" t="s">
        <v>219</v>
      </c>
      <c r="BM207" s="211" t="s">
        <v>451</v>
      </c>
    </row>
    <row r="208" s="2" customFormat="1" ht="16.5" customHeight="1">
      <c r="A208" s="38"/>
      <c r="B208" s="39"/>
      <c r="C208" s="236" t="s">
        <v>452</v>
      </c>
      <c r="D208" s="236" t="s">
        <v>306</v>
      </c>
      <c r="E208" s="237" t="s">
        <v>453</v>
      </c>
      <c r="F208" s="238" t="s">
        <v>454</v>
      </c>
      <c r="G208" s="239" t="s">
        <v>139</v>
      </c>
      <c r="H208" s="240">
        <v>4</v>
      </c>
      <c r="I208" s="241"/>
      <c r="J208" s="242">
        <f>ROUND(I208*H208,2)</f>
        <v>0</v>
      </c>
      <c r="K208" s="238" t="s">
        <v>140</v>
      </c>
      <c r="L208" s="243"/>
      <c r="M208" s="244" t="s">
        <v>19</v>
      </c>
      <c r="N208" s="245" t="s">
        <v>46</v>
      </c>
      <c r="O208" s="84"/>
      <c r="P208" s="209">
        <f>O208*H208</f>
        <v>0</v>
      </c>
      <c r="Q208" s="209">
        <v>4.0000000000000003E-05</v>
      </c>
      <c r="R208" s="209">
        <f>Q208*H208</f>
        <v>0.00016000000000000001</v>
      </c>
      <c r="S208" s="209">
        <v>0</v>
      </c>
      <c r="T208" s="210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11" t="s">
        <v>284</v>
      </c>
      <c r="AT208" s="211" t="s">
        <v>306</v>
      </c>
      <c r="AU208" s="211" t="s">
        <v>85</v>
      </c>
      <c r="AY208" s="17" t="s">
        <v>133</v>
      </c>
      <c r="BE208" s="212">
        <f>IF(N208="základní",J208,0)</f>
        <v>0</v>
      </c>
      <c r="BF208" s="212">
        <f>IF(N208="snížená",J208,0)</f>
        <v>0</v>
      </c>
      <c r="BG208" s="212">
        <f>IF(N208="zákl. přenesená",J208,0)</f>
        <v>0</v>
      </c>
      <c r="BH208" s="212">
        <f>IF(N208="sníž. přenesená",J208,0)</f>
        <v>0</v>
      </c>
      <c r="BI208" s="212">
        <f>IF(N208="nulová",J208,0)</f>
        <v>0</v>
      </c>
      <c r="BJ208" s="17" t="s">
        <v>83</v>
      </c>
      <c r="BK208" s="212">
        <f>ROUND(I208*H208,2)</f>
        <v>0</v>
      </c>
      <c r="BL208" s="17" t="s">
        <v>219</v>
      </c>
      <c r="BM208" s="211" t="s">
        <v>455</v>
      </c>
    </row>
    <row r="209" s="2" customFormat="1">
      <c r="A209" s="38"/>
      <c r="B209" s="39"/>
      <c r="C209" s="200" t="s">
        <v>456</v>
      </c>
      <c r="D209" s="200" t="s">
        <v>136</v>
      </c>
      <c r="E209" s="201" t="s">
        <v>457</v>
      </c>
      <c r="F209" s="202" t="s">
        <v>458</v>
      </c>
      <c r="G209" s="203" t="s">
        <v>192</v>
      </c>
      <c r="H209" s="204">
        <v>12</v>
      </c>
      <c r="I209" s="205"/>
      <c r="J209" s="206">
        <f>ROUND(I209*H209,2)</f>
        <v>0</v>
      </c>
      <c r="K209" s="202" t="s">
        <v>140</v>
      </c>
      <c r="L209" s="44"/>
      <c r="M209" s="207" t="s">
        <v>19</v>
      </c>
      <c r="N209" s="208" t="s">
        <v>46</v>
      </c>
      <c r="O209" s="84"/>
      <c r="P209" s="209">
        <f>O209*H209</f>
        <v>0</v>
      </c>
      <c r="Q209" s="209">
        <v>0</v>
      </c>
      <c r="R209" s="209">
        <f>Q209*H209</f>
        <v>0</v>
      </c>
      <c r="S209" s="209">
        <v>0</v>
      </c>
      <c r="T209" s="21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11" t="s">
        <v>219</v>
      </c>
      <c r="AT209" s="211" t="s">
        <v>136</v>
      </c>
      <c r="AU209" s="211" t="s">
        <v>85</v>
      </c>
      <c r="AY209" s="17" t="s">
        <v>133</v>
      </c>
      <c r="BE209" s="212">
        <f>IF(N209="základní",J209,0)</f>
        <v>0</v>
      </c>
      <c r="BF209" s="212">
        <f>IF(N209="snížená",J209,0)</f>
        <v>0</v>
      </c>
      <c r="BG209" s="212">
        <f>IF(N209="zákl. přenesená",J209,0)</f>
        <v>0</v>
      </c>
      <c r="BH209" s="212">
        <f>IF(N209="sníž. přenesená",J209,0)</f>
        <v>0</v>
      </c>
      <c r="BI209" s="212">
        <f>IF(N209="nulová",J209,0)</f>
        <v>0</v>
      </c>
      <c r="BJ209" s="17" t="s">
        <v>83</v>
      </c>
      <c r="BK209" s="212">
        <f>ROUND(I209*H209,2)</f>
        <v>0</v>
      </c>
      <c r="BL209" s="17" t="s">
        <v>219</v>
      </c>
      <c r="BM209" s="211" t="s">
        <v>459</v>
      </c>
    </row>
    <row r="210" s="2" customFormat="1" ht="16.5" customHeight="1">
      <c r="A210" s="38"/>
      <c r="B210" s="39"/>
      <c r="C210" s="236" t="s">
        <v>460</v>
      </c>
      <c r="D210" s="236" t="s">
        <v>306</v>
      </c>
      <c r="E210" s="237" t="s">
        <v>461</v>
      </c>
      <c r="F210" s="238" t="s">
        <v>462</v>
      </c>
      <c r="G210" s="239" t="s">
        <v>192</v>
      </c>
      <c r="H210" s="240">
        <v>13.800000000000001</v>
      </c>
      <c r="I210" s="241"/>
      <c r="J210" s="242">
        <f>ROUND(I210*H210,2)</f>
        <v>0</v>
      </c>
      <c r="K210" s="238" t="s">
        <v>140</v>
      </c>
      <c r="L210" s="243"/>
      <c r="M210" s="244" t="s">
        <v>19</v>
      </c>
      <c r="N210" s="245" t="s">
        <v>46</v>
      </c>
      <c r="O210" s="84"/>
      <c r="P210" s="209">
        <f>O210*H210</f>
        <v>0</v>
      </c>
      <c r="Q210" s="209">
        <v>0.00012</v>
      </c>
      <c r="R210" s="209">
        <f>Q210*H210</f>
        <v>0.0016560000000000001</v>
      </c>
      <c r="S210" s="209">
        <v>0</v>
      </c>
      <c r="T210" s="210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11" t="s">
        <v>284</v>
      </c>
      <c r="AT210" s="211" t="s">
        <v>306</v>
      </c>
      <c r="AU210" s="211" t="s">
        <v>85</v>
      </c>
      <c r="AY210" s="17" t="s">
        <v>133</v>
      </c>
      <c r="BE210" s="212">
        <f>IF(N210="základní",J210,0)</f>
        <v>0</v>
      </c>
      <c r="BF210" s="212">
        <f>IF(N210="snížená",J210,0)</f>
        <v>0</v>
      </c>
      <c r="BG210" s="212">
        <f>IF(N210="zákl. přenesená",J210,0)</f>
        <v>0</v>
      </c>
      <c r="BH210" s="212">
        <f>IF(N210="sníž. přenesená",J210,0)</f>
        <v>0</v>
      </c>
      <c r="BI210" s="212">
        <f>IF(N210="nulová",J210,0)</f>
        <v>0</v>
      </c>
      <c r="BJ210" s="17" t="s">
        <v>83</v>
      </c>
      <c r="BK210" s="212">
        <f>ROUND(I210*H210,2)</f>
        <v>0</v>
      </c>
      <c r="BL210" s="17" t="s">
        <v>219</v>
      </c>
      <c r="BM210" s="211" t="s">
        <v>463</v>
      </c>
    </row>
    <row r="211" s="13" customFormat="1">
      <c r="A211" s="13"/>
      <c r="B211" s="213"/>
      <c r="C211" s="214"/>
      <c r="D211" s="215" t="s">
        <v>147</v>
      </c>
      <c r="E211" s="214"/>
      <c r="F211" s="217" t="s">
        <v>464</v>
      </c>
      <c r="G211" s="214"/>
      <c r="H211" s="218">
        <v>13.800000000000001</v>
      </c>
      <c r="I211" s="219"/>
      <c r="J211" s="214"/>
      <c r="K211" s="214"/>
      <c r="L211" s="220"/>
      <c r="M211" s="221"/>
      <c r="N211" s="222"/>
      <c r="O211" s="222"/>
      <c r="P211" s="222"/>
      <c r="Q211" s="222"/>
      <c r="R211" s="222"/>
      <c r="S211" s="222"/>
      <c r="T211" s="22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24" t="s">
        <v>147</v>
      </c>
      <c r="AU211" s="224" t="s">
        <v>85</v>
      </c>
      <c r="AV211" s="13" t="s">
        <v>85</v>
      </c>
      <c r="AW211" s="13" t="s">
        <v>4</v>
      </c>
      <c r="AX211" s="13" t="s">
        <v>83</v>
      </c>
      <c r="AY211" s="224" t="s">
        <v>133</v>
      </c>
    </row>
    <row r="212" s="2" customFormat="1">
      <c r="A212" s="38"/>
      <c r="B212" s="39"/>
      <c r="C212" s="200" t="s">
        <v>465</v>
      </c>
      <c r="D212" s="200" t="s">
        <v>136</v>
      </c>
      <c r="E212" s="201" t="s">
        <v>466</v>
      </c>
      <c r="F212" s="202" t="s">
        <v>467</v>
      </c>
      <c r="G212" s="203" t="s">
        <v>192</v>
      </c>
      <c r="H212" s="204">
        <v>6</v>
      </c>
      <c r="I212" s="205"/>
      <c r="J212" s="206">
        <f>ROUND(I212*H212,2)</f>
        <v>0</v>
      </c>
      <c r="K212" s="202" t="s">
        <v>140</v>
      </c>
      <c r="L212" s="44"/>
      <c r="M212" s="207" t="s">
        <v>19</v>
      </c>
      <c r="N212" s="208" t="s">
        <v>46</v>
      </c>
      <c r="O212" s="84"/>
      <c r="P212" s="209">
        <f>O212*H212</f>
        <v>0</v>
      </c>
      <c r="Q212" s="209">
        <v>0</v>
      </c>
      <c r="R212" s="209">
        <f>Q212*H212</f>
        <v>0</v>
      </c>
      <c r="S212" s="209">
        <v>0</v>
      </c>
      <c r="T212" s="210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11" t="s">
        <v>219</v>
      </c>
      <c r="AT212" s="211" t="s">
        <v>136</v>
      </c>
      <c r="AU212" s="211" t="s">
        <v>85</v>
      </c>
      <c r="AY212" s="17" t="s">
        <v>133</v>
      </c>
      <c r="BE212" s="212">
        <f>IF(N212="základní",J212,0)</f>
        <v>0</v>
      </c>
      <c r="BF212" s="212">
        <f>IF(N212="snížená",J212,0)</f>
        <v>0</v>
      </c>
      <c r="BG212" s="212">
        <f>IF(N212="zákl. přenesená",J212,0)</f>
        <v>0</v>
      </c>
      <c r="BH212" s="212">
        <f>IF(N212="sníž. přenesená",J212,0)</f>
        <v>0</v>
      </c>
      <c r="BI212" s="212">
        <f>IF(N212="nulová",J212,0)</f>
        <v>0</v>
      </c>
      <c r="BJ212" s="17" t="s">
        <v>83</v>
      </c>
      <c r="BK212" s="212">
        <f>ROUND(I212*H212,2)</f>
        <v>0</v>
      </c>
      <c r="BL212" s="17" t="s">
        <v>219</v>
      </c>
      <c r="BM212" s="211" t="s">
        <v>468</v>
      </c>
    </row>
    <row r="213" s="2" customFormat="1" ht="16.5" customHeight="1">
      <c r="A213" s="38"/>
      <c r="B213" s="39"/>
      <c r="C213" s="236" t="s">
        <v>469</v>
      </c>
      <c r="D213" s="236" t="s">
        <v>306</v>
      </c>
      <c r="E213" s="237" t="s">
        <v>470</v>
      </c>
      <c r="F213" s="238" t="s">
        <v>471</v>
      </c>
      <c r="G213" s="239" t="s">
        <v>192</v>
      </c>
      <c r="H213" s="240">
        <v>6.9000000000000004</v>
      </c>
      <c r="I213" s="241"/>
      <c r="J213" s="242">
        <f>ROUND(I213*H213,2)</f>
        <v>0</v>
      </c>
      <c r="K213" s="238" t="s">
        <v>140</v>
      </c>
      <c r="L213" s="243"/>
      <c r="M213" s="244" t="s">
        <v>19</v>
      </c>
      <c r="N213" s="245" t="s">
        <v>46</v>
      </c>
      <c r="O213" s="84"/>
      <c r="P213" s="209">
        <f>O213*H213</f>
        <v>0</v>
      </c>
      <c r="Q213" s="209">
        <v>0.00017000000000000001</v>
      </c>
      <c r="R213" s="209">
        <f>Q213*H213</f>
        <v>0.0011730000000000002</v>
      </c>
      <c r="S213" s="209">
        <v>0</v>
      </c>
      <c r="T213" s="210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11" t="s">
        <v>284</v>
      </c>
      <c r="AT213" s="211" t="s">
        <v>306</v>
      </c>
      <c r="AU213" s="211" t="s">
        <v>85</v>
      </c>
      <c r="AY213" s="17" t="s">
        <v>133</v>
      </c>
      <c r="BE213" s="212">
        <f>IF(N213="základní",J213,0)</f>
        <v>0</v>
      </c>
      <c r="BF213" s="212">
        <f>IF(N213="snížená",J213,0)</f>
        <v>0</v>
      </c>
      <c r="BG213" s="212">
        <f>IF(N213="zákl. přenesená",J213,0)</f>
        <v>0</v>
      </c>
      <c r="BH213" s="212">
        <f>IF(N213="sníž. přenesená",J213,0)</f>
        <v>0</v>
      </c>
      <c r="BI213" s="212">
        <f>IF(N213="nulová",J213,0)</f>
        <v>0</v>
      </c>
      <c r="BJ213" s="17" t="s">
        <v>83</v>
      </c>
      <c r="BK213" s="212">
        <f>ROUND(I213*H213,2)</f>
        <v>0</v>
      </c>
      <c r="BL213" s="17" t="s">
        <v>219</v>
      </c>
      <c r="BM213" s="211" t="s">
        <v>472</v>
      </c>
    </row>
    <row r="214" s="13" customFormat="1">
      <c r="A214" s="13"/>
      <c r="B214" s="213"/>
      <c r="C214" s="214"/>
      <c r="D214" s="215" t="s">
        <v>147</v>
      </c>
      <c r="E214" s="214"/>
      <c r="F214" s="217" t="s">
        <v>473</v>
      </c>
      <c r="G214" s="214"/>
      <c r="H214" s="218">
        <v>6.9000000000000004</v>
      </c>
      <c r="I214" s="219"/>
      <c r="J214" s="214"/>
      <c r="K214" s="214"/>
      <c r="L214" s="220"/>
      <c r="M214" s="221"/>
      <c r="N214" s="222"/>
      <c r="O214" s="222"/>
      <c r="P214" s="222"/>
      <c r="Q214" s="222"/>
      <c r="R214" s="222"/>
      <c r="S214" s="222"/>
      <c r="T214" s="22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24" t="s">
        <v>147</v>
      </c>
      <c r="AU214" s="224" t="s">
        <v>85</v>
      </c>
      <c r="AV214" s="13" t="s">
        <v>85</v>
      </c>
      <c r="AW214" s="13" t="s">
        <v>4</v>
      </c>
      <c r="AX214" s="13" t="s">
        <v>83</v>
      </c>
      <c r="AY214" s="224" t="s">
        <v>133</v>
      </c>
    </row>
    <row r="215" s="2" customFormat="1" ht="16.5" customHeight="1">
      <c r="A215" s="38"/>
      <c r="B215" s="39"/>
      <c r="C215" s="200" t="s">
        <v>474</v>
      </c>
      <c r="D215" s="200" t="s">
        <v>136</v>
      </c>
      <c r="E215" s="201" t="s">
        <v>475</v>
      </c>
      <c r="F215" s="202" t="s">
        <v>476</v>
      </c>
      <c r="G215" s="203" t="s">
        <v>139</v>
      </c>
      <c r="H215" s="204">
        <v>1</v>
      </c>
      <c r="I215" s="205"/>
      <c r="J215" s="206">
        <f>ROUND(I215*H215,2)</f>
        <v>0</v>
      </c>
      <c r="K215" s="202" t="s">
        <v>331</v>
      </c>
      <c r="L215" s="44"/>
      <c r="M215" s="207" t="s">
        <v>19</v>
      </c>
      <c r="N215" s="208" t="s">
        <v>46</v>
      </c>
      <c r="O215" s="84"/>
      <c r="P215" s="209">
        <f>O215*H215</f>
        <v>0</v>
      </c>
      <c r="Q215" s="209">
        <v>0</v>
      </c>
      <c r="R215" s="209">
        <f>Q215*H215</f>
        <v>0</v>
      </c>
      <c r="S215" s="209">
        <v>0</v>
      </c>
      <c r="T215" s="21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11" t="s">
        <v>219</v>
      </c>
      <c r="AT215" s="211" t="s">
        <v>136</v>
      </c>
      <c r="AU215" s="211" t="s">
        <v>85</v>
      </c>
      <c r="AY215" s="17" t="s">
        <v>133</v>
      </c>
      <c r="BE215" s="212">
        <f>IF(N215="základní",J215,0)</f>
        <v>0</v>
      </c>
      <c r="BF215" s="212">
        <f>IF(N215="snížená",J215,0)</f>
        <v>0</v>
      </c>
      <c r="BG215" s="212">
        <f>IF(N215="zákl. přenesená",J215,0)</f>
        <v>0</v>
      </c>
      <c r="BH215" s="212">
        <f>IF(N215="sníž. přenesená",J215,0)</f>
        <v>0</v>
      </c>
      <c r="BI215" s="212">
        <f>IF(N215="nulová",J215,0)</f>
        <v>0</v>
      </c>
      <c r="BJ215" s="17" t="s">
        <v>83</v>
      </c>
      <c r="BK215" s="212">
        <f>ROUND(I215*H215,2)</f>
        <v>0</v>
      </c>
      <c r="BL215" s="17" t="s">
        <v>219</v>
      </c>
      <c r="BM215" s="211" t="s">
        <v>477</v>
      </c>
    </row>
    <row r="216" s="2" customFormat="1" ht="16.5" customHeight="1">
      <c r="A216" s="38"/>
      <c r="B216" s="39"/>
      <c r="C216" s="236" t="s">
        <v>478</v>
      </c>
      <c r="D216" s="236" t="s">
        <v>306</v>
      </c>
      <c r="E216" s="237" t="s">
        <v>479</v>
      </c>
      <c r="F216" s="238" t="s">
        <v>480</v>
      </c>
      <c r="G216" s="239" t="s">
        <v>139</v>
      </c>
      <c r="H216" s="240">
        <v>1</v>
      </c>
      <c r="I216" s="241"/>
      <c r="J216" s="242">
        <f>ROUND(I216*H216,2)</f>
        <v>0</v>
      </c>
      <c r="K216" s="238" t="s">
        <v>331</v>
      </c>
      <c r="L216" s="243"/>
      <c r="M216" s="244" t="s">
        <v>19</v>
      </c>
      <c r="N216" s="245" t="s">
        <v>46</v>
      </c>
      <c r="O216" s="84"/>
      <c r="P216" s="209">
        <f>O216*H216</f>
        <v>0</v>
      </c>
      <c r="Q216" s="209">
        <v>0</v>
      </c>
      <c r="R216" s="209">
        <f>Q216*H216</f>
        <v>0</v>
      </c>
      <c r="S216" s="209">
        <v>0</v>
      </c>
      <c r="T216" s="210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11" t="s">
        <v>284</v>
      </c>
      <c r="AT216" s="211" t="s">
        <v>306</v>
      </c>
      <c r="AU216" s="211" t="s">
        <v>85</v>
      </c>
      <c r="AY216" s="17" t="s">
        <v>133</v>
      </c>
      <c r="BE216" s="212">
        <f>IF(N216="základní",J216,0)</f>
        <v>0</v>
      </c>
      <c r="BF216" s="212">
        <f>IF(N216="snížená",J216,0)</f>
        <v>0</v>
      </c>
      <c r="BG216" s="212">
        <f>IF(N216="zákl. přenesená",J216,0)</f>
        <v>0</v>
      </c>
      <c r="BH216" s="212">
        <f>IF(N216="sníž. přenesená",J216,0)</f>
        <v>0</v>
      </c>
      <c r="BI216" s="212">
        <f>IF(N216="nulová",J216,0)</f>
        <v>0</v>
      </c>
      <c r="BJ216" s="17" t="s">
        <v>83</v>
      </c>
      <c r="BK216" s="212">
        <f>ROUND(I216*H216,2)</f>
        <v>0</v>
      </c>
      <c r="BL216" s="17" t="s">
        <v>219</v>
      </c>
      <c r="BM216" s="211" t="s">
        <v>481</v>
      </c>
    </row>
    <row r="217" s="2" customFormat="1">
      <c r="A217" s="38"/>
      <c r="B217" s="39"/>
      <c r="C217" s="200" t="s">
        <v>482</v>
      </c>
      <c r="D217" s="200" t="s">
        <v>136</v>
      </c>
      <c r="E217" s="201" t="s">
        <v>483</v>
      </c>
      <c r="F217" s="202" t="s">
        <v>484</v>
      </c>
      <c r="G217" s="203" t="s">
        <v>139</v>
      </c>
      <c r="H217" s="204">
        <v>3</v>
      </c>
      <c r="I217" s="205"/>
      <c r="J217" s="206">
        <f>ROUND(I217*H217,2)</f>
        <v>0</v>
      </c>
      <c r="K217" s="202" t="s">
        <v>140</v>
      </c>
      <c r="L217" s="44"/>
      <c r="M217" s="207" t="s">
        <v>19</v>
      </c>
      <c r="N217" s="208" t="s">
        <v>46</v>
      </c>
      <c r="O217" s="84"/>
      <c r="P217" s="209">
        <f>O217*H217</f>
        <v>0</v>
      </c>
      <c r="Q217" s="209">
        <v>0</v>
      </c>
      <c r="R217" s="209">
        <f>Q217*H217</f>
        <v>0</v>
      </c>
      <c r="S217" s="209">
        <v>0</v>
      </c>
      <c r="T217" s="210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11" t="s">
        <v>219</v>
      </c>
      <c r="AT217" s="211" t="s">
        <v>136</v>
      </c>
      <c r="AU217" s="211" t="s">
        <v>85</v>
      </c>
      <c r="AY217" s="17" t="s">
        <v>133</v>
      </c>
      <c r="BE217" s="212">
        <f>IF(N217="základní",J217,0)</f>
        <v>0</v>
      </c>
      <c r="BF217" s="212">
        <f>IF(N217="snížená",J217,0)</f>
        <v>0</v>
      </c>
      <c r="BG217" s="212">
        <f>IF(N217="zákl. přenesená",J217,0)</f>
        <v>0</v>
      </c>
      <c r="BH217" s="212">
        <f>IF(N217="sníž. přenesená",J217,0)</f>
        <v>0</v>
      </c>
      <c r="BI217" s="212">
        <f>IF(N217="nulová",J217,0)</f>
        <v>0</v>
      </c>
      <c r="BJ217" s="17" t="s">
        <v>83</v>
      </c>
      <c r="BK217" s="212">
        <f>ROUND(I217*H217,2)</f>
        <v>0</v>
      </c>
      <c r="BL217" s="17" t="s">
        <v>219</v>
      </c>
      <c r="BM217" s="211" t="s">
        <v>485</v>
      </c>
    </row>
    <row r="218" s="2" customFormat="1" ht="16.5" customHeight="1">
      <c r="A218" s="38"/>
      <c r="B218" s="39"/>
      <c r="C218" s="236" t="s">
        <v>486</v>
      </c>
      <c r="D218" s="236" t="s">
        <v>306</v>
      </c>
      <c r="E218" s="237" t="s">
        <v>487</v>
      </c>
      <c r="F218" s="238" t="s">
        <v>488</v>
      </c>
      <c r="G218" s="239" t="s">
        <v>139</v>
      </c>
      <c r="H218" s="240">
        <v>3</v>
      </c>
      <c r="I218" s="241"/>
      <c r="J218" s="242">
        <f>ROUND(I218*H218,2)</f>
        <v>0</v>
      </c>
      <c r="K218" s="238" t="s">
        <v>140</v>
      </c>
      <c r="L218" s="243"/>
      <c r="M218" s="244" t="s">
        <v>19</v>
      </c>
      <c r="N218" s="245" t="s">
        <v>46</v>
      </c>
      <c r="O218" s="84"/>
      <c r="P218" s="209">
        <f>O218*H218</f>
        <v>0</v>
      </c>
      <c r="Q218" s="209">
        <v>4.0000000000000003E-05</v>
      </c>
      <c r="R218" s="209">
        <f>Q218*H218</f>
        <v>0.00012000000000000002</v>
      </c>
      <c r="S218" s="209">
        <v>0</v>
      </c>
      <c r="T218" s="210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11" t="s">
        <v>284</v>
      </c>
      <c r="AT218" s="211" t="s">
        <v>306</v>
      </c>
      <c r="AU218" s="211" t="s">
        <v>85</v>
      </c>
      <c r="AY218" s="17" t="s">
        <v>133</v>
      </c>
      <c r="BE218" s="212">
        <f>IF(N218="základní",J218,0)</f>
        <v>0</v>
      </c>
      <c r="BF218" s="212">
        <f>IF(N218="snížená",J218,0)</f>
        <v>0</v>
      </c>
      <c r="BG218" s="212">
        <f>IF(N218="zákl. přenesená",J218,0)</f>
        <v>0</v>
      </c>
      <c r="BH218" s="212">
        <f>IF(N218="sníž. přenesená",J218,0)</f>
        <v>0</v>
      </c>
      <c r="BI218" s="212">
        <f>IF(N218="nulová",J218,0)</f>
        <v>0</v>
      </c>
      <c r="BJ218" s="17" t="s">
        <v>83</v>
      </c>
      <c r="BK218" s="212">
        <f>ROUND(I218*H218,2)</f>
        <v>0</v>
      </c>
      <c r="BL218" s="17" t="s">
        <v>219</v>
      </c>
      <c r="BM218" s="211" t="s">
        <v>489</v>
      </c>
    </row>
    <row r="219" s="2" customFormat="1">
      <c r="A219" s="38"/>
      <c r="B219" s="39"/>
      <c r="C219" s="200" t="s">
        <v>490</v>
      </c>
      <c r="D219" s="200" t="s">
        <v>136</v>
      </c>
      <c r="E219" s="201" t="s">
        <v>491</v>
      </c>
      <c r="F219" s="202" t="s">
        <v>492</v>
      </c>
      <c r="G219" s="203" t="s">
        <v>139</v>
      </c>
      <c r="H219" s="204">
        <v>2</v>
      </c>
      <c r="I219" s="205"/>
      <c r="J219" s="206">
        <f>ROUND(I219*H219,2)</f>
        <v>0</v>
      </c>
      <c r="K219" s="202" t="s">
        <v>140</v>
      </c>
      <c r="L219" s="44"/>
      <c r="M219" s="207" t="s">
        <v>19</v>
      </c>
      <c r="N219" s="208" t="s">
        <v>46</v>
      </c>
      <c r="O219" s="84"/>
      <c r="P219" s="209">
        <f>O219*H219</f>
        <v>0</v>
      </c>
      <c r="Q219" s="209">
        <v>0</v>
      </c>
      <c r="R219" s="209">
        <f>Q219*H219</f>
        <v>0</v>
      </c>
      <c r="S219" s="209">
        <v>0</v>
      </c>
      <c r="T219" s="210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11" t="s">
        <v>219</v>
      </c>
      <c r="AT219" s="211" t="s">
        <v>136</v>
      </c>
      <c r="AU219" s="211" t="s">
        <v>85</v>
      </c>
      <c r="AY219" s="17" t="s">
        <v>133</v>
      </c>
      <c r="BE219" s="212">
        <f>IF(N219="základní",J219,0)</f>
        <v>0</v>
      </c>
      <c r="BF219" s="212">
        <f>IF(N219="snížená",J219,0)</f>
        <v>0</v>
      </c>
      <c r="BG219" s="212">
        <f>IF(N219="zákl. přenesená",J219,0)</f>
        <v>0</v>
      </c>
      <c r="BH219" s="212">
        <f>IF(N219="sníž. přenesená",J219,0)</f>
        <v>0</v>
      </c>
      <c r="BI219" s="212">
        <f>IF(N219="nulová",J219,0)</f>
        <v>0</v>
      </c>
      <c r="BJ219" s="17" t="s">
        <v>83</v>
      </c>
      <c r="BK219" s="212">
        <f>ROUND(I219*H219,2)</f>
        <v>0</v>
      </c>
      <c r="BL219" s="17" t="s">
        <v>219</v>
      </c>
      <c r="BM219" s="211" t="s">
        <v>493</v>
      </c>
    </row>
    <row r="220" s="2" customFormat="1" ht="16.5" customHeight="1">
      <c r="A220" s="38"/>
      <c r="B220" s="39"/>
      <c r="C220" s="236" t="s">
        <v>494</v>
      </c>
      <c r="D220" s="236" t="s">
        <v>306</v>
      </c>
      <c r="E220" s="237" t="s">
        <v>495</v>
      </c>
      <c r="F220" s="238" t="s">
        <v>496</v>
      </c>
      <c r="G220" s="239" t="s">
        <v>139</v>
      </c>
      <c r="H220" s="240">
        <v>2</v>
      </c>
      <c r="I220" s="241"/>
      <c r="J220" s="242">
        <f>ROUND(I220*H220,2)</f>
        <v>0</v>
      </c>
      <c r="K220" s="238" t="s">
        <v>331</v>
      </c>
      <c r="L220" s="243"/>
      <c r="M220" s="244" t="s">
        <v>19</v>
      </c>
      <c r="N220" s="245" t="s">
        <v>46</v>
      </c>
      <c r="O220" s="84"/>
      <c r="P220" s="209">
        <f>O220*H220</f>
        <v>0</v>
      </c>
      <c r="Q220" s="209">
        <v>0.001</v>
      </c>
      <c r="R220" s="209">
        <f>Q220*H220</f>
        <v>0.002</v>
      </c>
      <c r="S220" s="209">
        <v>0</v>
      </c>
      <c r="T220" s="210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11" t="s">
        <v>284</v>
      </c>
      <c r="AT220" s="211" t="s">
        <v>306</v>
      </c>
      <c r="AU220" s="211" t="s">
        <v>85</v>
      </c>
      <c r="AY220" s="17" t="s">
        <v>133</v>
      </c>
      <c r="BE220" s="212">
        <f>IF(N220="základní",J220,0)</f>
        <v>0</v>
      </c>
      <c r="BF220" s="212">
        <f>IF(N220="snížená",J220,0)</f>
        <v>0</v>
      </c>
      <c r="BG220" s="212">
        <f>IF(N220="zákl. přenesená",J220,0)</f>
        <v>0</v>
      </c>
      <c r="BH220" s="212">
        <f>IF(N220="sníž. přenesená",J220,0)</f>
        <v>0</v>
      </c>
      <c r="BI220" s="212">
        <f>IF(N220="nulová",J220,0)</f>
        <v>0</v>
      </c>
      <c r="BJ220" s="17" t="s">
        <v>83</v>
      </c>
      <c r="BK220" s="212">
        <f>ROUND(I220*H220,2)</f>
        <v>0</v>
      </c>
      <c r="BL220" s="17" t="s">
        <v>219</v>
      </c>
      <c r="BM220" s="211" t="s">
        <v>497</v>
      </c>
    </row>
    <row r="221" s="2" customFormat="1">
      <c r="A221" s="38"/>
      <c r="B221" s="39"/>
      <c r="C221" s="200" t="s">
        <v>498</v>
      </c>
      <c r="D221" s="200" t="s">
        <v>136</v>
      </c>
      <c r="E221" s="201" t="s">
        <v>499</v>
      </c>
      <c r="F221" s="202" t="s">
        <v>500</v>
      </c>
      <c r="G221" s="203" t="s">
        <v>139</v>
      </c>
      <c r="H221" s="204">
        <v>1</v>
      </c>
      <c r="I221" s="205"/>
      <c r="J221" s="206">
        <f>ROUND(I221*H221,2)</f>
        <v>0</v>
      </c>
      <c r="K221" s="202" t="s">
        <v>140</v>
      </c>
      <c r="L221" s="44"/>
      <c r="M221" s="207" t="s">
        <v>19</v>
      </c>
      <c r="N221" s="208" t="s">
        <v>46</v>
      </c>
      <c r="O221" s="84"/>
      <c r="P221" s="209">
        <f>O221*H221</f>
        <v>0</v>
      </c>
      <c r="Q221" s="209">
        <v>0</v>
      </c>
      <c r="R221" s="209">
        <f>Q221*H221</f>
        <v>0</v>
      </c>
      <c r="S221" s="209">
        <v>0</v>
      </c>
      <c r="T221" s="210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11" t="s">
        <v>219</v>
      </c>
      <c r="AT221" s="211" t="s">
        <v>136</v>
      </c>
      <c r="AU221" s="211" t="s">
        <v>85</v>
      </c>
      <c r="AY221" s="17" t="s">
        <v>133</v>
      </c>
      <c r="BE221" s="212">
        <f>IF(N221="základní",J221,0)</f>
        <v>0</v>
      </c>
      <c r="BF221" s="212">
        <f>IF(N221="snížená",J221,0)</f>
        <v>0</v>
      </c>
      <c r="BG221" s="212">
        <f>IF(N221="zákl. přenesená",J221,0)</f>
        <v>0</v>
      </c>
      <c r="BH221" s="212">
        <f>IF(N221="sníž. přenesená",J221,0)</f>
        <v>0</v>
      </c>
      <c r="BI221" s="212">
        <f>IF(N221="nulová",J221,0)</f>
        <v>0</v>
      </c>
      <c r="BJ221" s="17" t="s">
        <v>83</v>
      </c>
      <c r="BK221" s="212">
        <f>ROUND(I221*H221,2)</f>
        <v>0</v>
      </c>
      <c r="BL221" s="17" t="s">
        <v>219</v>
      </c>
      <c r="BM221" s="211" t="s">
        <v>501</v>
      </c>
    </row>
    <row r="222" s="2" customFormat="1">
      <c r="A222" s="38"/>
      <c r="B222" s="39"/>
      <c r="C222" s="200" t="s">
        <v>502</v>
      </c>
      <c r="D222" s="200" t="s">
        <v>136</v>
      </c>
      <c r="E222" s="201" t="s">
        <v>503</v>
      </c>
      <c r="F222" s="202" t="s">
        <v>504</v>
      </c>
      <c r="G222" s="203" t="s">
        <v>294</v>
      </c>
      <c r="H222" s="204">
        <v>0.0050000000000000001</v>
      </c>
      <c r="I222" s="205"/>
      <c r="J222" s="206">
        <f>ROUND(I222*H222,2)</f>
        <v>0</v>
      </c>
      <c r="K222" s="202" t="s">
        <v>140</v>
      </c>
      <c r="L222" s="44"/>
      <c r="M222" s="207" t="s">
        <v>19</v>
      </c>
      <c r="N222" s="208" t="s">
        <v>46</v>
      </c>
      <c r="O222" s="84"/>
      <c r="P222" s="209">
        <f>O222*H222</f>
        <v>0</v>
      </c>
      <c r="Q222" s="209">
        <v>0</v>
      </c>
      <c r="R222" s="209">
        <f>Q222*H222</f>
        <v>0</v>
      </c>
      <c r="S222" s="209">
        <v>0</v>
      </c>
      <c r="T222" s="210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11" t="s">
        <v>219</v>
      </c>
      <c r="AT222" s="211" t="s">
        <v>136</v>
      </c>
      <c r="AU222" s="211" t="s">
        <v>85</v>
      </c>
      <c r="AY222" s="17" t="s">
        <v>133</v>
      </c>
      <c r="BE222" s="212">
        <f>IF(N222="základní",J222,0)</f>
        <v>0</v>
      </c>
      <c r="BF222" s="212">
        <f>IF(N222="snížená",J222,0)</f>
        <v>0</v>
      </c>
      <c r="BG222" s="212">
        <f>IF(N222="zákl. přenesená",J222,0)</f>
        <v>0</v>
      </c>
      <c r="BH222" s="212">
        <f>IF(N222="sníž. přenesená",J222,0)</f>
        <v>0</v>
      </c>
      <c r="BI222" s="212">
        <f>IF(N222="nulová",J222,0)</f>
        <v>0</v>
      </c>
      <c r="BJ222" s="17" t="s">
        <v>83</v>
      </c>
      <c r="BK222" s="212">
        <f>ROUND(I222*H222,2)</f>
        <v>0</v>
      </c>
      <c r="BL222" s="17" t="s">
        <v>219</v>
      </c>
      <c r="BM222" s="211" t="s">
        <v>505</v>
      </c>
    </row>
    <row r="223" s="12" customFormat="1" ht="22.8" customHeight="1">
      <c r="A223" s="12"/>
      <c r="B223" s="184"/>
      <c r="C223" s="185"/>
      <c r="D223" s="186" t="s">
        <v>74</v>
      </c>
      <c r="E223" s="198" t="s">
        <v>506</v>
      </c>
      <c r="F223" s="198" t="s">
        <v>507</v>
      </c>
      <c r="G223" s="185"/>
      <c r="H223" s="185"/>
      <c r="I223" s="188"/>
      <c r="J223" s="199">
        <f>BK223</f>
        <v>0</v>
      </c>
      <c r="K223" s="185"/>
      <c r="L223" s="190"/>
      <c r="M223" s="191"/>
      <c r="N223" s="192"/>
      <c r="O223" s="192"/>
      <c r="P223" s="193">
        <f>SUM(P224:P238)</f>
        <v>0</v>
      </c>
      <c r="Q223" s="192"/>
      <c r="R223" s="193">
        <f>SUM(R224:R238)</f>
        <v>0.041349999999999998</v>
      </c>
      <c r="S223" s="192"/>
      <c r="T223" s="194">
        <f>SUM(T224:T238)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195" t="s">
        <v>85</v>
      </c>
      <c r="AT223" s="196" t="s">
        <v>74</v>
      </c>
      <c r="AU223" s="196" t="s">
        <v>83</v>
      </c>
      <c r="AY223" s="195" t="s">
        <v>133</v>
      </c>
      <c r="BK223" s="197">
        <f>SUM(BK224:BK238)</f>
        <v>0</v>
      </c>
    </row>
    <row r="224" s="2" customFormat="1" ht="21.75" customHeight="1">
      <c r="A224" s="38"/>
      <c r="B224" s="39"/>
      <c r="C224" s="200" t="s">
        <v>508</v>
      </c>
      <c r="D224" s="200" t="s">
        <v>136</v>
      </c>
      <c r="E224" s="201" t="s">
        <v>509</v>
      </c>
      <c r="F224" s="202" t="s">
        <v>510</v>
      </c>
      <c r="G224" s="203" t="s">
        <v>139</v>
      </c>
      <c r="H224" s="204">
        <v>1</v>
      </c>
      <c r="I224" s="205"/>
      <c r="J224" s="206">
        <f>ROUND(I224*H224,2)</f>
        <v>0</v>
      </c>
      <c r="K224" s="202" t="s">
        <v>140</v>
      </c>
      <c r="L224" s="44"/>
      <c r="M224" s="207" t="s">
        <v>19</v>
      </c>
      <c r="N224" s="208" t="s">
        <v>46</v>
      </c>
      <c r="O224" s="84"/>
      <c r="P224" s="209">
        <f>O224*H224</f>
        <v>0</v>
      </c>
      <c r="Q224" s="209">
        <v>0</v>
      </c>
      <c r="R224" s="209">
        <f>Q224*H224</f>
        <v>0</v>
      </c>
      <c r="S224" s="209">
        <v>0</v>
      </c>
      <c r="T224" s="210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11" t="s">
        <v>141</v>
      </c>
      <c r="AT224" s="211" t="s">
        <v>136</v>
      </c>
      <c r="AU224" s="211" t="s">
        <v>85</v>
      </c>
      <c r="AY224" s="17" t="s">
        <v>133</v>
      </c>
      <c r="BE224" s="212">
        <f>IF(N224="základní",J224,0)</f>
        <v>0</v>
      </c>
      <c r="BF224" s="212">
        <f>IF(N224="snížená",J224,0)</f>
        <v>0</v>
      </c>
      <c r="BG224" s="212">
        <f>IF(N224="zákl. přenesená",J224,0)</f>
        <v>0</v>
      </c>
      <c r="BH224" s="212">
        <f>IF(N224="sníž. přenesená",J224,0)</f>
        <v>0</v>
      </c>
      <c r="BI224" s="212">
        <f>IF(N224="nulová",J224,0)</f>
        <v>0</v>
      </c>
      <c r="BJ224" s="17" t="s">
        <v>83</v>
      </c>
      <c r="BK224" s="212">
        <f>ROUND(I224*H224,2)</f>
        <v>0</v>
      </c>
      <c r="BL224" s="17" t="s">
        <v>141</v>
      </c>
      <c r="BM224" s="211" t="s">
        <v>511</v>
      </c>
    </row>
    <row r="225" s="2" customFormat="1">
      <c r="A225" s="38"/>
      <c r="B225" s="39"/>
      <c r="C225" s="236" t="s">
        <v>512</v>
      </c>
      <c r="D225" s="236" t="s">
        <v>306</v>
      </c>
      <c r="E225" s="237" t="s">
        <v>513</v>
      </c>
      <c r="F225" s="238" t="s">
        <v>514</v>
      </c>
      <c r="G225" s="239" t="s">
        <v>139</v>
      </c>
      <c r="H225" s="240">
        <v>1</v>
      </c>
      <c r="I225" s="241"/>
      <c r="J225" s="242">
        <f>ROUND(I225*H225,2)</f>
        <v>0</v>
      </c>
      <c r="K225" s="238" t="s">
        <v>331</v>
      </c>
      <c r="L225" s="243"/>
      <c r="M225" s="244" t="s">
        <v>19</v>
      </c>
      <c r="N225" s="245" t="s">
        <v>46</v>
      </c>
      <c r="O225" s="84"/>
      <c r="P225" s="209">
        <f>O225*H225</f>
        <v>0</v>
      </c>
      <c r="Q225" s="209">
        <v>0.0050000000000000001</v>
      </c>
      <c r="R225" s="209">
        <f>Q225*H225</f>
        <v>0.0050000000000000001</v>
      </c>
      <c r="S225" s="209">
        <v>0</v>
      </c>
      <c r="T225" s="210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11" t="s">
        <v>176</v>
      </c>
      <c r="AT225" s="211" t="s">
        <v>306</v>
      </c>
      <c r="AU225" s="211" t="s">
        <v>85</v>
      </c>
      <c r="AY225" s="17" t="s">
        <v>133</v>
      </c>
      <c r="BE225" s="212">
        <f>IF(N225="základní",J225,0)</f>
        <v>0</v>
      </c>
      <c r="BF225" s="212">
        <f>IF(N225="snížená",J225,0)</f>
        <v>0</v>
      </c>
      <c r="BG225" s="212">
        <f>IF(N225="zákl. přenesená",J225,0)</f>
        <v>0</v>
      </c>
      <c r="BH225" s="212">
        <f>IF(N225="sníž. přenesená",J225,0)</f>
        <v>0</v>
      </c>
      <c r="BI225" s="212">
        <f>IF(N225="nulová",J225,0)</f>
        <v>0</v>
      </c>
      <c r="BJ225" s="17" t="s">
        <v>83</v>
      </c>
      <c r="BK225" s="212">
        <f>ROUND(I225*H225,2)</f>
        <v>0</v>
      </c>
      <c r="BL225" s="17" t="s">
        <v>141</v>
      </c>
      <c r="BM225" s="211" t="s">
        <v>515</v>
      </c>
    </row>
    <row r="226" s="2" customFormat="1" ht="16.5" customHeight="1">
      <c r="A226" s="38"/>
      <c r="B226" s="39"/>
      <c r="C226" s="200" t="s">
        <v>516</v>
      </c>
      <c r="D226" s="200" t="s">
        <v>136</v>
      </c>
      <c r="E226" s="201" t="s">
        <v>517</v>
      </c>
      <c r="F226" s="202" t="s">
        <v>518</v>
      </c>
      <c r="G226" s="203" t="s">
        <v>139</v>
      </c>
      <c r="H226" s="204">
        <v>5</v>
      </c>
      <c r="I226" s="205"/>
      <c r="J226" s="206">
        <f>ROUND(I226*H226,2)</f>
        <v>0</v>
      </c>
      <c r="K226" s="202" t="s">
        <v>140</v>
      </c>
      <c r="L226" s="44"/>
      <c r="M226" s="207" t="s">
        <v>19</v>
      </c>
      <c r="N226" s="208" t="s">
        <v>46</v>
      </c>
      <c r="O226" s="84"/>
      <c r="P226" s="209">
        <f>O226*H226</f>
        <v>0</v>
      </c>
      <c r="Q226" s="209">
        <v>0</v>
      </c>
      <c r="R226" s="209">
        <f>Q226*H226</f>
        <v>0</v>
      </c>
      <c r="S226" s="209">
        <v>0</v>
      </c>
      <c r="T226" s="210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11" t="s">
        <v>219</v>
      </c>
      <c r="AT226" s="211" t="s">
        <v>136</v>
      </c>
      <c r="AU226" s="211" t="s">
        <v>85</v>
      </c>
      <c r="AY226" s="17" t="s">
        <v>133</v>
      </c>
      <c r="BE226" s="212">
        <f>IF(N226="základní",J226,0)</f>
        <v>0</v>
      </c>
      <c r="BF226" s="212">
        <f>IF(N226="snížená",J226,0)</f>
        <v>0</v>
      </c>
      <c r="BG226" s="212">
        <f>IF(N226="zákl. přenesená",J226,0)</f>
        <v>0</v>
      </c>
      <c r="BH226" s="212">
        <f>IF(N226="sníž. přenesená",J226,0)</f>
        <v>0</v>
      </c>
      <c r="BI226" s="212">
        <f>IF(N226="nulová",J226,0)</f>
        <v>0</v>
      </c>
      <c r="BJ226" s="17" t="s">
        <v>83</v>
      </c>
      <c r="BK226" s="212">
        <f>ROUND(I226*H226,2)</f>
        <v>0</v>
      </c>
      <c r="BL226" s="17" t="s">
        <v>219</v>
      </c>
      <c r="BM226" s="211" t="s">
        <v>519</v>
      </c>
    </row>
    <row r="227" s="2" customFormat="1" ht="16.5" customHeight="1">
      <c r="A227" s="38"/>
      <c r="B227" s="39"/>
      <c r="C227" s="236" t="s">
        <v>520</v>
      </c>
      <c r="D227" s="236" t="s">
        <v>306</v>
      </c>
      <c r="E227" s="237" t="s">
        <v>521</v>
      </c>
      <c r="F227" s="238" t="s">
        <v>522</v>
      </c>
      <c r="G227" s="239" t="s">
        <v>139</v>
      </c>
      <c r="H227" s="240">
        <v>5</v>
      </c>
      <c r="I227" s="241"/>
      <c r="J227" s="242">
        <f>ROUND(I227*H227,2)</f>
        <v>0</v>
      </c>
      <c r="K227" s="238" t="s">
        <v>140</v>
      </c>
      <c r="L227" s="243"/>
      <c r="M227" s="244" t="s">
        <v>19</v>
      </c>
      <c r="N227" s="245" t="s">
        <v>46</v>
      </c>
      <c r="O227" s="84"/>
      <c r="P227" s="209">
        <f>O227*H227</f>
        <v>0</v>
      </c>
      <c r="Q227" s="209">
        <v>0.00020000000000000001</v>
      </c>
      <c r="R227" s="209">
        <f>Q227*H227</f>
        <v>0.001</v>
      </c>
      <c r="S227" s="209">
        <v>0</v>
      </c>
      <c r="T227" s="210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11" t="s">
        <v>284</v>
      </c>
      <c r="AT227" s="211" t="s">
        <v>306</v>
      </c>
      <c r="AU227" s="211" t="s">
        <v>85</v>
      </c>
      <c r="AY227" s="17" t="s">
        <v>133</v>
      </c>
      <c r="BE227" s="212">
        <f>IF(N227="základní",J227,0)</f>
        <v>0</v>
      </c>
      <c r="BF227" s="212">
        <f>IF(N227="snížená",J227,0)</f>
        <v>0</v>
      </c>
      <c r="BG227" s="212">
        <f>IF(N227="zákl. přenesená",J227,0)</f>
        <v>0</v>
      </c>
      <c r="BH227" s="212">
        <f>IF(N227="sníž. přenesená",J227,0)</f>
        <v>0</v>
      </c>
      <c r="BI227" s="212">
        <f>IF(N227="nulová",J227,0)</f>
        <v>0</v>
      </c>
      <c r="BJ227" s="17" t="s">
        <v>83</v>
      </c>
      <c r="BK227" s="212">
        <f>ROUND(I227*H227,2)</f>
        <v>0</v>
      </c>
      <c r="BL227" s="17" t="s">
        <v>219</v>
      </c>
      <c r="BM227" s="211" t="s">
        <v>523</v>
      </c>
    </row>
    <row r="228" s="2" customFormat="1">
      <c r="A228" s="38"/>
      <c r="B228" s="39"/>
      <c r="C228" s="200" t="s">
        <v>524</v>
      </c>
      <c r="D228" s="200" t="s">
        <v>136</v>
      </c>
      <c r="E228" s="201" t="s">
        <v>525</v>
      </c>
      <c r="F228" s="202" t="s">
        <v>526</v>
      </c>
      <c r="G228" s="203" t="s">
        <v>192</v>
      </c>
      <c r="H228" s="204">
        <v>8</v>
      </c>
      <c r="I228" s="205"/>
      <c r="J228" s="206">
        <f>ROUND(I228*H228,2)</f>
        <v>0</v>
      </c>
      <c r="K228" s="202" t="s">
        <v>140</v>
      </c>
      <c r="L228" s="44"/>
      <c r="M228" s="207" t="s">
        <v>19</v>
      </c>
      <c r="N228" s="208" t="s">
        <v>46</v>
      </c>
      <c r="O228" s="84"/>
      <c r="P228" s="209">
        <f>O228*H228</f>
        <v>0</v>
      </c>
      <c r="Q228" s="209">
        <v>0.00167</v>
      </c>
      <c r="R228" s="209">
        <f>Q228*H228</f>
        <v>0.01336</v>
      </c>
      <c r="S228" s="209">
        <v>0</v>
      </c>
      <c r="T228" s="21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11" t="s">
        <v>219</v>
      </c>
      <c r="AT228" s="211" t="s">
        <v>136</v>
      </c>
      <c r="AU228" s="211" t="s">
        <v>85</v>
      </c>
      <c r="AY228" s="17" t="s">
        <v>133</v>
      </c>
      <c r="BE228" s="212">
        <f>IF(N228="základní",J228,0)</f>
        <v>0</v>
      </c>
      <c r="BF228" s="212">
        <f>IF(N228="snížená",J228,0)</f>
        <v>0</v>
      </c>
      <c r="BG228" s="212">
        <f>IF(N228="zákl. přenesená",J228,0)</f>
        <v>0</v>
      </c>
      <c r="BH228" s="212">
        <f>IF(N228="sníž. přenesená",J228,0)</f>
        <v>0</v>
      </c>
      <c r="BI228" s="212">
        <f>IF(N228="nulová",J228,0)</f>
        <v>0</v>
      </c>
      <c r="BJ228" s="17" t="s">
        <v>83</v>
      </c>
      <c r="BK228" s="212">
        <f>ROUND(I228*H228,2)</f>
        <v>0</v>
      </c>
      <c r="BL228" s="17" t="s">
        <v>219</v>
      </c>
      <c r="BM228" s="211" t="s">
        <v>527</v>
      </c>
    </row>
    <row r="229" s="2" customFormat="1">
      <c r="A229" s="38"/>
      <c r="B229" s="39"/>
      <c r="C229" s="200" t="s">
        <v>528</v>
      </c>
      <c r="D229" s="200" t="s">
        <v>136</v>
      </c>
      <c r="E229" s="201" t="s">
        <v>529</v>
      </c>
      <c r="F229" s="202" t="s">
        <v>530</v>
      </c>
      <c r="G229" s="203" t="s">
        <v>192</v>
      </c>
      <c r="H229" s="204">
        <v>5</v>
      </c>
      <c r="I229" s="205"/>
      <c r="J229" s="206">
        <f>ROUND(I229*H229,2)</f>
        <v>0</v>
      </c>
      <c r="K229" s="202" t="s">
        <v>140</v>
      </c>
      <c r="L229" s="44"/>
      <c r="M229" s="207" t="s">
        <v>19</v>
      </c>
      <c r="N229" s="208" t="s">
        <v>46</v>
      </c>
      <c r="O229" s="84"/>
      <c r="P229" s="209">
        <f>O229*H229</f>
        <v>0</v>
      </c>
      <c r="Q229" s="209">
        <v>0.0034399999999999999</v>
      </c>
      <c r="R229" s="209">
        <f>Q229*H229</f>
        <v>0.0172</v>
      </c>
      <c r="S229" s="209">
        <v>0</v>
      </c>
      <c r="T229" s="210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11" t="s">
        <v>219</v>
      </c>
      <c r="AT229" s="211" t="s">
        <v>136</v>
      </c>
      <c r="AU229" s="211" t="s">
        <v>85</v>
      </c>
      <c r="AY229" s="17" t="s">
        <v>133</v>
      </c>
      <c r="BE229" s="212">
        <f>IF(N229="základní",J229,0)</f>
        <v>0</v>
      </c>
      <c r="BF229" s="212">
        <f>IF(N229="snížená",J229,0)</f>
        <v>0</v>
      </c>
      <c r="BG229" s="212">
        <f>IF(N229="zákl. přenesená",J229,0)</f>
        <v>0</v>
      </c>
      <c r="BH229" s="212">
        <f>IF(N229="sníž. přenesená",J229,0)</f>
        <v>0</v>
      </c>
      <c r="BI229" s="212">
        <f>IF(N229="nulová",J229,0)</f>
        <v>0</v>
      </c>
      <c r="BJ229" s="17" t="s">
        <v>83</v>
      </c>
      <c r="BK229" s="212">
        <f>ROUND(I229*H229,2)</f>
        <v>0</v>
      </c>
      <c r="BL229" s="17" t="s">
        <v>219</v>
      </c>
      <c r="BM229" s="211" t="s">
        <v>531</v>
      </c>
    </row>
    <row r="230" s="2" customFormat="1">
      <c r="A230" s="38"/>
      <c r="B230" s="39"/>
      <c r="C230" s="200" t="s">
        <v>532</v>
      </c>
      <c r="D230" s="200" t="s">
        <v>136</v>
      </c>
      <c r="E230" s="201" t="s">
        <v>533</v>
      </c>
      <c r="F230" s="202" t="s">
        <v>534</v>
      </c>
      <c r="G230" s="203" t="s">
        <v>139</v>
      </c>
      <c r="H230" s="204">
        <v>1</v>
      </c>
      <c r="I230" s="205"/>
      <c r="J230" s="206">
        <f>ROUND(I230*H230,2)</f>
        <v>0</v>
      </c>
      <c r="K230" s="202" t="s">
        <v>140</v>
      </c>
      <c r="L230" s="44"/>
      <c r="M230" s="207" t="s">
        <v>19</v>
      </c>
      <c r="N230" s="208" t="s">
        <v>46</v>
      </c>
      <c r="O230" s="84"/>
      <c r="P230" s="209">
        <f>O230*H230</f>
        <v>0</v>
      </c>
      <c r="Q230" s="209">
        <v>0</v>
      </c>
      <c r="R230" s="209">
        <f>Q230*H230</f>
        <v>0</v>
      </c>
      <c r="S230" s="209">
        <v>0</v>
      </c>
      <c r="T230" s="210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11" t="s">
        <v>141</v>
      </c>
      <c r="AT230" s="211" t="s">
        <v>136</v>
      </c>
      <c r="AU230" s="211" t="s">
        <v>85</v>
      </c>
      <c r="AY230" s="17" t="s">
        <v>133</v>
      </c>
      <c r="BE230" s="212">
        <f>IF(N230="základní",J230,0)</f>
        <v>0</v>
      </c>
      <c r="BF230" s="212">
        <f>IF(N230="snížená",J230,0)</f>
        <v>0</v>
      </c>
      <c r="BG230" s="212">
        <f>IF(N230="zákl. přenesená",J230,0)</f>
        <v>0</v>
      </c>
      <c r="BH230" s="212">
        <f>IF(N230="sníž. přenesená",J230,0)</f>
        <v>0</v>
      </c>
      <c r="BI230" s="212">
        <f>IF(N230="nulová",J230,0)</f>
        <v>0</v>
      </c>
      <c r="BJ230" s="17" t="s">
        <v>83</v>
      </c>
      <c r="BK230" s="212">
        <f>ROUND(I230*H230,2)</f>
        <v>0</v>
      </c>
      <c r="BL230" s="17" t="s">
        <v>141</v>
      </c>
      <c r="BM230" s="211" t="s">
        <v>535</v>
      </c>
    </row>
    <row r="231" s="2" customFormat="1" ht="16.5" customHeight="1">
      <c r="A231" s="38"/>
      <c r="B231" s="39"/>
      <c r="C231" s="236" t="s">
        <v>536</v>
      </c>
      <c r="D231" s="236" t="s">
        <v>306</v>
      </c>
      <c r="E231" s="237" t="s">
        <v>537</v>
      </c>
      <c r="F231" s="238" t="s">
        <v>538</v>
      </c>
      <c r="G231" s="239" t="s">
        <v>139</v>
      </c>
      <c r="H231" s="240">
        <v>1</v>
      </c>
      <c r="I231" s="241"/>
      <c r="J231" s="242">
        <f>ROUND(I231*H231,2)</f>
        <v>0</v>
      </c>
      <c r="K231" s="238" t="s">
        <v>331</v>
      </c>
      <c r="L231" s="243"/>
      <c r="M231" s="244" t="s">
        <v>19</v>
      </c>
      <c r="N231" s="245" t="s">
        <v>46</v>
      </c>
      <c r="O231" s="84"/>
      <c r="P231" s="209">
        <f>O231*H231</f>
        <v>0</v>
      </c>
      <c r="Q231" s="209">
        <v>0.0011000000000000001</v>
      </c>
      <c r="R231" s="209">
        <f>Q231*H231</f>
        <v>0.0011000000000000001</v>
      </c>
      <c r="S231" s="209">
        <v>0</v>
      </c>
      <c r="T231" s="210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11" t="s">
        <v>176</v>
      </c>
      <c r="AT231" s="211" t="s">
        <v>306</v>
      </c>
      <c r="AU231" s="211" t="s">
        <v>85</v>
      </c>
      <c r="AY231" s="17" t="s">
        <v>133</v>
      </c>
      <c r="BE231" s="212">
        <f>IF(N231="základní",J231,0)</f>
        <v>0</v>
      </c>
      <c r="BF231" s="212">
        <f>IF(N231="snížená",J231,0)</f>
        <v>0</v>
      </c>
      <c r="BG231" s="212">
        <f>IF(N231="zákl. přenesená",J231,0)</f>
        <v>0</v>
      </c>
      <c r="BH231" s="212">
        <f>IF(N231="sníž. přenesená",J231,0)</f>
        <v>0</v>
      </c>
      <c r="BI231" s="212">
        <f>IF(N231="nulová",J231,0)</f>
        <v>0</v>
      </c>
      <c r="BJ231" s="17" t="s">
        <v>83</v>
      </c>
      <c r="BK231" s="212">
        <f>ROUND(I231*H231,2)</f>
        <v>0</v>
      </c>
      <c r="BL231" s="17" t="s">
        <v>141</v>
      </c>
      <c r="BM231" s="211" t="s">
        <v>539</v>
      </c>
    </row>
    <row r="232" s="2" customFormat="1" ht="16.5" customHeight="1">
      <c r="A232" s="38"/>
      <c r="B232" s="39"/>
      <c r="C232" s="200" t="s">
        <v>540</v>
      </c>
      <c r="D232" s="200" t="s">
        <v>136</v>
      </c>
      <c r="E232" s="201" t="s">
        <v>541</v>
      </c>
      <c r="F232" s="202" t="s">
        <v>542</v>
      </c>
      <c r="G232" s="203" t="s">
        <v>192</v>
      </c>
      <c r="H232" s="204">
        <v>8</v>
      </c>
      <c r="I232" s="205"/>
      <c r="J232" s="206">
        <f>ROUND(I232*H232,2)</f>
        <v>0</v>
      </c>
      <c r="K232" s="202" t="s">
        <v>140</v>
      </c>
      <c r="L232" s="44"/>
      <c r="M232" s="207" t="s">
        <v>19</v>
      </c>
      <c r="N232" s="208" t="s">
        <v>46</v>
      </c>
      <c r="O232" s="84"/>
      <c r="P232" s="209">
        <f>O232*H232</f>
        <v>0</v>
      </c>
      <c r="Q232" s="209">
        <v>0.00017000000000000001</v>
      </c>
      <c r="R232" s="209">
        <f>Q232*H232</f>
        <v>0.0013600000000000001</v>
      </c>
      <c r="S232" s="209">
        <v>0</v>
      </c>
      <c r="T232" s="210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11" t="s">
        <v>219</v>
      </c>
      <c r="AT232" s="211" t="s">
        <v>136</v>
      </c>
      <c r="AU232" s="211" t="s">
        <v>85</v>
      </c>
      <c r="AY232" s="17" t="s">
        <v>133</v>
      </c>
      <c r="BE232" s="212">
        <f>IF(N232="základní",J232,0)</f>
        <v>0</v>
      </c>
      <c r="BF232" s="212">
        <f>IF(N232="snížená",J232,0)</f>
        <v>0</v>
      </c>
      <c r="BG232" s="212">
        <f>IF(N232="zákl. přenesená",J232,0)</f>
        <v>0</v>
      </c>
      <c r="BH232" s="212">
        <f>IF(N232="sníž. přenesená",J232,0)</f>
        <v>0</v>
      </c>
      <c r="BI232" s="212">
        <f>IF(N232="nulová",J232,0)</f>
        <v>0</v>
      </c>
      <c r="BJ232" s="17" t="s">
        <v>83</v>
      </c>
      <c r="BK232" s="212">
        <f>ROUND(I232*H232,2)</f>
        <v>0</v>
      </c>
      <c r="BL232" s="17" t="s">
        <v>219</v>
      </c>
      <c r="BM232" s="211" t="s">
        <v>543</v>
      </c>
    </row>
    <row r="233" s="2" customFormat="1" ht="21.75" customHeight="1">
      <c r="A233" s="38"/>
      <c r="B233" s="39"/>
      <c r="C233" s="200" t="s">
        <v>544</v>
      </c>
      <c r="D233" s="200" t="s">
        <v>136</v>
      </c>
      <c r="E233" s="201" t="s">
        <v>545</v>
      </c>
      <c r="F233" s="202" t="s">
        <v>546</v>
      </c>
      <c r="G233" s="203" t="s">
        <v>192</v>
      </c>
      <c r="H233" s="204">
        <v>5</v>
      </c>
      <c r="I233" s="205"/>
      <c r="J233" s="206">
        <f>ROUND(I233*H233,2)</f>
        <v>0</v>
      </c>
      <c r="K233" s="202" t="s">
        <v>140</v>
      </c>
      <c r="L233" s="44"/>
      <c r="M233" s="207" t="s">
        <v>19</v>
      </c>
      <c r="N233" s="208" t="s">
        <v>46</v>
      </c>
      <c r="O233" s="84"/>
      <c r="P233" s="209">
        <f>O233*H233</f>
        <v>0</v>
      </c>
      <c r="Q233" s="209">
        <v>0.00022000000000000001</v>
      </c>
      <c r="R233" s="209">
        <f>Q233*H233</f>
        <v>0.0011000000000000001</v>
      </c>
      <c r="S233" s="209">
        <v>0</v>
      </c>
      <c r="T233" s="210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11" t="s">
        <v>219</v>
      </c>
      <c r="AT233" s="211" t="s">
        <v>136</v>
      </c>
      <c r="AU233" s="211" t="s">
        <v>85</v>
      </c>
      <c r="AY233" s="17" t="s">
        <v>133</v>
      </c>
      <c r="BE233" s="212">
        <f>IF(N233="základní",J233,0)</f>
        <v>0</v>
      </c>
      <c r="BF233" s="212">
        <f>IF(N233="snížená",J233,0)</f>
        <v>0</v>
      </c>
      <c r="BG233" s="212">
        <f>IF(N233="zákl. přenesená",J233,0)</f>
        <v>0</v>
      </c>
      <c r="BH233" s="212">
        <f>IF(N233="sníž. přenesená",J233,0)</f>
        <v>0</v>
      </c>
      <c r="BI233" s="212">
        <f>IF(N233="nulová",J233,0)</f>
        <v>0</v>
      </c>
      <c r="BJ233" s="17" t="s">
        <v>83</v>
      </c>
      <c r="BK233" s="212">
        <f>ROUND(I233*H233,2)</f>
        <v>0</v>
      </c>
      <c r="BL233" s="17" t="s">
        <v>219</v>
      </c>
      <c r="BM233" s="211" t="s">
        <v>547</v>
      </c>
    </row>
    <row r="234" s="2" customFormat="1" ht="16.5" customHeight="1">
      <c r="A234" s="38"/>
      <c r="B234" s="39"/>
      <c r="C234" s="200" t="s">
        <v>548</v>
      </c>
      <c r="D234" s="200" t="s">
        <v>136</v>
      </c>
      <c r="E234" s="201" t="s">
        <v>549</v>
      </c>
      <c r="F234" s="202" t="s">
        <v>550</v>
      </c>
      <c r="G234" s="203" t="s">
        <v>139</v>
      </c>
      <c r="H234" s="204">
        <v>1</v>
      </c>
      <c r="I234" s="205"/>
      <c r="J234" s="206">
        <f>ROUND(I234*H234,2)</f>
        <v>0</v>
      </c>
      <c r="K234" s="202" t="s">
        <v>140</v>
      </c>
      <c r="L234" s="44"/>
      <c r="M234" s="207" t="s">
        <v>19</v>
      </c>
      <c r="N234" s="208" t="s">
        <v>46</v>
      </c>
      <c r="O234" s="84"/>
      <c r="P234" s="209">
        <f>O234*H234</f>
        <v>0</v>
      </c>
      <c r="Q234" s="209">
        <v>0</v>
      </c>
      <c r="R234" s="209">
        <f>Q234*H234</f>
        <v>0</v>
      </c>
      <c r="S234" s="209">
        <v>0</v>
      </c>
      <c r="T234" s="210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11" t="s">
        <v>219</v>
      </c>
      <c r="AT234" s="211" t="s">
        <v>136</v>
      </c>
      <c r="AU234" s="211" t="s">
        <v>85</v>
      </c>
      <c r="AY234" s="17" t="s">
        <v>133</v>
      </c>
      <c r="BE234" s="212">
        <f>IF(N234="základní",J234,0)</f>
        <v>0</v>
      </c>
      <c r="BF234" s="212">
        <f>IF(N234="snížená",J234,0)</f>
        <v>0</v>
      </c>
      <c r="BG234" s="212">
        <f>IF(N234="zákl. přenesená",J234,0)</f>
        <v>0</v>
      </c>
      <c r="BH234" s="212">
        <f>IF(N234="sníž. přenesená",J234,0)</f>
        <v>0</v>
      </c>
      <c r="BI234" s="212">
        <f>IF(N234="nulová",J234,0)</f>
        <v>0</v>
      </c>
      <c r="BJ234" s="17" t="s">
        <v>83</v>
      </c>
      <c r="BK234" s="212">
        <f>ROUND(I234*H234,2)</f>
        <v>0</v>
      </c>
      <c r="BL234" s="17" t="s">
        <v>219</v>
      </c>
      <c r="BM234" s="211" t="s">
        <v>551</v>
      </c>
    </row>
    <row r="235" s="2" customFormat="1" ht="16.5" customHeight="1">
      <c r="A235" s="38"/>
      <c r="B235" s="39"/>
      <c r="C235" s="236" t="s">
        <v>552</v>
      </c>
      <c r="D235" s="236" t="s">
        <v>306</v>
      </c>
      <c r="E235" s="237" t="s">
        <v>553</v>
      </c>
      <c r="F235" s="238" t="s">
        <v>554</v>
      </c>
      <c r="G235" s="239" t="s">
        <v>192</v>
      </c>
      <c r="H235" s="240">
        <v>3</v>
      </c>
      <c r="I235" s="241"/>
      <c r="J235" s="242">
        <f>ROUND(I235*H235,2)</f>
        <v>0</v>
      </c>
      <c r="K235" s="238" t="s">
        <v>140</v>
      </c>
      <c r="L235" s="243"/>
      <c r="M235" s="244" t="s">
        <v>19</v>
      </c>
      <c r="N235" s="245" t="s">
        <v>46</v>
      </c>
      <c r="O235" s="84"/>
      <c r="P235" s="209">
        <f>O235*H235</f>
        <v>0</v>
      </c>
      <c r="Q235" s="209">
        <v>0.00040999999999999999</v>
      </c>
      <c r="R235" s="209">
        <f>Q235*H235</f>
        <v>0.00123</v>
      </c>
      <c r="S235" s="209">
        <v>0</v>
      </c>
      <c r="T235" s="210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11" t="s">
        <v>284</v>
      </c>
      <c r="AT235" s="211" t="s">
        <v>306</v>
      </c>
      <c r="AU235" s="211" t="s">
        <v>85</v>
      </c>
      <c r="AY235" s="17" t="s">
        <v>133</v>
      </c>
      <c r="BE235" s="212">
        <f>IF(N235="základní",J235,0)</f>
        <v>0</v>
      </c>
      <c r="BF235" s="212">
        <f>IF(N235="snížená",J235,0)</f>
        <v>0</v>
      </c>
      <c r="BG235" s="212">
        <f>IF(N235="zákl. přenesená",J235,0)</f>
        <v>0</v>
      </c>
      <c r="BH235" s="212">
        <f>IF(N235="sníž. přenesená",J235,0)</f>
        <v>0</v>
      </c>
      <c r="BI235" s="212">
        <f>IF(N235="nulová",J235,0)</f>
        <v>0</v>
      </c>
      <c r="BJ235" s="17" t="s">
        <v>83</v>
      </c>
      <c r="BK235" s="212">
        <f>ROUND(I235*H235,2)</f>
        <v>0</v>
      </c>
      <c r="BL235" s="17" t="s">
        <v>219</v>
      </c>
      <c r="BM235" s="211" t="s">
        <v>555</v>
      </c>
    </row>
    <row r="236" s="2" customFormat="1" ht="16.5" customHeight="1">
      <c r="A236" s="38"/>
      <c r="B236" s="39"/>
      <c r="C236" s="200" t="s">
        <v>556</v>
      </c>
      <c r="D236" s="200" t="s">
        <v>136</v>
      </c>
      <c r="E236" s="201" t="s">
        <v>557</v>
      </c>
      <c r="F236" s="202" t="s">
        <v>558</v>
      </c>
      <c r="G236" s="203" t="s">
        <v>139</v>
      </c>
      <c r="H236" s="204">
        <v>5</v>
      </c>
      <c r="I236" s="205"/>
      <c r="J236" s="206">
        <f>ROUND(I236*H236,2)</f>
        <v>0</v>
      </c>
      <c r="K236" s="202" t="s">
        <v>140</v>
      </c>
      <c r="L236" s="44"/>
      <c r="M236" s="207" t="s">
        <v>19</v>
      </c>
      <c r="N236" s="208" t="s">
        <v>46</v>
      </c>
      <c r="O236" s="84"/>
      <c r="P236" s="209">
        <f>O236*H236</f>
        <v>0</v>
      </c>
      <c r="Q236" s="209">
        <v>0</v>
      </c>
      <c r="R236" s="209">
        <f>Q236*H236</f>
        <v>0</v>
      </c>
      <c r="S236" s="209">
        <v>0</v>
      </c>
      <c r="T236" s="210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11" t="s">
        <v>219</v>
      </c>
      <c r="AT236" s="211" t="s">
        <v>136</v>
      </c>
      <c r="AU236" s="211" t="s">
        <v>85</v>
      </c>
      <c r="AY236" s="17" t="s">
        <v>133</v>
      </c>
      <c r="BE236" s="212">
        <f>IF(N236="základní",J236,0)</f>
        <v>0</v>
      </c>
      <c r="BF236" s="212">
        <f>IF(N236="snížená",J236,0)</f>
        <v>0</v>
      </c>
      <c r="BG236" s="212">
        <f>IF(N236="zákl. přenesená",J236,0)</f>
        <v>0</v>
      </c>
      <c r="BH236" s="212">
        <f>IF(N236="sníž. přenesená",J236,0)</f>
        <v>0</v>
      </c>
      <c r="BI236" s="212">
        <f>IF(N236="nulová",J236,0)</f>
        <v>0</v>
      </c>
      <c r="BJ236" s="17" t="s">
        <v>83</v>
      </c>
      <c r="BK236" s="212">
        <f>ROUND(I236*H236,2)</f>
        <v>0</v>
      </c>
      <c r="BL236" s="17" t="s">
        <v>219</v>
      </c>
      <c r="BM236" s="211" t="s">
        <v>559</v>
      </c>
    </row>
    <row r="237" s="2" customFormat="1" ht="16.5" customHeight="1">
      <c r="A237" s="38"/>
      <c r="B237" s="39"/>
      <c r="C237" s="200" t="s">
        <v>196</v>
      </c>
      <c r="D237" s="200" t="s">
        <v>136</v>
      </c>
      <c r="E237" s="201" t="s">
        <v>560</v>
      </c>
      <c r="F237" s="202" t="s">
        <v>561</v>
      </c>
      <c r="G237" s="203" t="s">
        <v>217</v>
      </c>
      <c r="H237" s="204">
        <v>1</v>
      </c>
      <c r="I237" s="205"/>
      <c r="J237" s="206">
        <f>ROUND(I237*H237,2)</f>
        <v>0</v>
      </c>
      <c r="K237" s="202" t="s">
        <v>331</v>
      </c>
      <c r="L237" s="44"/>
      <c r="M237" s="207" t="s">
        <v>19</v>
      </c>
      <c r="N237" s="208" t="s">
        <v>46</v>
      </c>
      <c r="O237" s="84"/>
      <c r="P237" s="209">
        <f>O237*H237</f>
        <v>0</v>
      </c>
      <c r="Q237" s="209">
        <v>0</v>
      </c>
      <c r="R237" s="209">
        <f>Q237*H237</f>
        <v>0</v>
      </c>
      <c r="S237" s="209">
        <v>0</v>
      </c>
      <c r="T237" s="210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11" t="s">
        <v>219</v>
      </c>
      <c r="AT237" s="211" t="s">
        <v>136</v>
      </c>
      <c r="AU237" s="211" t="s">
        <v>85</v>
      </c>
      <c r="AY237" s="17" t="s">
        <v>133</v>
      </c>
      <c r="BE237" s="212">
        <f>IF(N237="základní",J237,0)</f>
        <v>0</v>
      </c>
      <c r="BF237" s="212">
        <f>IF(N237="snížená",J237,0)</f>
        <v>0</v>
      </c>
      <c r="BG237" s="212">
        <f>IF(N237="zákl. přenesená",J237,0)</f>
        <v>0</v>
      </c>
      <c r="BH237" s="212">
        <f>IF(N237="sníž. přenesená",J237,0)</f>
        <v>0</v>
      </c>
      <c r="BI237" s="212">
        <f>IF(N237="nulová",J237,0)</f>
        <v>0</v>
      </c>
      <c r="BJ237" s="17" t="s">
        <v>83</v>
      </c>
      <c r="BK237" s="212">
        <f>ROUND(I237*H237,2)</f>
        <v>0</v>
      </c>
      <c r="BL237" s="17" t="s">
        <v>219</v>
      </c>
      <c r="BM237" s="211" t="s">
        <v>562</v>
      </c>
    </row>
    <row r="238" s="2" customFormat="1">
      <c r="A238" s="38"/>
      <c r="B238" s="39"/>
      <c r="C238" s="200" t="s">
        <v>203</v>
      </c>
      <c r="D238" s="200" t="s">
        <v>136</v>
      </c>
      <c r="E238" s="201" t="s">
        <v>563</v>
      </c>
      <c r="F238" s="202" t="s">
        <v>564</v>
      </c>
      <c r="G238" s="203" t="s">
        <v>294</v>
      </c>
      <c r="H238" s="204">
        <v>0.035000000000000003</v>
      </c>
      <c r="I238" s="205"/>
      <c r="J238" s="206">
        <f>ROUND(I238*H238,2)</f>
        <v>0</v>
      </c>
      <c r="K238" s="202" t="s">
        <v>140</v>
      </c>
      <c r="L238" s="44"/>
      <c r="M238" s="207" t="s">
        <v>19</v>
      </c>
      <c r="N238" s="208" t="s">
        <v>46</v>
      </c>
      <c r="O238" s="84"/>
      <c r="P238" s="209">
        <f>O238*H238</f>
        <v>0</v>
      </c>
      <c r="Q238" s="209">
        <v>0</v>
      </c>
      <c r="R238" s="209">
        <f>Q238*H238</f>
        <v>0</v>
      </c>
      <c r="S238" s="209">
        <v>0</v>
      </c>
      <c r="T238" s="210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11" t="s">
        <v>219</v>
      </c>
      <c r="AT238" s="211" t="s">
        <v>136</v>
      </c>
      <c r="AU238" s="211" t="s">
        <v>85</v>
      </c>
      <c r="AY238" s="17" t="s">
        <v>133</v>
      </c>
      <c r="BE238" s="212">
        <f>IF(N238="základní",J238,0)</f>
        <v>0</v>
      </c>
      <c r="BF238" s="212">
        <f>IF(N238="snížená",J238,0)</f>
        <v>0</v>
      </c>
      <c r="BG238" s="212">
        <f>IF(N238="zákl. přenesená",J238,0)</f>
        <v>0</v>
      </c>
      <c r="BH238" s="212">
        <f>IF(N238="sníž. přenesená",J238,0)</f>
        <v>0</v>
      </c>
      <c r="BI238" s="212">
        <f>IF(N238="nulová",J238,0)</f>
        <v>0</v>
      </c>
      <c r="BJ238" s="17" t="s">
        <v>83</v>
      </c>
      <c r="BK238" s="212">
        <f>ROUND(I238*H238,2)</f>
        <v>0</v>
      </c>
      <c r="BL238" s="17" t="s">
        <v>219</v>
      </c>
      <c r="BM238" s="211" t="s">
        <v>565</v>
      </c>
    </row>
    <row r="239" s="12" customFormat="1" ht="22.8" customHeight="1">
      <c r="A239" s="12"/>
      <c r="B239" s="184"/>
      <c r="C239" s="185"/>
      <c r="D239" s="186" t="s">
        <v>74</v>
      </c>
      <c r="E239" s="198" t="s">
        <v>566</v>
      </c>
      <c r="F239" s="198" t="s">
        <v>567</v>
      </c>
      <c r="G239" s="185"/>
      <c r="H239" s="185"/>
      <c r="I239" s="188"/>
      <c r="J239" s="199">
        <f>BK239</f>
        <v>0</v>
      </c>
      <c r="K239" s="185"/>
      <c r="L239" s="190"/>
      <c r="M239" s="191"/>
      <c r="N239" s="192"/>
      <c r="O239" s="192"/>
      <c r="P239" s="193">
        <f>SUM(P240:P247)</f>
        <v>0</v>
      </c>
      <c r="Q239" s="192"/>
      <c r="R239" s="193">
        <f>SUM(R240:R247)</f>
        <v>0.10393330000000001</v>
      </c>
      <c r="S239" s="192"/>
      <c r="T239" s="194">
        <f>SUM(T240:T247)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195" t="s">
        <v>85</v>
      </c>
      <c r="AT239" s="196" t="s">
        <v>74</v>
      </c>
      <c r="AU239" s="196" t="s">
        <v>83</v>
      </c>
      <c r="AY239" s="195" t="s">
        <v>133</v>
      </c>
      <c r="BK239" s="197">
        <f>SUM(BK240:BK247)</f>
        <v>0</v>
      </c>
    </row>
    <row r="240" s="2" customFormat="1">
      <c r="A240" s="38"/>
      <c r="B240" s="39"/>
      <c r="C240" s="200" t="s">
        <v>213</v>
      </c>
      <c r="D240" s="200" t="s">
        <v>136</v>
      </c>
      <c r="E240" s="201" t="s">
        <v>568</v>
      </c>
      <c r="F240" s="202" t="s">
        <v>569</v>
      </c>
      <c r="G240" s="203" t="s">
        <v>145</v>
      </c>
      <c r="H240" s="204">
        <v>4.8700000000000001</v>
      </c>
      <c r="I240" s="205"/>
      <c r="J240" s="206">
        <f>ROUND(I240*H240,2)</f>
        <v>0</v>
      </c>
      <c r="K240" s="202" t="s">
        <v>140</v>
      </c>
      <c r="L240" s="44"/>
      <c r="M240" s="207" t="s">
        <v>19</v>
      </c>
      <c r="N240" s="208" t="s">
        <v>46</v>
      </c>
      <c r="O240" s="84"/>
      <c r="P240" s="209">
        <f>O240*H240</f>
        <v>0</v>
      </c>
      <c r="Q240" s="209">
        <v>0.012590000000000001</v>
      </c>
      <c r="R240" s="209">
        <f>Q240*H240</f>
        <v>0.061313300000000001</v>
      </c>
      <c r="S240" s="209">
        <v>0</v>
      </c>
      <c r="T240" s="210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11" t="s">
        <v>219</v>
      </c>
      <c r="AT240" s="211" t="s">
        <v>136</v>
      </c>
      <c r="AU240" s="211" t="s">
        <v>85</v>
      </c>
      <c r="AY240" s="17" t="s">
        <v>133</v>
      </c>
      <c r="BE240" s="212">
        <f>IF(N240="základní",J240,0)</f>
        <v>0</v>
      </c>
      <c r="BF240" s="212">
        <f>IF(N240="snížená",J240,0)</f>
        <v>0</v>
      </c>
      <c r="BG240" s="212">
        <f>IF(N240="zákl. přenesená",J240,0)</f>
        <v>0</v>
      </c>
      <c r="BH240" s="212">
        <f>IF(N240="sníž. přenesená",J240,0)</f>
        <v>0</v>
      </c>
      <c r="BI240" s="212">
        <f>IF(N240="nulová",J240,0)</f>
        <v>0</v>
      </c>
      <c r="BJ240" s="17" t="s">
        <v>83</v>
      </c>
      <c r="BK240" s="212">
        <f>ROUND(I240*H240,2)</f>
        <v>0</v>
      </c>
      <c r="BL240" s="17" t="s">
        <v>219</v>
      </c>
      <c r="BM240" s="211" t="s">
        <v>570</v>
      </c>
    </row>
    <row r="241" s="13" customFormat="1">
      <c r="A241" s="13"/>
      <c r="B241" s="213"/>
      <c r="C241" s="214"/>
      <c r="D241" s="215" t="s">
        <v>147</v>
      </c>
      <c r="E241" s="216" t="s">
        <v>19</v>
      </c>
      <c r="F241" s="217" t="s">
        <v>202</v>
      </c>
      <c r="G241" s="214"/>
      <c r="H241" s="218">
        <v>4.8700000000000001</v>
      </c>
      <c r="I241" s="219"/>
      <c r="J241" s="214"/>
      <c r="K241" s="214"/>
      <c r="L241" s="220"/>
      <c r="M241" s="221"/>
      <c r="N241" s="222"/>
      <c r="O241" s="222"/>
      <c r="P241" s="222"/>
      <c r="Q241" s="222"/>
      <c r="R241" s="222"/>
      <c r="S241" s="222"/>
      <c r="T241" s="22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24" t="s">
        <v>147</v>
      </c>
      <c r="AU241" s="224" t="s">
        <v>85</v>
      </c>
      <c r="AV241" s="13" t="s">
        <v>85</v>
      </c>
      <c r="AW241" s="13" t="s">
        <v>36</v>
      </c>
      <c r="AX241" s="13" t="s">
        <v>83</v>
      </c>
      <c r="AY241" s="224" t="s">
        <v>133</v>
      </c>
    </row>
    <row r="242" s="2" customFormat="1">
      <c r="A242" s="38"/>
      <c r="B242" s="39"/>
      <c r="C242" s="200" t="s">
        <v>571</v>
      </c>
      <c r="D242" s="200" t="s">
        <v>136</v>
      </c>
      <c r="E242" s="201" t="s">
        <v>572</v>
      </c>
      <c r="F242" s="202" t="s">
        <v>573</v>
      </c>
      <c r="G242" s="203" t="s">
        <v>192</v>
      </c>
      <c r="H242" s="204">
        <v>3</v>
      </c>
      <c r="I242" s="205"/>
      <c r="J242" s="206">
        <f>ROUND(I242*H242,2)</f>
        <v>0</v>
      </c>
      <c r="K242" s="202" t="s">
        <v>140</v>
      </c>
      <c r="L242" s="44"/>
      <c r="M242" s="207" t="s">
        <v>19</v>
      </c>
      <c r="N242" s="208" t="s">
        <v>46</v>
      </c>
      <c r="O242" s="84"/>
      <c r="P242" s="209">
        <f>O242*H242</f>
        <v>0</v>
      </c>
      <c r="Q242" s="209">
        <v>0.01342</v>
      </c>
      <c r="R242" s="209">
        <f>Q242*H242</f>
        <v>0.040259999999999997</v>
      </c>
      <c r="S242" s="209">
        <v>0</v>
      </c>
      <c r="T242" s="210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11" t="s">
        <v>219</v>
      </c>
      <c r="AT242" s="211" t="s">
        <v>136</v>
      </c>
      <c r="AU242" s="211" t="s">
        <v>85</v>
      </c>
      <c r="AY242" s="17" t="s">
        <v>133</v>
      </c>
      <c r="BE242" s="212">
        <f>IF(N242="základní",J242,0)</f>
        <v>0</v>
      </c>
      <c r="BF242" s="212">
        <f>IF(N242="snížená",J242,0)</f>
        <v>0</v>
      </c>
      <c r="BG242" s="212">
        <f>IF(N242="zákl. přenesená",J242,0)</f>
        <v>0</v>
      </c>
      <c r="BH242" s="212">
        <f>IF(N242="sníž. přenesená",J242,0)</f>
        <v>0</v>
      </c>
      <c r="BI242" s="212">
        <f>IF(N242="nulová",J242,0)</f>
        <v>0</v>
      </c>
      <c r="BJ242" s="17" t="s">
        <v>83</v>
      </c>
      <c r="BK242" s="212">
        <f>ROUND(I242*H242,2)</f>
        <v>0</v>
      </c>
      <c r="BL242" s="17" t="s">
        <v>219</v>
      </c>
      <c r="BM242" s="211" t="s">
        <v>574</v>
      </c>
    </row>
    <row r="243" s="2" customFormat="1">
      <c r="A243" s="38"/>
      <c r="B243" s="39"/>
      <c r="C243" s="200" t="s">
        <v>575</v>
      </c>
      <c r="D243" s="200" t="s">
        <v>136</v>
      </c>
      <c r="E243" s="201" t="s">
        <v>576</v>
      </c>
      <c r="F243" s="202" t="s">
        <v>577</v>
      </c>
      <c r="G243" s="203" t="s">
        <v>139</v>
      </c>
      <c r="H243" s="204">
        <v>1</v>
      </c>
      <c r="I243" s="205"/>
      <c r="J243" s="206">
        <f>ROUND(I243*H243,2)</f>
        <v>0</v>
      </c>
      <c r="K243" s="202" t="s">
        <v>140</v>
      </c>
      <c r="L243" s="44"/>
      <c r="M243" s="207" t="s">
        <v>19</v>
      </c>
      <c r="N243" s="208" t="s">
        <v>46</v>
      </c>
      <c r="O243" s="84"/>
      <c r="P243" s="209">
        <f>O243*H243</f>
        <v>0</v>
      </c>
      <c r="Q243" s="209">
        <v>3.0000000000000001E-05</v>
      </c>
      <c r="R243" s="209">
        <f>Q243*H243</f>
        <v>3.0000000000000001E-05</v>
      </c>
      <c r="S243" s="209">
        <v>0</v>
      </c>
      <c r="T243" s="210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11" t="s">
        <v>219</v>
      </c>
      <c r="AT243" s="211" t="s">
        <v>136</v>
      </c>
      <c r="AU243" s="211" t="s">
        <v>85</v>
      </c>
      <c r="AY243" s="17" t="s">
        <v>133</v>
      </c>
      <c r="BE243" s="212">
        <f>IF(N243="základní",J243,0)</f>
        <v>0</v>
      </c>
      <c r="BF243" s="212">
        <f>IF(N243="snížená",J243,0)</f>
        <v>0</v>
      </c>
      <c r="BG243" s="212">
        <f>IF(N243="zákl. přenesená",J243,0)</f>
        <v>0</v>
      </c>
      <c r="BH243" s="212">
        <f>IF(N243="sníž. přenesená",J243,0)</f>
        <v>0</v>
      </c>
      <c r="BI243" s="212">
        <f>IF(N243="nulová",J243,0)</f>
        <v>0</v>
      </c>
      <c r="BJ243" s="17" t="s">
        <v>83</v>
      </c>
      <c r="BK243" s="212">
        <f>ROUND(I243*H243,2)</f>
        <v>0</v>
      </c>
      <c r="BL243" s="17" t="s">
        <v>219</v>
      </c>
      <c r="BM243" s="211" t="s">
        <v>578</v>
      </c>
    </row>
    <row r="244" s="2" customFormat="1" ht="16.5" customHeight="1">
      <c r="A244" s="38"/>
      <c r="B244" s="39"/>
      <c r="C244" s="236" t="s">
        <v>579</v>
      </c>
      <c r="D244" s="236" t="s">
        <v>306</v>
      </c>
      <c r="E244" s="237" t="s">
        <v>580</v>
      </c>
      <c r="F244" s="238" t="s">
        <v>581</v>
      </c>
      <c r="G244" s="239" t="s">
        <v>139</v>
      </c>
      <c r="H244" s="240">
        <v>1</v>
      </c>
      <c r="I244" s="241"/>
      <c r="J244" s="242">
        <f>ROUND(I244*H244,2)</f>
        <v>0</v>
      </c>
      <c r="K244" s="238" t="s">
        <v>140</v>
      </c>
      <c r="L244" s="243"/>
      <c r="M244" s="244" t="s">
        <v>19</v>
      </c>
      <c r="N244" s="245" t="s">
        <v>46</v>
      </c>
      <c r="O244" s="84"/>
      <c r="P244" s="209">
        <f>O244*H244</f>
        <v>0</v>
      </c>
      <c r="Q244" s="209">
        <v>0.00089999999999999998</v>
      </c>
      <c r="R244" s="209">
        <f>Q244*H244</f>
        <v>0.00089999999999999998</v>
      </c>
      <c r="S244" s="209">
        <v>0</v>
      </c>
      <c r="T244" s="210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11" t="s">
        <v>284</v>
      </c>
      <c r="AT244" s="211" t="s">
        <v>306</v>
      </c>
      <c r="AU244" s="211" t="s">
        <v>85</v>
      </c>
      <c r="AY244" s="17" t="s">
        <v>133</v>
      </c>
      <c r="BE244" s="212">
        <f>IF(N244="základní",J244,0)</f>
        <v>0</v>
      </c>
      <c r="BF244" s="212">
        <f>IF(N244="snížená",J244,0)</f>
        <v>0</v>
      </c>
      <c r="BG244" s="212">
        <f>IF(N244="zákl. přenesená",J244,0)</f>
        <v>0</v>
      </c>
      <c r="BH244" s="212">
        <f>IF(N244="sníž. přenesená",J244,0)</f>
        <v>0</v>
      </c>
      <c r="BI244" s="212">
        <f>IF(N244="nulová",J244,0)</f>
        <v>0</v>
      </c>
      <c r="BJ244" s="17" t="s">
        <v>83</v>
      </c>
      <c r="BK244" s="212">
        <f>ROUND(I244*H244,2)</f>
        <v>0</v>
      </c>
      <c r="BL244" s="17" t="s">
        <v>219</v>
      </c>
      <c r="BM244" s="211" t="s">
        <v>582</v>
      </c>
    </row>
    <row r="245" s="2" customFormat="1">
      <c r="A245" s="38"/>
      <c r="B245" s="39"/>
      <c r="C245" s="200" t="s">
        <v>583</v>
      </c>
      <c r="D245" s="200" t="s">
        <v>136</v>
      </c>
      <c r="E245" s="201" t="s">
        <v>584</v>
      </c>
      <c r="F245" s="202" t="s">
        <v>585</v>
      </c>
      <c r="G245" s="203" t="s">
        <v>139</v>
      </c>
      <c r="H245" s="204">
        <v>1</v>
      </c>
      <c r="I245" s="205"/>
      <c r="J245" s="206">
        <f>ROUND(I245*H245,2)</f>
        <v>0</v>
      </c>
      <c r="K245" s="202" t="s">
        <v>140</v>
      </c>
      <c r="L245" s="44"/>
      <c r="M245" s="207" t="s">
        <v>19</v>
      </c>
      <c r="N245" s="208" t="s">
        <v>46</v>
      </c>
      <c r="O245" s="84"/>
      <c r="P245" s="209">
        <f>O245*H245</f>
        <v>0</v>
      </c>
      <c r="Q245" s="209">
        <v>3.0000000000000001E-05</v>
      </c>
      <c r="R245" s="209">
        <f>Q245*H245</f>
        <v>3.0000000000000001E-05</v>
      </c>
      <c r="S245" s="209">
        <v>0</v>
      </c>
      <c r="T245" s="210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11" t="s">
        <v>219</v>
      </c>
      <c r="AT245" s="211" t="s">
        <v>136</v>
      </c>
      <c r="AU245" s="211" t="s">
        <v>85</v>
      </c>
      <c r="AY245" s="17" t="s">
        <v>133</v>
      </c>
      <c r="BE245" s="212">
        <f>IF(N245="základní",J245,0)</f>
        <v>0</v>
      </c>
      <c r="BF245" s="212">
        <f>IF(N245="snížená",J245,0)</f>
        <v>0</v>
      </c>
      <c r="BG245" s="212">
        <f>IF(N245="zákl. přenesená",J245,0)</f>
        <v>0</v>
      </c>
      <c r="BH245" s="212">
        <f>IF(N245="sníž. přenesená",J245,0)</f>
        <v>0</v>
      </c>
      <c r="BI245" s="212">
        <f>IF(N245="nulová",J245,0)</f>
        <v>0</v>
      </c>
      <c r="BJ245" s="17" t="s">
        <v>83</v>
      </c>
      <c r="BK245" s="212">
        <f>ROUND(I245*H245,2)</f>
        <v>0</v>
      </c>
      <c r="BL245" s="17" t="s">
        <v>219</v>
      </c>
      <c r="BM245" s="211" t="s">
        <v>586</v>
      </c>
    </row>
    <row r="246" s="2" customFormat="1" ht="16.5" customHeight="1">
      <c r="A246" s="38"/>
      <c r="B246" s="39"/>
      <c r="C246" s="236" t="s">
        <v>587</v>
      </c>
      <c r="D246" s="236" t="s">
        <v>306</v>
      </c>
      <c r="E246" s="237" t="s">
        <v>588</v>
      </c>
      <c r="F246" s="238" t="s">
        <v>589</v>
      </c>
      <c r="G246" s="239" t="s">
        <v>139</v>
      </c>
      <c r="H246" s="240">
        <v>1</v>
      </c>
      <c r="I246" s="241"/>
      <c r="J246" s="242">
        <f>ROUND(I246*H246,2)</f>
        <v>0</v>
      </c>
      <c r="K246" s="238" t="s">
        <v>140</v>
      </c>
      <c r="L246" s="243"/>
      <c r="M246" s="244" t="s">
        <v>19</v>
      </c>
      <c r="N246" s="245" t="s">
        <v>46</v>
      </c>
      <c r="O246" s="84"/>
      <c r="P246" s="209">
        <f>O246*H246</f>
        <v>0</v>
      </c>
      <c r="Q246" s="209">
        <v>0.0014</v>
      </c>
      <c r="R246" s="209">
        <f>Q246*H246</f>
        <v>0.0014</v>
      </c>
      <c r="S246" s="209">
        <v>0</v>
      </c>
      <c r="T246" s="210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11" t="s">
        <v>284</v>
      </c>
      <c r="AT246" s="211" t="s">
        <v>306</v>
      </c>
      <c r="AU246" s="211" t="s">
        <v>85</v>
      </c>
      <c r="AY246" s="17" t="s">
        <v>133</v>
      </c>
      <c r="BE246" s="212">
        <f>IF(N246="základní",J246,0)</f>
        <v>0</v>
      </c>
      <c r="BF246" s="212">
        <f>IF(N246="snížená",J246,0)</f>
        <v>0</v>
      </c>
      <c r="BG246" s="212">
        <f>IF(N246="zákl. přenesená",J246,0)</f>
        <v>0</v>
      </c>
      <c r="BH246" s="212">
        <f>IF(N246="sníž. přenesená",J246,0)</f>
        <v>0</v>
      </c>
      <c r="BI246" s="212">
        <f>IF(N246="nulová",J246,0)</f>
        <v>0</v>
      </c>
      <c r="BJ246" s="17" t="s">
        <v>83</v>
      </c>
      <c r="BK246" s="212">
        <f>ROUND(I246*H246,2)</f>
        <v>0</v>
      </c>
      <c r="BL246" s="17" t="s">
        <v>219</v>
      </c>
      <c r="BM246" s="211" t="s">
        <v>590</v>
      </c>
    </row>
    <row r="247" s="2" customFormat="1">
      <c r="A247" s="38"/>
      <c r="B247" s="39"/>
      <c r="C247" s="200" t="s">
        <v>591</v>
      </c>
      <c r="D247" s="200" t="s">
        <v>136</v>
      </c>
      <c r="E247" s="201" t="s">
        <v>592</v>
      </c>
      <c r="F247" s="202" t="s">
        <v>593</v>
      </c>
      <c r="G247" s="203" t="s">
        <v>294</v>
      </c>
      <c r="H247" s="204">
        <v>0.104</v>
      </c>
      <c r="I247" s="205"/>
      <c r="J247" s="206">
        <f>ROUND(I247*H247,2)</f>
        <v>0</v>
      </c>
      <c r="K247" s="202" t="s">
        <v>140</v>
      </c>
      <c r="L247" s="44"/>
      <c r="M247" s="207" t="s">
        <v>19</v>
      </c>
      <c r="N247" s="208" t="s">
        <v>46</v>
      </c>
      <c r="O247" s="84"/>
      <c r="P247" s="209">
        <f>O247*H247</f>
        <v>0</v>
      </c>
      <c r="Q247" s="209">
        <v>0</v>
      </c>
      <c r="R247" s="209">
        <f>Q247*H247</f>
        <v>0</v>
      </c>
      <c r="S247" s="209">
        <v>0</v>
      </c>
      <c r="T247" s="210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11" t="s">
        <v>219</v>
      </c>
      <c r="AT247" s="211" t="s">
        <v>136</v>
      </c>
      <c r="AU247" s="211" t="s">
        <v>85</v>
      </c>
      <c r="AY247" s="17" t="s">
        <v>133</v>
      </c>
      <c r="BE247" s="212">
        <f>IF(N247="základní",J247,0)</f>
        <v>0</v>
      </c>
      <c r="BF247" s="212">
        <f>IF(N247="snížená",J247,0)</f>
        <v>0</v>
      </c>
      <c r="BG247" s="212">
        <f>IF(N247="zákl. přenesená",J247,0)</f>
        <v>0</v>
      </c>
      <c r="BH247" s="212">
        <f>IF(N247="sníž. přenesená",J247,0)</f>
        <v>0</v>
      </c>
      <c r="BI247" s="212">
        <f>IF(N247="nulová",J247,0)</f>
        <v>0</v>
      </c>
      <c r="BJ247" s="17" t="s">
        <v>83</v>
      </c>
      <c r="BK247" s="212">
        <f>ROUND(I247*H247,2)</f>
        <v>0</v>
      </c>
      <c r="BL247" s="17" t="s">
        <v>219</v>
      </c>
      <c r="BM247" s="211" t="s">
        <v>594</v>
      </c>
    </row>
    <row r="248" s="12" customFormat="1" ht="22.8" customHeight="1">
      <c r="A248" s="12"/>
      <c r="B248" s="184"/>
      <c r="C248" s="185"/>
      <c r="D248" s="186" t="s">
        <v>74</v>
      </c>
      <c r="E248" s="198" t="s">
        <v>595</v>
      </c>
      <c r="F248" s="198" t="s">
        <v>596</v>
      </c>
      <c r="G248" s="185"/>
      <c r="H248" s="185"/>
      <c r="I248" s="188"/>
      <c r="J248" s="199">
        <f>BK248</f>
        <v>0</v>
      </c>
      <c r="K248" s="185"/>
      <c r="L248" s="190"/>
      <c r="M248" s="191"/>
      <c r="N248" s="192"/>
      <c r="O248" s="192"/>
      <c r="P248" s="193">
        <f>SUM(P249:P253)</f>
        <v>0</v>
      </c>
      <c r="Q248" s="192"/>
      <c r="R248" s="193">
        <f>SUM(R249:R253)</f>
        <v>0.014199999999999999</v>
      </c>
      <c r="S248" s="192"/>
      <c r="T248" s="194">
        <f>SUM(T249:T253)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195" t="s">
        <v>85</v>
      </c>
      <c r="AT248" s="196" t="s">
        <v>74</v>
      </c>
      <c r="AU248" s="196" t="s">
        <v>83</v>
      </c>
      <c r="AY248" s="195" t="s">
        <v>133</v>
      </c>
      <c r="BK248" s="197">
        <f>SUM(BK249:BK253)</f>
        <v>0</v>
      </c>
    </row>
    <row r="249" s="2" customFormat="1">
      <c r="A249" s="38"/>
      <c r="B249" s="39"/>
      <c r="C249" s="200" t="s">
        <v>597</v>
      </c>
      <c r="D249" s="200" t="s">
        <v>136</v>
      </c>
      <c r="E249" s="201" t="s">
        <v>598</v>
      </c>
      <c r="F249" s="202" t="s">
        <v>599</v>
      </c>
      <c r="G249" s="203" t="s">
        <v>139</v>
      </c>
      <c r="H249" s="204">
        <v>1</v>
      </c>
      <c r="I249" s="205"/>
      <c r="J249" s="206">
        <f>ROUND(I249*H249,2)</f>
        <v>0</v>
      </c>
      <c r="K249" s="202" t="s">
        <v>140</v>
      </c>
      <c r="L249" s="44"/>
      <c r="M249" s="207" t="s">
        <v>19</v>
      </c>
      <c r="N249" s="208" t="s">
        <v>46</v>
      </c>
      <c r="O249" s="84"/>
      <c r="P249" s="209">
        <f>O249*H249</f>
        <v>0</v>
      </c>
      <c r="Q249" s="209">
        <v>0</v>
      </c>
      <c r="R249" s="209">
        <f>Q249*H249</f>
        <v>0</v>
      </c>
      <c r="S249" s="209">
        <v>0</v>
      </c>
      <c r="T249" s="210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11" t="s">
        <v>219</v>
      </c>
      <c r="AT249" s="211" t="s">
        <v>136</v>
      </c>
      <c r="AU249" s="211" t="s">
        <v>85</v>
      </c>
      <c r="AY249" s="17" t="s">
        <v>133</v>
      </c>
      <c r="BE249" s="212">
        <f>IF(N249="základní",J249,0)</f>
        <v>0</v>
      </c>
      <c r="BF249" s="212">
        <f>IF(N249="snížená",J249,0)</f>
        <v>0</v>
      </c>
      <c r="BG249" s="212">
        <f>IF(N249="zákl. přenesená",J249,0)</f>
        <v>0</v>
      </c>
      <c r="BH249" s="212">
        <f>IF(N249="sníž. přenesená",J249,0)</f>
        <v>0</v>
      </c>
      <c r="BI249" s="212">
        <f>IF(N249="nulová",J249,0)</f>
        <v>0</v>
      </c>
      <c r="BJ249" s="17" t="s">
        <v>83</v>
      </c>
      <c r="BK249" s="212">
        <f>ROUND(I249*H249,2)</f>
        <v>0</v>
      </c>
      <c r="BL249" s="17" t="s">
        <v>219</v>
      </c>
      <c r="BM249" s="211" t="s">
        <v>600</v>
      </c>
    </row>
    <row r="250" s="2" customFormat="1" ht="16.5" customHeight="1">
      <c r="A250" s="38"/>
      <c r="B250" s="39"/>
      <c r="C250" s="236" t="s">
        <v>601</v>
      </c>
      <c r="D250" s="236" t="s">
        <v>306</v>
      </c>
      <c r="E250" s="237" t="s">
        <v>602</v>
      </c>
      <c r="F250" s="238" t="s">
        <v>603</v>
      </c>
      <c r="G250" s="239" t="s">
        <v>139</v>
      </c>
      <c r="H250" s="240">
        <v>1</v>
      </c>
      <c r="I250" s="241"/>
      <c r="J250" s="242">
        <f>ROUND(I250*H250,2)</f>
        <v>0</v>
      </c>
      <c r="K250" s="238" t="s">
        <v>140</v>
      </c>
      <c r="L250" s="243"/>
      <c r="M250" s="244" t="s">
        <v>19</v>
      </c>
      <c r="N250" s="245" t="s">
        <v>46</v>
      </c>
      <c r="O250" s="84"/>
      <c r="P250" s="209">
        <f>O250*H250</f>
        <v>0</v>
      </c>
      <c r="Q250" s="209">
        <v>0.012999999999999999</v>
      </c>
      <c r="R250" s="209">
        <f>Q250*H250</f>
        <v>0.012999999999999999</v>
      </c>
      <c r="S250" s="209">
        <v>0</v>
      </c>
      <c r="T250" s="210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11" t="s">
        <v>284</v>
      </c>
      <c r="AT250" s="211" t="s">
        <v>306</v>
      </c>
      <c r="AU250" s="211" t="s">
        <v>85</v>
      </c>
      <c r="AY250" s="17" t="s">
        <v>133</v>
      </c>
      <c r="BE250" s="212">
        <f>IF(N250="základní",J250,0)</f>
        <v>0</v>
      </c>
      <c r="BF250" s="212">
        <f>IF(N250="snížená",J250,0)</f>
        <v>0</v>
      </c>
      <c r="BG250" s="212">
        <f>IF(N250="zákl. přenesená",J250,0)</f>
        <v>0</v>
      </c>
      <c r="BH250" s="212">
        <f>IF(N250="sníž. přenesená",J250,0)</f>
        <v>0</v>
      </c>
      <c r="BI250" s="212">
        <f>IF(N250="nulová",J250,0)</f>
        <v>0</v>
      </c>
      <c r="BJ250" s="17" t="s">
        <v>83</v>
      </c>
      <c r="BK250" s="212">
        <f>ROUND(I250*H250,2)</f>
        <v>0</v>
      </c>
      <c r="BL250" s="17" t="s">
        <v>219</v>
      </c>
      <c r="BM250" s="211" t="s">
        <v>604</v>
      </c>
    </row>
    <row r="251" s="2" customFormat="1" ht="16.5" customHeight="1">
      <c r="A251" s="38"/>
      <c r="B251" s="39"/>
      <c r="C251" s="200" t="s">
        <v>605</v>
      </c>
      <c r="D251" s="200" t="s">
        <v>136</v>
      </c>
      <c r="E251" s="201" t="s">
        <v>606</v>
      </c>
      <c r="F251" s="202" t="s">
        <v>607</v>
      </c>
      <c r="G251" s="203" t="s">
        <v>139</v>
      </c>
      <c r="H251" s="204">
        <v>1</v>
      </c>
      <c r="I251" s="205"/>
      <c r="J251" s="206">
        <f>ROUND(I251*H251,2)</f>
        <v>0</v>
      </c>
      <c r="K251" s="202" t="s">
        <v>140</v>
      </c>
      <c r="L251" s="44"/>
      <c r="M251" s="207" t="s">
        <v>19</v>
      </c>
      <c r="N251" s="208" t="s">
        <v>46</v>
      </c>
      <c r="O251" s="84"/>
      <c r="P251" s="209">
        <f>O251*H251</f>
        <v>0</v>
      </c>
      <c r="Q251" s="209">
        <v>0</v>
      </c>
      <c r="R251" s="209">
        <f>Q251*H251</f>
        <v>0</v>
      </c>
      <c r="S251" s="209">
        <v>0</v>
      </c>
      <c r="T251" s="210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11" t="s">
        <v>219</v>
      </c>
      <c r="AT251" s="211" t="s">
        <v>136</v>
      </c>
      <c r="AU251" s="211" t="s">
        <v>85</v>
      </c>
      <c r="AY251" s="17" t="s">
        <v>133</v>
      </c>
      <c r="BE251" s="212">
        <f>IF(N251="základní",J251,0)</f>
        <v>0</v>
      </c>
      <c r="BF251" s="212">
        <f>IF(N251="snížená",J251,0)</f>
        <v>0</v>
      </c>
      <c r="BG251" s="212">
        <f>IF(N251="zákl. přenesená",J251,0)</f>
        <v>0</v>
      </c>
      <c r="BH251" s="212">
        <f>IF(N251="sníž. přenesená",J251,0)</f>
        <v>0</v>
      </c>
      <c r="BI251" s="212">
        <f>IF(N251="nulová",J251,0)</f>
        <v>0</v>
      </c>
      <c r="BJ251" s="17" t="s">
        <v>83</v>
      </c>
      <c r="BK251" s="212">
        <f>ROUND(I251*H251,2)</f>
        <v>0</v>
      </c>
      <c r="BL251" s="17" t="s">
        <v>219</v>
      </c>
      <c r="BM251" s="211" t="s">
        <v>608</v>
      </c>
    </row>
    <row r="252" s="2" customFormat="1" ht="16.5" customHeight="1">
      <c r="A252" s="38"/>
      <c r="B252" s="39"/>
      <c r="C252" s="236" t="s">
        <v>609</v>
      </c>
      <c r="D252" s="236" t="s">
        <v>306</v>
      </c>
      <c r="E252" s="237" t="s">
        <v>610</v>
      </c>
      <c r="F252" s="238" t="s">
        <v>611</v>
      </c>
      <c r="G252" s="239" t="s">
        <v>139</v>
      </c>
      <c r="H252" s="240">
        <v>1</v>
      </c>
      <c r="I252" s="241"/>
      <c r="J252" s="242">
        <f>ROUND(I252*H252,2)</f>
        <v>0</v>
      </c>
      <c r="K252" s="238" t="s">
        <v>140</v>
      </c>
      <c r="L252" s="243"/>
      <c r="M252" s="244" t="s">
        <v>19</v>
      </c>
      <c r="N252" s="245" t="s">
        <v>46</v>
      </c>
      <c r="O252" s="84"/>
      <c r="P252" s="209">
        <f>O252*H252</f>
        <v>0</v>
      </c>
      <c r="Q252" s="209">
        <v>0.0011999999999999999</v>
      </c>
      <c r="R252" s="209">
        <f>Q252*H252</f>
        <v>0.0011999999999999999</v>
      </c>
      <c r="S252" s="209">
        <v>0</v>
      </c>
      <c r="T252" s="210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11" t="s">
        <v>284</v>
      </c>
      <c r="AT252" s="211" t="s">
        <v>306</v>
      </c>
      <c r="AU252" s="211" t="s">
        <v>85</v>
      </c>
      <c r="AY252" s="17" t="s">
        <v>133</v>
      </c>
      <c r="BE252" s="212">
        <f>IF(N252="základní",J252,0)</f>
        <v>0</v>
      </c>
      <c r="BF252" s="212">
        <f>IF(N252="snížená",J252,0)</f>
        <v>0</v>
      </c>
      <c r="BG252" s="212">
        <f>IF(N252="zákl. přenesená",J252,0)</f>
        <v>0</v>
      </c>
      <c r="BH252" s="212">
        <f>IF(N252="sníž. přenesená",J252,0)</f>
        <v>0</v>
      </c>
      <c r="BI252" s="212">
        <f>IF(N252="nulová",J252,0)</f>
        <v>0</v>
      </c>
      <c r="BJ252" s="17" t="s">
        <v>83</v>
      </c>
      <c r="BK252" s="212">
        <f>ROUND(I252*H252,2)</f>
        <v>0</v>
      </c>
      <c r="BL252" s="17" t="s">
        <v>219</v>
      </c>
      <c r="BM252" s="211" t="s">
        <v>612</v>
      </c>
    </row>
    <row r="253" s="2" customFormat="1">
      <c r="A253" s="38"/>
      <c r="B253" s="39"/>
      <c r="C253" s="200" t="s">
        <v>613</v>
      </c>
      <c r="D253" s="200" t="s">
        <v>136</v>
      </c>
      <c r="E253" s="201" t="s">
        <v>614</v>
      </c>
      <c r="F253" s="202" t="s">
        <v>615</v>
      </c>
      <c r="G253" s="203" t="s">
        <v>294</v>
      </c>
      <c r="H253" s="204">
        <v>0.014</v>
      </c>
      <c r="I253" s="205"/>
      <c r="J253" s="206">
        <f>ROUND(I253*H253,2)</f>
        <v>0</v>
      </c>
      <c r="K253" s="202" t="s">
        <v>140</v>
      </c>
      <c r="L253" s="44"/>
      <c r="M253" s="207" t="s">
        <v>19</v>
      </c>
      <c r="N253" s="208" t="s">
        <v>46</v>
      </c>
      <c r="O253" s="84"/>
      <c r="P253" s="209">
        <f>O253*H253</f>
        <v>0</v>
      </c>
      <c r="Q253" s="209">
        <v>0</v>
      </c>
      <c r="R253" s="209">
        <f>Q253*H253</f>
        <v>0</v>
      </c>
      <c r="S253" s="209">
        <v>0</v>
      </c>
      <c r="T253" s="210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11" t="s">
        <v>219</v>
      </c>
      <c r="AT253" s="211" t="s">
        <v>136</v>
      </c>
      <c r="AU253" s="211" t="s">
        <v>85</v>
      </c>
      <c r="AY253" s="17" t="s">
        <v>133</v>
      </c>
      <c r="BE253" s="212">
        <f>IF(N253="základní",J253,0)</f>
        <v>0</v>
      </c>
      <c r="BF253" s="212">
        <f>IF(N253="snížená",J253,0)</f>
        <v>0</v>
      </c>
      <c r="BG253" s="212">
        <f>IF(N253="zákl. přenesená",J253,0)</f>
        <v>0</v>
      </c>
      <c r="BH253" s="212">
        <f>IF(N253="sníž. přenesená",J253,0)</f>
        <v>0</v>
      </c>
      <c r="BI253" s="212">
        <f>IF(N253="nulová",J253,0)</f>
        <v>0</v>
      </c>
      <c r="BJ253" s="17" t="s">
        <v>83</v>
      </c>
      <c r="BK253" s="212">
        <f>ROUND(I253*H253,2)</f>
        <v>0</v>
      </c>
      <c r="BL253" s="17" t="s">
        <v>219</v>
      </c>
      <c r="BM253" s="211" t="s">
        <v>616</v>
      </c>
    </row>
    <row r="254" s="12" customFormat="1" ht="22.8" customHeight="1">
      <c r="A254" s="12"/>
      <c r="B254" s="184"/>
      <c r="C254" s="185"/>
      <c r="D254" s="186" t="s">
        <v>74</v>
      </c>
      <c r="E254" s="198" t="s">
        <v>617</v>
      </c>
      <c r="F254" s="198" t="s">
        <v>618</v>
      </c>
      <c r="G254" s="185"/>
      <c r="H254" s="185"/>
      <c r="I254" s="188"/>
      <c r="J254" s="199">
        <f>BK254</f>
        <v>0</v>
      </c>
      <c r="K254" s="185"/>
      <c r="L254" s="190"/>
      <c r="M254" s="191"/>
      <c r="N254" s="192"/>
      <c r="O254" s="192"/>
      <c r="P254" s="193">
        <f>SUM(P255:P263)</f>
        <v>0</v>
      </c>
      <c r="Q254" s="192"/>
      <c r="R254" s="193">
        <f>SUM(R255:R263)</f>
        <v>0.1747843</v>
      </c>
      <c r="S254" s="192"/>
      <c r="T254" s="194">
        <f>SUM(T255:T263)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195" t="s">
        <v>85</v>
      </c>
      <c r="AT254" s="196" t="s">
        <v>74</v>
      </c>
      <c r="AU254" s="196" t="s">
        <v>83</v>
      </c>
      <c r="AY254" s="195" t="s">
        <v>133</v>
      </c>
      <c r="BK254" s="197">
        <f>SUM(BK255:BK263)</f>
        <v>0</v>
      </c>
    </row>
    <row r="255" s="2" customFormat="1" ht="16.5" customHeight="1">
      <c r="A255" s="38"/>
      <c r="B255" s="39"/>
      <c r="C255" s="200" t="s">
        <v>619</v>
      </c>
      <c r="D255" s="200" t="s">
        <v>136</v>
      </c>
      <c r="E255" s="201" t="s">
        <v>620</v>
      </c>
      <c r="F255" s="202" t="s">
        <v>621</v>
      </c>
      <c r="G255" s="203" t="s">
        <v>145</v>
      </c>
      <c r="H255" s="204">
        <v>4.8700000000000001</v>
      </c>
      <c r="I255" s="205"/>
      <c r="J255" s="206">
        <f>ROUND(I255*H255,2)</f>
        <v>0</v>
      </c>
      <c r="K255" s="202" t="s">
        <v>140</v>
      </c>
      <c r="L255" s="44"/>
      <c r="M255" s="207" t="s">
        <v>19</v>
      </c>
      <c r="N255" s="208" t="s">
        <v>46</v>
      </c>
      <c r="O255" s="84"/>
      <c r="P255" s="209">
        <f>O255*H255</f>
        <v>0</v>
      </c>
      <c r="Q255" s="209">
        <v>0</v>
      </c>
      <c r="R255" s="209">
        <f>Q255*H255</f>
        <v>0</v>
      </c>
      <c r="S255" s="209">
        <v>0</v>
      </c>
      <c r="T255" s="210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11" t="s">
        <v>219</v>
      </c>
      <c r="AT255" s="211" t="s">
        <v>136</v>
      </c>
      <c r="AU255" s="211" t="s">
        <v>85</v>
      </c>
      <c r="AY255" s="17" t="s">
        <v>133</v>
      </c>
      <c r="BE255" s="212">
        <f>IF(N255="základní",J255,0)</f>
        <v>0</v>
      </c>
      <c r="BF255" s="212">
        <f>IF(N255="snížená",J255,0)</f>
        <v>0</v>
      </c>
      <c r="BG255" s="212">
        <f>IF(N255="zákl. přenesená",J255,0)</f>
        <v>0</v>
      </c>
      <c r="BH255" s="212">
        <f>IF(N255="sníž. přenesená",J255,0)</f>
        <v>0</v>
      </c>
      <c r="BI255" s="212">
        <f>IF(N255="nulová",J255,0)</f>
        <v>0</v>
      </c>
      <c r="BJ255" s="17" t="s">
        <v>83</v>
      </c>
      <c r="BK255" s="212">
        <f>ROUND(I255*H255,2)</f>
        <v>0</v>
      </c>
      <c r="BL255" s="17" t="s">
        <v>219</v>
      </c>
      <c r="BM255" s="211" t="s">
        <v>622</v>
      </c>
    </row>
    <row r="256" s="13" customFormat="1">
      <c r="A256" s="13"/>
      <c r="B256" s="213"/>
      <c r="C256" s="214"/>
      <c r="D256" s="215" t="s">
        <v>147</v>
      </c>
      <c r="E256" s="216" t="s">
        <v>19</v>
      </c>
      <c r="F256" s="217" t="s">
        <v>202</v>
      </c>
      <c r="G256" s="214"/>
      <c r="H256" s="218">
        <v>4.8700000000000001</v>
      </c>
      <c r="I256" s="219"/>
      <c r="J256" s="214"/>
      <c r="K256" s="214"/>
      <c r="L256" s="220"/>
      <c r="M256" s="221"/>
      <c r="N256" s="222"/>
      <c r="O256" s="222"/>
      <c r="P256" s="222"/>
      <c r="Q256" s="222"/>
      <c r="R256" s="222"/>
      <c r="S256" s="222"/>
      <c r="T256" s="22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24" t="s">
        <v>147</v>
      </c>
      <c r="AU256" s="224" t="s">
        <v>85</v>
      </c>
      <c r="AV256" s="13" t="s">
        <v>85</v>
      </c>
      <c r="AW256" s="13" t="s">
        <v>36</v>
      </c>
      <c r="AX256" s="13" t="s">
        <v>83</v>
      </c>
      <c r="AY256" s="224" t="s">
        <v>133</v>
      </c>
    </row>
    <row r="257" s="2" customFormat="1" ht="16.5" customHeight="1">
      <c r="A257" s="38"/>
      <c r="B257" s="39"/>
      <c r="C257" s="200" t="s">
        <v>623</v>
      </c>
      <c r="D257" s="200" t="s">
        <v>136</v>
      </c>
      <c r="E257" s="201" t="s">
        <v>624</v>
      </c>
      <c r="F257" s="202" t="s">
        <v>625</v>
      </c>
      <c r="G257" s="203" t="s">
        <v>145</v>
      </c>
      <c r="H257" s="204">
        <v>4.8700000000000001</v>
      </c>
      <c r="I257" s="205"/>
      <c r="J257" s="206">
        <f>ROUND(I257*H257,2)</f>
        <v>0</v>
      </c>
      <c r="K257" s="202" t="s">
        <v>140</v>
      </c>
      <c r="L257" s="44"/>
      <c r="M257" s="207" t="s">
        <v>19</v>
      </c>
      <c r="N257" s="208" t="s">
        <v>46</v>
      </c>
      <c r="O257" s="84"/>
      <c r="P257" s="209">
        <f>O257*H257</f>
        <v>0</v>
      </c>
      <c r="Q257" s="209">
        <v>0.00029999999999999997</v>
      </c>
      <c r="R257" s="209">
        <f>Q257*H257</f>
        <v>0.0014609999999999998</v>
      </c>
      <c r="S257" s="209">
        <v>0</v>
      </c>
      <c r="T257" s="210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11" t="s">
        <v>219</v>
      </c>
      <c r="AT257" s="211" t="s">
        <v>136</v>
      </c>
      <c r="AU257" s="211" t="s">
        <v>85</v>
      </c>
      <c r="AY257" s="17" t="s">
        <v>133</v>
      </c>
      <c r="BE257" s="212">
        <f>IF(N257="základní",J257,0)</f>
        <v>0</v>
      </c>
      <c r="BF257" s="212">
        <f>IF(N257="snížená",J257,0)</f>
        <v>0</v>
      </c>
      <c r="BG257" s="212">
        <f>IF(N257="zákl. přenesená",J257,0)</f>
        <v>0</v>
      </c>
      <c r="BH257" s="212">
        <f>IF(N257="sníž. přenesená",J257,0)</f>
        <v>0</v>
      </c>
      <c r="BI257" s="212">
        <f>IF(N257="nulová",J257,0)</f>
        <v>0</v>
      </c>
      <c r="BJ257" s="17" t="s">
        <v>83</v>
      </c>
      <c r="BK257" s="212">
        <f>ROUND(I257*H257,2)</f>
        <v>0</v>
      </c>
      <c r="BL257" s="17" t="s">
        <v>219</v>
      </c>
      <c r="BM257" s="211" t="s">
        <v>626</v>
      </c>
    </row>
    <row r="258" s="2" customFormat="1">
      <c r="A258" s="38"/>
      <c r="B258" s="39"/>
      <c r="C258" s="200" t="s">
        <v>627</v>
      </c>
      <c r="D258" s="200" t="s">
        <v>136</v>
      </c>
      <c r="E258" s="201" t="s">
        <v>628</v>
      </c>
      <c r="F258" s="202" t="s">
        <v>629</v>
      </c>
      <c r="G258" s="203" t="s">
        <v>145</v>
      </c>
      <c r="H258" s="204">
        <v>4.8700000000000001</v>
      </c>
      <c r="I258" s="205"/>
      <c r="J258" s="206">
        <f>ROUND(I258*H258,2)</f>
        <v>0</v>
      </c>
      <c r="K258" s="202" t="s">
        <v>140</v>
      </c>
      <c r="L258" s="44"/>
      <c r="M258" s="207" t="s">
        <v>19</v>
      </c>
      <c r="N258" s="208" t="s">
        <v>46</v>
      </c>
      <c r="O258" s="84"/>
      <c r="P258" s="209">
        <f>O258*H258</f>
        <v>0</v>
      </c>
      <c r="Q258" s="209">
        <v>0.0075799999999999999</v>
      </c>
      <c r="R258" s="209">
        <f>Q258*H258</f>
        <v>0.036914599999999999</v>
      </c>
      <c r="S258" s="209">
        <v>0</v>
      </c>
      <c r="T258" s="21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11" t="s">
        <v>219</v>
      </c>
      <c r="AT258" s="211" t="s">
        <v>136</v>
      </c>
      <c r="AU258" s="211" t="s">
        <v>85</v>
      </c>
      <c r="AY258" s="17" t="s">
        <v>133</v>
      </c>
      <c r="BE258" s="212">
        <f>IF(N258="základní",J258,0)</f>
        <v>0</v>
      </c>
      <c r="BF258" s="212">
        <f>IF(N258="snížená",J258,0)</f>
        <v>0</v>
      </c>
      <c r="BG258" s="212">
        <f>IF(N258="zákl. přenesená",J258,0)</f>
        <v>0</v>
      </c>
      <c r="BH258" s="212">
        <f>IF(N258="sníž. přenesená",J258,0)</f>
        <v>0</v>
      </c>
      <c r="BI258" s="212">
        <f>IF(N258="nulová",J258,0)</f>
        <v>0</v>
      </c>
      <c r="BJ258" s="17" t="s">
        <v>83</v>
      </c>
      <c r="BK258" s="212">
        <f>ROUND(I258*H258,2)</f>
        <v>0</v>
      </c>
      <c r="BL258" s="17" t="s">
        <v>219</v>
      </c>
      <c r="BM258" s="211" t="s">
        <v>630</v>
      </c>
    </row>
    <row r="259" s="2" customFormat="1">
      <c r="A259" s="38"/>
      <c r="B259" s="39"/>
      <c r="C259" s="200" t="s">
        <v>631</v>
      </c>
      <c r="D259" s="200" t="s">
        <v>136</v>
      </c>
      <c r="E259" s="201" t="s">
        <v>632</v>
      </c>
      <c r="F259" s="202" t="s">
        <v>633</v>
      </c>
      <c r="G259" s="203" t="s">
        <v>145</v>
      </c>
      <c r="H259" s="204">
        <v>4.8700000000000001</v>
      </c>
      <c r="I259" s="205"/>
      <c r="J259" s="206">
        <f>ROUND(I259*H259,2)</f>
        <v>0</v>
      </c>
      <c r="K259" s="202" t="s">
        <v>140</v>
      </c>
      <c r="L259" s="44"/>
      <c r="M259" s="207" t="s">
        <v>19</v>
      </c>
      <c r="N259" s="208" t="s">
        <v>46</v>
      </c>
      <c r="O259" s="84"/>
      <c r="P259" s="209">
        <f>O259*H259</f>
        <v>0</v>
      </c>
      <c r="Q259" s="209">
        <v>0.0068900000000000003</v>
      </c>
      <c r="R259" s="209">
        <f>Q259*H259</f>
        <v>0.033554300000000002</v>
      </c>
      <c r="S259" s="209">
        <v>0</v>
      </c>
      <c r="T259" s="210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11" t="s">
        <v>219</v>
      </c>
      <c r="AT259" s="211" t="s">
        <v>136</v>
      </c>
      <c r="AU259" s="211" t="s">
        <v>85</v>
      </c>
      <c r="AY259" s="17" t="s">
        <v>133</v>
      </c>
      <c r="BE259" s="212">
        <f>IF(N259="základní",J259,0)</f>
        <v>0</v>
      </c>
      <c r="BF259" s="212">
        <f>IF(N259="snížená",J259,0)</f>
        <v>0</v>
      </c>
      <c r="BG259" s="212">
        <f>IF(N259="zákl. přenesená",J259,0)</f>
        <v>0</v>
      </c>
      <c r="BH259" s="212">
        <f>IF(N259="sníž. přenesená",J259,0)</f>
        <v>0</v>
      </c>
      <c r="BI259" s="212">
        <f>IF(N259="nulová",J259,0)</f>
        <v>0</v>
      </c>
      <c r="BJ259" s="17" t="s">
        <v>83</v>
      </c>
      <c r="BK259" s="212">
        <f>ROUND(I259*H259,2)</f>
        <v>0</v>
      </c>
      <c r="BL259" s="17" t="s">
        <v>219</v>
      </c>
      <c r="BM259" s="211" t="s">
        <v>634</v>
      </c>
    </row>
    <row r="260" s="2" customFormat="1" ht="21.75" customHeight="1">
      <c r="A260" s="38"/>
      <c r="B260" s="39"/>
      <c r="C260" s="236" t="s">
        <v>635</v>
      </c>
      <c r="D260" s="236" t="s">
        <v>306</v>
      </c>
      <c r="E260" s="237" t="s">
        <v>636</v>
      </c>
      <c r="F260" s="238" t="s">
        <v>637</v>
      </c>
      <c r="G260" s="239" t="s">
        <v>145</v>
      </c>
      <c r="H260" s="240">
        <v>5.3570000000000002</v>
      </c>
      <c r="I260" s="241"/>
      <c r="J260" s="242">
        <f>ROUND(I260*H260,2)</f>
        <v>0</v>
      </c>
      <c r="K260" s="238" t="s">
        <v>331</v>
      </c>
      <c r="L260" s="243"/>
      <c r="M260" s="244" t="s">
        <v>19</v>
      </c>
      <c r="N260" s="245" t="s">
        <v>46</v>
      </c>
      <c r="O260" s="84"/>
      <c r="P260" s="209">
        <f>O260*H260</f>
        <v>0</v>
      </c>
      <c r="Q260" s="209">
        <v>0.019199999999999998</v>
      </c>
      <c r="R260" s="209">
        <f>Q260*H260</f>
        <v>0.1028544</v>
      </c>
      <c r="S260" s="209">
        <v>0</v>
      </c>
      <c r="T260" s="210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11" t="s">
        <v>284</v>
      </c>
      <c r="AT260" s="211" t="s">
        <v>306</v>
      </c>
      <c r="AU260" s="211" t="s">
        <v>85</v>
      </c>
      <c r="AY260" s="17" t="s">
        <v>133</v>
      </c>
      <c r="BE260" s="212">
        <f>IF(N260="základní",J260,0)</f>
        <v>0</v>
      </c>
      <c r="BF260" s="212">
        <f>IF(N260="snížená",J260,0)</f>
        <v>0</v>
      </c>
      <c r="BG260" s="212">
        <f>IF(N260="zákl. přenesená",J260,0)</f>
        <v>0</v>
      </c>
      <c r="BH260" s="212">
        <f>IF(N260="sníž. přenesená",J260,0)</f>
        <v>0</v>
      </c>
      <c r="BI260" s="212">
        <f>IF(N260="nulová",J260,0)</f>
        <v>0</v>
      </c>
      <c r="BJ260" s="17" t="s">
        <v>83</v>
      </c>
      <c r="BK260" s="212">
        <f>ROUND(I260*H260,2)</f>
        <v>0</v>
      </c>
      <c r="BL260" s="17" t="s">
        <v>219</v>
      </c>
      <c r="BM260" s="211" t="s">
        <v>638</v>
      </c>
    </row>
    <row r="261" s="2" customFormat="1">
      <c r="A261" s="38"/>
      <c r="B261" s="39"/>
      <c r="C261" s="40"/>
      <c r="D261" s="215" t="s">
        <v>639</v>
      </c>
      <c r="E261" s="40"/>
      <c r="F261" s="246" t="s">
        <v>640</v>
      </c>
      <c r="G261" s="40"/>
      <c r="H261" s="40"/>
      <c r="I261" s="247"/>
      <c r="J261" s="40"/>
      <c r="K261" s="40"/>
      <c r="L261" s="44"/>
      <c r="M261" s="248"/>
      <c r="N261" s="249"/>
      <c r="O261" s="84"/>
      <c r="P261" s="84"/>
      <c r="Q261" s="84"/>
      <c r="R261" s="84"/>
      <c r="S261" s="84"/>
      <c r="T261" s="85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639</v>
      </c>
      <c r="AU261" s="17" t="s">
        <v>85</v>
      </c>
    </row>
    <row r="262" s="13" customFormat="1">
      <c r="A262" s="13"/>
      <c r="B262" s="213"/>
      <c r="C262" s="214"/>
      <c r="D262" s="215" t="s">
        <v>147</v>
      </c>
      <c r="E262" s="214"/>
      <c r="F262" s="217" t="s">
        <v>641</v>
      </c>
      <c r="G262" s="214"/>
      <c r="H262" s="218">
        <v>5.3570000000000002</v>
      </c>
      <c r="I262" s="219"/>
      <c r="J262" s="214"/>
      <c r="K262" s="214"/>
      <c r="L262" s="220"/>
      <c r="M262" s="221"/>
      <c r="N262" s="222"/>
      <c r="O262" s="222"/>
      <c r="P262" s="222"/>
      <c r="Q262" s="222"/>
      <c r="R262" s="222"/>
      <c r="S262" s="222"/>
      <c r="T262" s="22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24" t="s">
        <v>147</v>
      </c>
      <c r="AU262" s="224" t="s">
        <v>85</v>
      </c>
      <c r="AV262" s="13" t="s">
        <v>85</v>
      </c>
      <c r="AW262" s="13" t="s">
        <v>4</v>
      </c>
      <c r="AX262" s="13" t="s">
        <v>83</v>
      </c>
      <c r="AY262" s="224" t="s">
        <v>133</v>
      </c>
    </row>
    <row r="263" s="2" customFormat="1">
      <c r="A263" s="38"/>
      <c r="B263" s="39"/>
      <c r="C263" s="200" t="s">
        <v>642</v>
      </c>
      <c r="D263" s="200" t="s">
        <v>136</v>
      </c>
      <c r="E263" s="201" t="s">
        <v>643</v>
      </c>
      <c r="F263" s="202" t="s">
        <v>644</v>
      </c>
      <c r="G263" s="203" t="s">
        <v>294</v>
      </c>
      <c r="H263" s="204">
        <v>0.17499999999999999</v>
      </c>
      <c r="I263" s="205"/>
      <c r="J263" s="206">
        <f>ROUND(I263*H263,2)</f>
        <v>0</v>
      </c>
      <c r="K263" s="202" t="s">
        <v>140</v>
      </c>
      <c r="L263" s="44"/>
      <c r="M263" s="207" t="s">
        <v>19</v>
      </c>
      <c r="N263" s="208" t="s">
        <v>46</v>
      </c>
      <c r="O263" s="84"/>
      <c r="P263" s="209">
        <f>O263*H263</f>
        <v>0</v>
      </c>
      <c r="Q263" s="209">
        <v>0</v>
      </c>
      <c r="R263" s="209">
        <f>Q263*H263</f>
        <v>0</v>
      </c>
      <c r="S263" s="209">
        <v>0</v>
      </c>
      <c r="T263" s="210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11" t="s">
        <v>219</v>
      </c>
      <c r="AT263" s="211" t="s">
        <v>136</v>
      </c>
      <c r="AU263" s="211" t="s">
        <v>85</v>
      </c>
      <c r="AY263" s="17" t="s">
        <v>133</v>
      </c>
      <c r="BE263" s="212">
        <f>IF(N263="základní",J263,0)</f>
        <v>0</v>
      </c>
      <c r="BF263" s="212">
        <f>IF(N263="snížená",J263,0)</f>
        <v>0</v>
      </c>
      <c r="BG263" s="212">
        <f>IF(N263="zákl. přenesená",J263,0)</f>
        <v>0</v>
      </c>
      <c r="BH263" s="212">
        <f>IF(N263="sníž. přenesená",J263,0)</f>
        <v>0</v>
      </c>
      <c r="BI263" s="212">
        <f>IF(N263="nulová",J263,0)</f>
        <v>0</v>
      </c>
      <c r="BJ263" s="17" t="s">
        <v>83</v>
      </c>
      <c r="BK263" s="212">
        <f>ROUND(I263*H263,2)</f>
        <v>0</v>
      </c>
      <c r="BL263" s="17" t="s">
        <v>219</v>
      </c>
      <c r="BM263" s="211" t="s">
        <v>645</v>
      </c>
    </row>
    <row r="264" s="12" customFormat="1" ht="22.8" customHeight="1">
      <c r="A264" s="12"/>
      <c r="B264" s="184"/>
      <c r="C264" s="185"/>
      <c r="D264" s="186" t="s">
        <v>74</v>
      </c>
      <c r="E264" s="198" t="s">
        <v>646</v>
      </c>
      <c r="F264" s="198" t="s">
        <v>647</v>
      </c>
      <c r="G264" s="185"/>
      <c r="H264" s="185"/>
      <c r="I264" s="188"/>
      <c r="J264" s="199">
        <f>BK264</f>
        <v>0</v>
      </c>
      <c r="K264" s="185"/>
      <c r="L264" s="190"/>
      <c r="M264" s="191"/>
      <c r="N264" s="192"/>
      <c r="O264" s="192"/>
      <c r="P264" s="193">
        <f>SUM(P265:P283)</f>
        <v>0</v>
      </c>
      <c r="Q264" s="192"/>
      <c r="R264" s="193">
        <f>SUM(R265:R283)</f>
        <v>0.4871994</v>
      </c>
      <c r="S264" s="192"/>
      <c r="T264" s="194">
        <f>SUM(T265:T283)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195" t="s">
        <v>85</v>
      </c>
      <c r="AT264" s="196" t="s">
        <v>74</v>
      </c>
      <c r="AU264" s="196" t="s">
        <v>83</v>
      </c>
      <c r="AY264" s="195" t="s">
        <v>133</v>
      </c>
      <c r="BK264" s="197">
        <f>SUM(BK265:BK283)</f>
        <v>0</v>
      </c>
    </row>
    <row r="265" s="2" customFormat="1">
      <c r="A265" s="38"/>
      <c r="B265" s="39"/>
      <c r="C265" s="200" t="s">
        <v>648</v>
      </c>
      <c r="D265" s="200" t="s">
        <v>136</v>
      </c>
      <c r="E265" s="201" t="s">
        <v>649</v>
      </c>
      <c r="F265" s="202" t="s">
        <v>650</v>
      </c>
      <c r="G265" s="203" t="s">
        <v>145</v>
      </c>
      <c r="H265" s="204">
        <v>24.48</v>
      </c>
      <c r="I265" s="205"/>
      <c r="J265" s="206">
        <f>ROUND(I265*H265,2)</f>
        <v>0</v>
      </c>
      <c r="K265" s="202" t="s">
        <v>140</v>
      </c>
      <c r="L265" s="44"/>
      <c r="M265" s="207" t="s">
        <v>19</v>
      </c>
      <c r="N265" s="208" t="s">
        <v>46</v>
      </c>
      <c r="O265" s="84"/>
      <c r="P265" s="209">
        <f>O265*H265</f>
        <v>0</v>
      </c>
      <c r="Q265" s="209">
        <v>0.0051999999999999998</v>
      </c>
      <c r="R265" s="209">
        <f>Q265*H265</f>
        <v>0.12729599999999999</v>
      </c>
      <c r="S265" s="209">
        <v>0</v>
      </c>
      <c r="T265" s="210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11" t="s">
        <v>219</v>
      </c>
      <c r="AT265" s="211" t="s">
        <v>136</v>
      </c>
      <c r="AU265" s="211" t="s">
        <v>85</v>
      </c>
      <c r="AY265" s="17" t="s">
        <v>133</v>
      </c>
      <c r="BE265" s="212">
        <f>IF(N265="základní",J265,0)</f>
        <v>0</v>
      </c>
      <c r="BF265" s="212">
        <f>IF(N265="snížená",J265,0)</f>
        <v>0</v>
      </c>
      <c r="BG265" s="212">
        <f>IF(N265="zákl. přenesená",J265,0)</f>
        <v>0</v>
      </c>
      <c r="BH265" s="212">
        <f>IF(N265="sníž. přenesená",J265,0)</f>
        <v>0</v>
      </c>
      <c r="BI265" s="212">
        <f>IF(N265="nulová",J265,0)</f>
        <v>0</v>
      </c>
      <c r="BJ265" s="17" t="s">
        <v>83</v>
      </c>
      <c r="BK265" s="212">
        <f>ROUND(I265*H265,2)</f>
        <v>0</v>
      </c>
      <c r="BL265" s="17" t="s">
        <v>219</v>
      </c>
      <c r="BM265" s="211" t="s">
        <v>651</v>
      </c>
    </row>
    <row r="266" s="13" customFormat="1">
      <c r="A266" s="13"/>
      <c r="B266" s="213"/>
      <c r="C266" s="214"/>
      <c r="D266" s="215" t="s">
        <v>147</v>
      </c>
      <c r="E266" s="216" t="s">
        <v>19</v>
      </c>
      <c r="F266" s="217" t="s">
        <v>163</v>
      </c>
      <c r="G266" s="214"/>
      <c r="H266" s="218">
        <v>12.060000000000001</v>
      </c>
      <c r="I266" s="219"/>
      <c r="J266" s="214"/>
      <c r="K266" s="214"/>
      <c r="L266" s="220"/>
      <c r="M266" s="221"/>
      <c r="N266" s="222"/>
      <c r="O266" s="222"/>
      <c r="P266" s="222"/>
      <c r="Q266" s="222"/>
      <c r="R266" s="222"/>
      <c r="S266" s="222"/>
      <c r="T266" s="22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24" t="s">
        <v>147</v>
      </c>
      <c r="AU266" s="224" t="s">
        <v>85</v>
      </c>
      <c r="AV266" s="13" t="s">
        <v>85</v>
      </c>
      <c r="AW266" s="13" t="s">
        <v>36</v>
      </c>
      <c r="AX266" s="13" t="s">
        <v>75</v>
      </c>
      <c r="AY266" s="224" t="s">
        <v>133</v>
      </c>
    </row>
    <row r="267" s="13" customFormat="1">
      <c r="A267" s="13"/>
      <c r="B267" s="213"/>
      <c r="C267" s="214"/>
      <c r="D267" s="215" t="s">
        <v>147</v>
      </c>
      <c r="E267" s="216" t="s">
        <v>19</v>
      </c>
      <c r="F267" s="217" t="s">
        <v>164</v>
      </c>
      <c r="G267" s="214"/>
      <c r="H267" s="218">
        <v>12.42</v>
      </c>
      <c r="I267" s="219"/>
      <c r="J267" s="214"/>
      <c r="K267" s="214"/>
      <c r="L267" s="220"/>
      <c r="M267" s="221"/>
      <c r="N267" s="222"/>
      <c r="O267" s="222"/>
      <c r="P267" s="222"/>
      <c r="Q267" s="222"/>
      <c r="R267" s="222"/>
      <c r="S267" s="222"/>
      <c r="T267" s="22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24" t="s">
        <v>147</v>
      </c>
      <c r="AU267" s="224" t="s">
        <v>85</v>
      </c>
      <c r="AV267" s="13" t="s">
        <v>85</v>
      </c>
      <c r="AW267" s="13" t="s">
        <v>36</v>
      </c>
      <c r="AX267" s="13" t="s">
        <v>75</v>
      </c>
      <c r="AY267" s="224" t="s">
        <v>133</v>
      </c>
    </row>
    <row r="268" s="14" customFormat="1">
      <c r="A268" s="14"/>
      <c r="B268" s="225"/>
      <c r="C268" s="226"/>
      <c r="D268" s="215" t="s">
        <v>147</v>
      </c>
      <c r="E268" s="227" t="s">
        <v>19</v>
      </c>
      <c r="F268" s="228" t="s">
        <v>165</v>
      </c>
      <c r="G268" s="226"/>
      <c r="H268" s="229">
        <v>24.48</v>
      </c>
      <c r="I268" s="230"/>
      <c r="J268" s="226"/>
      <c r="K268" s="226"/>
      <c r="L268" s="231"/>
      <c r="M268" s="232"/>
      <c r="N268" s="233"/>
      <c r="O268" s="233"/>
      <c r="P268" s="233"/>
      <c r="Q268" s="233"/>
      <c r="R268" s="233"/>
      <c r="S268" s="233"/>
      <c r="T268" s="23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35" t="s">
        <v>147</v>
      </c>
      <c r="AU268" s="235" t="s">
        <v>85</v>
      </c>
      <c r="AV268" s="14" t="s">
        <v>141</v>
      </c>
      <c r="AW268" s="14" t="s">
        <v>36</v>
      </c>
      <c r="AX268" s="14" t="s">
        <v>83</v>
      </c>
      <c r="AY268" s="235" t="s">
        <v>133</v>
      </c>
    </row>
    <row r="269" s="2" customFormat="1" ht="16.5" customHeight="1">
      <c r="A269" s="38"/>
      <c r="B269" s="39"/>
      <c r="C269" s="200" t="s">
        <v>652</v>
      </c>
      <c r="D269" s="200" t="s">
        <v>136</v>
      </c>
      <c r="E269" s="201" t="s">
        <v>653</v>
      </c>
      <c r="F269" s="202" t="s">
        <v>654</v>
      </c>
      <c r="G269" s="203" t="s">
        <v>145</v>
      </c>
      <c r="H269" s="204">
        <v>0.23999999999999999</v>
      </c>
      <c r="I269" s="205"/>
      <c r="J269" s="206">
        <f>ROUND(I269*H269,2)</f>
        <v>0</v>
      </c>
      <c r="K269" s="202" t="s">
        <v>140</v>
      </c>
      <c r="L269" s="44"/>
      <c r="M269" s="207" t="s">
        <v>19</v>
      </c>
      <c r="N269" s="208" t="s">
        <v>46</v>
      </c>
      <c r="O269" s="84"/>
      <c r="P269" s="209">
        <f>O269*H269</f>
        <v>0</v>
      </c>
      <c r="Q269" s="209">
        <v>0.00058</v>
      </c>
      <c r="R269" s="209">
        <f>Q269*H269</f>
        <v>0.0001392</v>
      </c>
      <c r="S269" s="209">
        <v>0</v>
      </c>
      <c r="T269" s="21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11" t="s">
        <v>219</v>
      </c>
      <c r="AT269" s="211" t="s">
        <v>136</v>
      </c>
      <c r="AU269" s="211" t="s">
        <v>85</v>
      </c>
      <c r="AY269" s="17" t="s">
        <v>133</v>
      </c>
      <c r="BE269" s="212">
        <f>IF(N269="základní",J269,0)</f>
        <v>0</v>
      </c>
      <c r="BF269" s="212">
        <f>IF(N269="snížená",J269,0)</f>
        <v>0</v>
      </c>
      <c r="BG269" s="212">
        <f>IF(N269="zákl. přenesená",J269,0)</f>
        <v>0</v>
      </c>
      <c r="BH269" s="212">
        <f>IF(N269="sníž. přenesená",J269,0)</f>
        <v>0</v>
      </c>
      <c r="BI269" s="212">
        <f>IF(N269="nulová",J269,0)</f>
        <v>0</v>
      </c>
      <c r="BJ269" s="17" t="s">
        <v>83</v>
      </c>
      <c r="BK269" s="212">
        <f>ROUND(I269*H269,2)</f>
        <v>0</v>
      </c>
      <c r="BL269" s="17" t="s">
        <v>219</v>
      </c>
      <c r="BM269" s="211" t="s">
        <v>655</v>
      </c>
    </row>
    <row r="270" s="13" customFormat="1">
      <c r="A270" s="13"/>
      <c r="B270" s="213"/>
      <c r="C270" s="214"/>
      <c r="D270" s="215" t="s">
        <v>147</v>
      </c>
      <c r="E270" s="216" t="s">
        <v>19</v>
      </c>
      <c r="F270" s="217" t="s">
        <v>656</v>
      </c>
      <c r="G270" s="214"/>
      <c r="H270" s="218">
        <v>0.23999999999999999</v>
      </c>
      <c r="I270" s="219"/>
      <c r="J270" s="214"/>
      <c r="K270" s="214"/>
      <c r="L270" s="220"/>
      <c r="M270" s="221"/>
      <c r="N270" s="222"/>
      <c r="O270" s="222"/>
      <c r="P270" s="222"/>
      <c r="Q270" s="222"/>
      <c r="R270" s="222"/>
      <c r="S270" s="222"/>
      <c r="T270" s="22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24" t="s">
        <v>147</v>
      </c>
      <c r="AU270" s="224" t="s">
        <v>85</v>
      </c>
      <c r="AV270" s="13" t="s">
        <v>85</v>
      </c>
      <c r="AW270" s="13" t="s">
        <v>36</v>
      </c>
      <c r="AX270" s="13" t="s">
        <v>83</v>
      </c>
      <c r="AY270" s="224" t="s">
        <v>133</v>
      </c>
    </row>
    <row r="271" s="2" customFormat="1" ht="16.5" customHeight="1">
      <c r="A271" s="38"/>
      <c r="B271" s="39"/>
      <c r="C271" s="236" t="s">
        <v>657</v>
      </c>
      <c r="D271" s="236" t="s">
        <v>306</v>
      </c>
      <c r="E271" s="237" t="s">
        <v>658</v>
      </c>
      <c r="F271" s="238" t="s">
        <v>659</v>
      </c>
      <c r="G271" s="239" t="s">
        <v>145</v>
      </c>
      <c r="H271" s="240">
        <v>0.26400000000000001</v>
      </c>
      <c r="I271" s="241"/>
      <c r="J271" s="242">
        <f>ROUND(I271*H271,2)</f>
        <v>0</v>
      </c>
      <c r="K271" s="238" t="s">
        <v>140</v>
      </c>
      <c r="L271" s="243"/>
      <c r="M271" s="244" t="s">
        <v>19</v>
      </c>
      <c r="N271" s="245" t="s">
        <v>46</v>
      </c>
      <c r="O271" s="84"/>
      <c r="P271" s="209">
        <f>O271*H271</f>
        <v>0</v>
      </c>
      <c r="Q271" s="209">
        <v>0.01</v>
      </c>
      <c r="R271" s="209">
        <f>Q271*H271</f>
        <v>0.00264</v>
      </c>
      <c r="S271" s="209">
        <v>0</v>
      </c>
      <c r="T271" s="210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11" t="s">
        <v>284</v>
      </c>
      <c r="AT271" s="211" t="s">
        <v>306</v>
      </c>
      <c r="AU271" s="211" t="s">
        <v>85</v>
      </c>
      <c r="AY271" s="17" t="s">
        <v>133</v>
      </c>
      <c r="BE271" s="212">
        <f>IF(N271="základní",J271,0)</f>
        <v>0</v>
      </c>
      <c r="BF271" s="212">
        <f>IF(N271="snížená",J271,0)</f>
        <v>0</v>
      </c>
      <c r="BG271" s="212">
        <f>IF(N271="zákl. přenesená",J271,0)</f>
        <v>0</v>
      </c>
      <c r="BH271" s="212">
        <f>IF(N271="sníž. přenesená",J271,0)</f>
        <v>0</v>
      </c>
      <c r="BI271" s="212">
        <f>IF(N271="nulová",J271,0)</f>
        <v>0</v>
      </c>
      <c r="BJ271" s="17" t="s">
        <v>83</v>
      </c>
      <c r="BK271" s="212">
        <f>ROUND(I271*H271,2)</f>
        <v>0</v>
      </c>
      <c r="BL271" s="17" t="s">
        <v>219</v>
      </c>
      <c r="BM271" s="211" t="s">
        <v>660</v>
      </c>
    </row>
    <row r="272" s="13" customFormat="1">
      <c r="A272" s="13"/>
      <c r="B272" s="213"/>
      <c r="C272" s="214"/>
      <c r="D272" s="215" t="s">
        <v>147</v>
      </c>
      <c r="E272" s="214"/>
      <c r="F272" s="217" t="s">
        <v>661</v>
      </c>
      <c r="G272" s="214"/>
      <c r="H272" s="218">
        <v>0.26400000000000001</v>
      </c>
      <c r="I272" s="219"/>
      <c r="J272" s="214"/>
      <c r="K272" s="214"/>
      <c r="L272" s="220"/>
      <c r="M272" s="221"/>
      <c r="N272" s="222"/>
      <c r="O272" s="222"/>
      <c r="P272" s="222"/>
      <c r="Q272" s="222"/>
      <c r="R272" s="222"/>
      <c r="S272" s="222"/>
      <c r="T272" s="22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24" t="s">
        <v>147</v>
      </c>
      <c r="AU272" s="224" t="s">
        <v>85</v>
      </c>
      <c r="AV272" s="13" t="s">
        <v>85</v>
      </c>
      <c r="AW272" s="13" t="s">
        <v>4</v>
      </c>
      <c r="AX272" s="13" t="s">
        <v>83</v>
      </c>
      <c r="AY272" s="224" t="s">
        <v>133</v>
      </c>
    </row>
    <row r="273" s="2" customFormat="1" ht="16.5" customHeight="1">
      <c r="A273" s="38"/>
      <c r="B273" s="39"/>
      <c r="C273" s="200" t="s">
        <v>662</v>
      </c>
      <c r="D273" s="200" t="s">
        <v>136</v>
      </c>
      <c r="E273" s="201" t="s">
        <v>663</v>
      </c>
      <c r="F273" s="202" t="s">
        <v>664</v>
      </c>
      <c r="G273" s="203" t="s">
        <v>192</v>
      </c>
      <c r="H273" s="204">
        <v>2.8999999999999999</v>
      </c>
      <c r="I273" s="205"/>
      <c r="J273" s="206">
        <f>ROUND(I273*H273,2)</f>
        <v>0</v>
      </c>
      <c r="K273" s="202" t="s">
        <v>140</v>
      </c>
      <c r="L273" s="44"/>
      <c r="M273" s="207" t="s">
        <v>19</v>
      </c>
      <c r="N273" s="208" t="s">
        <v>46</v>
      </c>
      <c r="O273" s="84"/>
      <c r="P273" s="209">
        <f>O273*H273</f>
        <v>0</v>
      </c>
      <c r="Q273" s="209">
        <v>0.00055000000000000003</v>
      </c>
      <c r="R273" s="209">
        <f>Q273*H273</f>
        <v>0.0015950000000000001</v>
      </c>
      <c r="S273" s="209">
        <v>0</v>
      </c>
      <c r="T273" s="210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11" t="s">
        <v>219</v>
      </c>
      <c r="AT273" s="211" t="s">
        <v>136</v>
      </c>
      <c r="AU273" s="211" t="s">
        <v>85</v>
      </c>
      <c r="AY273" s="17" t="s">
        <v>133</v>
      </c>
      <c r="BE273" s="212">
        <f>IF(N273="základní",J273,0)</f>
        <v>0</v>
      </c>
      <c r="BF273" s="212">
        <f>IF(N273="snížená",J273,0)</f>
        <v>0</v>
      </c>
      <c r="BG273" s="212">
        <f>IF(N273="zákl. přenesená",J273,0)</f>
        <v>0</v>
      </c>
      <c r="BH273" s="212">
        <f>IF(N273="sníž. přenesená",J273,0)</f>
        <v>0</v>
      </c>
      <c r="BI273" s="212">
        <f>IF(N273="nulová",J273,0)</f>
        <v>0</v>
      </c>
      <c r="BJ273" s="17" t="s">
        <v>83</v>
      </c>
      <c r="BK273" s="212">
        <f>ROUND(I273*H273,2)</f>
        <v>0</v>
      </c>
      <c r="BL273" s="17" t="s">
        <v>219</v>
      </c>
      <c r="BM273" s="211" t="s">
        <v>665</v>
      </c>
    </row>
    <row r="274" s="13" customFormat="1">
      <c r="A274" s="13"/>
      <c r="B274" s="213"/>
      <c r="C274" s="214"/>
      <c r="D274" s="215" t="s">
        <v>147</v>
      </c>
      <c r="E274" s="216" t="s">
        <v>19</v>
      </c>
      <c r="F274" s="217" t="s">
        <v>666</v>
      </c>
      <c r="G274" s="214"/>
      <c r="H274" s="218">
        <v>2.8999999999999999</v>
      </c>
      <c r="I274" s="219"/>
      <c r="J274" s="214"/>
      <c r="K274" s="214"/>
      <c r="L274" s="220"/>
      <c r="M274" s="221"/>
      <c r="N274" s="222"/>
      <c r="O274" s="222"/>
      <c r="P274" s="222"/>
      <c r="Q274" s="222"/>
      <c r="R274" s="222"/>
      <c r="S274" s="222"/>
      <c r="T274" s="22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24" t="s">
        <v>147</v>
      </c>
      <c r="AU274" s="224" t="s">
        <v>85</v>
      </c>
      <c r="AV274" s="13" t="s">
        <v>85</v>
      </c>
      <c r="AW274" s="13" t="s">
        <v>36</v>
      </c>
      <c r="AX274" s="13" t="s">
        <v>83</v>
      </c>
      <c r="AY274" s="224" t="s">
        <v>133</v>
      </c>
    </row>
    <row r="275" s="2" customFormat="1" ht="16.5" customHeight="1">
      <c r="A275" s="38"/>
      <c r="B275" s="39"/>
      <c r="C275" s="200" t="s">
        <v>667</v>
      </c>
      <c r="D275" s="200" t="s">
        <v>136</v>
      </c>
      <c r="E275" s="201" t="s">
        <v>668</v>
      </c>
      <c r="F275" s="202" t="s">
        <v>669</v>
      </c>
      <c r="G275" s="203" t="s">
        <v>139</v>
      </c>
      <c r="H275" s="204">
        <v>3</v>
      </c>
      <c r="I275" s="205"/>
      <c r="J275" s="206">
        <f>ROUND(I275*H275,2)</f>
        <v>0</v>
      </c>
      <c r="K275" s="202" t="s">
        <v>140</v>
      </c>
      <c r="L275" s="44"/>
      <c r="M275" s="207" t="s">
        <v>19</v>
      </c>
      <c r="N275" s="208" t="s">
        <v>46</v>
      </c>
      <c r="O275" s="84"/>
      <c r="P275" s="209">
        <f>O275*H275</f>
        <v>0</v>
      </c>
      <c r="Q275" s="209">
        <v>0</v>
      </c>
      <c r="R275" s="209">
        <f>Q275*H275</f>
        <v>0</v>
      </c>
      <c r="S275" s="209">
        <v>0</v>
      </c>
      <c r="T275" s="21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11" t="s">
        <v>219</v>
      </c>
      <c r="AT275" s="211" t="s">
        <v>136</v>
      </c>
      <c r="AU275" s="211" t="s">
        <v>85</v>
      </c>
      <c r="AY275" s="17" t="s">
        <v>133</v>
      </c>
      <c r="BE275" s="212">
        <f>IF(N275="základní",J275,0)</f>
        <v>0</v>
      </c>
      <c r="BF275" s="212">
        <f>IF(N275="snížená",J275,0)</f>
        <v>0</v>
      </c>
      <c r="BG275" s="212">
        <f>IF(N275="zákl. přenesená",J275,0)</f>
        <v>0</v>
      </c>
      <c r="BH275" s="212">
        <f>IF(N275="sníž. přenesená",J275,0)</f>
        <v>0</v>
      </c>
      <c r="BI275" s="212">
        <f>IF(N275="nulová",J275,0)</f>
        <v>0</v>
      </c>
      <c r="BJ275" s="17" t="s">
        <v>83</v>
      </c>
      <c r="BK275" s="212">
        <f>ROUND(I275*H275,2)</f>
        <v>0</v>
      </c>
      <c r="BL275" s="17" t="s">
        <v>219</v>
      </c>
      <c r="BM275" s="211" t="s">
        <v>670</v>
      </c>
    </row>
    <row r="276" s="2" customFormat="1" ht="16.5" customHeight="1">
      <c r="A276" s="38"/>
      <c r="B276" s="39"/>
      <c r="C276" s="200" t="s">
        <v>671</v>
      </c>
      <c r="D276" s="200" t="s">
        <v>136</v>
      </c>
      <c r="E276" s="201" t="s">
        <v>672</v>
      </c>
      <c r="F276" s="202" t="s">
        <v>673</v>
      </c>
      <c r="G276" s="203" t="s">
        <v>139</v>
      </c>
      <c r="H276" s="204">
        <v>1</v>
      </c>
      <c r="I276" s="205"/>
      <c r="J276" s="206">
        <f>ROUND(I276*H276,2)</f>
        <v>0</v>
      </c>
      <c r="K276" s="202" t="s">
        <v>140</v>
      </c>
      <c r="L276" s="44"/>
      <c r="M276" s="207" t="s">
        <v>19</v>
      </c>
      <c r="N276" s="208" t="s">
        <v>46</v>
      </c>
      <c r="O276" s="84"/>
      <c r="P276" s="209">
        <f>O276*H276</f>
        <v>0</v>
      </c>
      <c r="Q276" s="209">
        <v>0</v>
      </c>
      <c r="R276" s="209">
        <f>Q276*H276</f>
        <v>0</v>
      </c>
      <c r="S276" s="209">
        <v>0</v>
      </c>
      <c r="T276" s="210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11" t="s">
        <v>219</v>
      </c>
      <c r="AT276" s="211" t="s">
        <v>136</v>
      </c>
      <c r="AU276" s="211" t="s">
        <v>85</v>
      </c>
      <c r="AY276" s="17" t="s">
        <v>133</v>
      </c>
      <c r="BE276" s="212">
        <f>IF(N276="základní",J276,0)</f>
        <v>0</v>
      </c>
      <c r="BF276" s="212">
        <f>IF(N276="snížená",J276,0)</f>
        <v>0</v>
      </c>
      <c r="BG276" s="212">
        <f>IF(N276="zákl. přenesená",J276,0)</f>
        <v>0</v>
      </c>
      <c r="BH276" s="212">
        <f>IF(N276="sníž. přenesená",J276,0)</f>
        <v>0</v>
      </c>
      <c r="BI276" s="212">
        <f>IF(N276="nulová",J276,0)</f>
        <v>0</v>
      </c>
      <c r="BJ276" s="17" t="s">
        <v>83</v>
      </c>
      <c r="BK276" s="212">
        <f>ROUND(I276*H276,2)</f>
        <v>0</v>
      </c>
      <c r="BL276" s="17" t="s">
        <v>219</v>
      </c>
      <c r="BM276" s="211" t="s">
        <v>674</v>
      </c>
    </row>
    <row r="277" s="2" customFormat="1" ht="16.5" customHeight="1">
      <c r="A277" s="38"/>
      <c r="B277" s="39"/>
      <c r="C277" s="200" t="s">
        <v>675</v>
      </c>
      <c r="D277" s="200" t="s">
        <v>136</v>
      </c>
      <c r="E277" s="201" t="s">
        <v>676</v>
      </c>
      <c r="F277" s="202" t="s">
        <v>677</v>
      </c>
      <c r="G277" s="203" t="s">
        <v>139</v>
      </c>
      <c r="H277" s="204">
        <v>1</v>
      </c>
      <c r="I277" s="205"/>
      <c r="J277" s="206">
        <f>ROUND(I277*H277,2)</f>
        <v>0</v>
      </c>
      <c r="K277" s="202" t="s">
        <v>140</v>
      </c>
      <c r="L277" s="44"/>
      <c r="M277" s="207" t="s">
        <v>19</v>
      </c>
      <c r="N277" s="208" t="s">
        <v>46</v>
      </c>
      <c r="O277" s="84"/>
      <c r="P277" s="209">
        <f>O277*H277</f>
        <v>0</v>
      </c>
      <c r="Q277" s="209">
        <v>0</v>
      </c>
      <c r="R277" s="209">
        <f>Q277*H277</f>
        <v>0</v>
      </c>
      <c r="S277" s="209">
        <v>0</v>
      </c>
      <c r="T277" s="210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11" t="s">
        <v>219</v>
      </c>
      <c r="AT277" s="211" t="s">
        <v>136</v>
      </c>
      <c r="AU277" s="211" t="s">
        <v>85</v>
      </c>
      <c r="AY277" s="17" t="s">
        <v>133</v>
      </c>
      <c r="BE277" s="212">
        <f>IF(N277="základní",J277,0)</f>
        <v>0</v>
      </c>
      <c r="BF277" s="212">
        <f>IF(N277="snížená",J277,0)</f>
        <v>0</v>
      </c>
      <c r="BG277" s="212">
        <f>IF(N277="zákl. přenesená",J277,0)</f>
        <v>0</v>
      </c>
      <c r="BH277" s="212">
        <f>IF(N277="sníž. přenesená",J277,0)</f>
        <v>0</v>
      </c>
      <c r="BI277" s="212">
        <f>IF(N277="nulová",J277,0)</f>
        <v>0</v>
      </c>
      <c r="BJ277" s="17" t="s">
        <v>83</v>
      </c>
      <c r="BK277" s="212">
        <f>ROUND(I277*H277,2)</f>
        <v>0</v>
      </c>
      <c r="BL277" s="17" t="s">
        <v>219</v>
      </c>
      <c r="BM277" s="211" t="s">
        <v>678</v>
      </c>
    </row>
    <row r="278" s="2" customFormat="1" ht="16.5" customHeight="1">
      <c r="A278" s="38"/>
      <c r="B278" s="39"/>
      <c r="C278" s="200" t="s">
        <v>679</v>
      </c>
      <c r="D278" s="200" t="s">
        <v>136</v>
      </c>
      <c r="E278" s="201" t="s">
        <v>680</v>
      </c>
      <c r="F278" s="202" t="s">
        <v>681</v>
      </c>
      <c r="G278" s="203" t="s">
        <v>139</v>
      </c>
      <c r="H278" s="204">
        <v>99.200000000000003</v>
      </c>
      <c r="I278" s="205"/>
      <c r="J278" s="206">
        <f>ROUND(I278*H278,2)</f>
        <v>0</v>
      </c>
      <c r="K278" s="202" t="s">
        <v>140</v>
      </c>
      <c r="L278" s="44"/>
      <c r="M278" s="207" t="s">
        <v>19</v>
      </c>
      <c r="N278" s="208" t="s">
        <v>46</v>
      </c>
      <c r="O278" s="84"/>
      <c r="P278" s="209">
        <f>O278*H278</f>
        <v>0</v>
      </c>
      <c r="Q278" s="209">
        <v>0</v>
      </c>
      <c r="R278" s="209">
        <f>Q278*H278</f>
        <v>0</v>
      </c>
      <c r="S278" s="209">
        <v>0</v>
      </c>
      <c r="T278" s="210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11" t="s">
        <v>219</v>
      </c>
      <c r="AT278" s="211" t="s">
        <v>136</v>
      </c>
      <c r="AU278" s="211" t="s">
        <v>85</v>
      </c>
      <c r="AY278" s="17" t="s">
        <v>133</v>
      </c>
      <c r="BE278" s="212">
        <f>IF(N278="základní",J278,0)</f>
        <v>0</v>
      </c>
      <c r="BF278" s="212">
        <f>IF(N278="snížená",J278,0)</f>
        <v>0</v>
      </c>
      <c r="BG278" s="212">
        <f>IF(N278="zákl. přenesená",J278,0)</f>
        <v>0</v>
      </c>
      <c r="BH278" s="212">
        <f>IF(N278="sníž. přenesená",J278,0)</f>
        <v>0</v>
      </c>
      <c r="BI278" s="212">
        <f>IF(N278="nulová",J278,0)</f>
        <v>0</v>
      </c>
      <c r="BJ278" s="17" t="s">
        <v>83</v>
      </c>
      <c r="BK278" s="212">
        <f>ROUND(I278*H278,2)</f>
        <v>0</v>
      </c>
      <c r="BL278" s="17" t="s">
        <v>219</v>
      </c>
      <c r="BM278" s="211" t="s">
        <v>682</v>
      </c>
    </row>
    <row r="279" s="13" customFormat="1">
      <c r="A279" s="13"/>
      <c r="B279" s="213"/>
      <c r="C279" s="214"/>
      <c r="D279" s="215" t="s">
        <v>147</v>
      </c>
      <c r="E279" s="214"/>
      <c r="F279" s="217" t="s">
        <v>683</v>
      </c>
      <c r="G279" s="214"/>
      <c r="H279" s="218">
        <v>99.200000000000003</v>
      </c>
      <c r="I279" s="219"/>
      <c r="J279" s="214"/>
      <c r="K279" s="214"/>
      <c r="L279" s="220"/>
      <c r="M279" s="221"/>
      <c r="N279" s="222"/>
      <c r="O279" s="222"/>
      <c r="P279" s="222"/>
      <c r="Q279" s="222"/>
      <c r="R279" s="222"/>
      <c r="S279" s="222"/>
      <c r="T279" s="22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24" t="s">
        <v>147</v>
      </c>
      <c r="AU279" s="224" t="s">
        <v>85</v>
      </c>
      <c r="AV279" s="13" t="s">
        <v>85</v>
      </c>
      <c r="AW279" s="13" t="s">
        <v>4</v>
      </c>
      <c r="AX279" s="13" t="s">
        <v>83</v>
      </c>
      <c r="AY279" s="224" t="s">
        <v>133</v>
      </c>
    </row>
    <row r="280" s="2" customFormat="1">
      <c r="A280" s="38"/>
      <c r="B280" s="39"/>
      <c r="C280" s="200" t="s">
        <v>684</v>
      </c>
      <c r="D280" s="200" t="s">
        <v>136</v>
      </c>
      <c r="E280" s="201" t="s">
        <v>685</v>
      </c>
      <c r="F280" s="202" t="s">
        <v>686</v>
      </c>
      <c r="G280" s="203" t="s">
        <v>192</v>
      </c>
      <c r="H280" s="204">
        <v>1.1000000000000001</v>
      </c>
      <c r="I280" s="205"/>
      <c r="J280" s="206">
        <f>ROUND(I280*H280,2)</f>
        <v>0</v>
      </c>
      <c r="K280" s="202" t="s">
        <v>140</v>
      </c>
      <c r="L280" s="44"/>
      <c r="M280" s="207" t="s">
        <v>19</v>
      </c>
      <c r="N280" s="208" t="s">
        <v>46</v>
      </c>
      <c r="O280" s="84"/>
      <c r="P280" s="209">
        <f>O280*H280</f>
        <v>0</v>
      </c>
      <c r="Q280" s="209">
        <v>0.00073999999999999999</v>
      </c>
      <c r="R280" s="209">
        <f>Q280*H280</f>
        <v>0.00081400000000000005</v>
      </c>
      <c r="S280" s="209">
        <v>0</v>
      </c>
      <c r="T280" s="210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11" t="s">
        <v>219</v>
      </c>
      <c r="AT280" s="211" t="s">
        <v>136</v>
      </c>
      <c r="AU280" s="211" t="s">
        <v>85</v>
      </c>
      <c r="AY280" s="17" t="s">
        <v>133</v>
      </c>
      <c r="BE280" s="212">
        <f>IF(N280="základní",J280,0)</f>
        <v>0</v>
      </c>
      <c r="BF280" s="212">
        <f>IF(N280="snížená",J280,0)</f>
        <v>0</v>
      </c>
      <c r="BG280" s="212">
        <f>IF(N280="zákl. přenesená",J280,0)</f>
        <v>0</v>
      </c>
      <c r="BH280" s="212">
        <f>IF(N280="sníž. přenesená",J280,0)</f>
        <v>0</v>
      </c>
      <c r="BI280" s="212">
        <f>IF(N280="nulová",J280,0)</f>
        <v>0</v>
      </c>
      <c r="BJ280" s="17" t="s">
        <v>83</v>
      </c>
      <c r="BK280" s="212">
        <f>ROUND(I280*H280,2)</f>
        <v>0</v>
      </c>
      <c r="BL280" s="17" t="s">
        <v>219</v>
      </c>
      <c r="BM280" s="211" t="s">
        <v>687</v>
      </c>
    </row>
    <row r="281" s="2" customFormat="1" ht="16.5" customHeight="1">
      <c r="A281" s="38"/>
      <c r="B281" s="39"/>
      <c r="C281" s="236" t="s">
        <v>688</v>
      </c>
      <c r="D281" s="236" t="s">
        <v>306</v>
      </c>
      <c r="E281" s="237" t="s">
        <v>689</v>
      </c>
      <c r="F281" s="238" t="s">
        <v>690</v>
      </c>
      <c r="G281" s="239" t="s">
        <v>145</v>
      </c>
      <c r="H281" s="240">
        <v>28.152000000000001</v>
      </c>
      <c r="I281" s="241"/>
      <c r="J281" s="242">
        <f>ROUND(I281*H281,2)</f>
        <v>0</v>
      </c>
      <c r="K281" s="238" t="s">
        <v>140</v>
      </c>
      <c r="L281" s="243"/>
      <c r="M281" s="244" t="s">
        <v>19</v>
      </c>
      <c r="N281" s="245" t="s">
        <v>46</v>
      </c>
      <c r="O281" s="84"/>
      <c r="P281" s="209">
        <f>O281*H281</f>
        <v>0</v>
      </c>
      <c r="Q281" s="209">
        <v>0.0126</v>
      </c>
      <c r="R281" s="209">
        <f>Q281*H281</f>
        <v>0.35471520000000001</v>
      </c>
      <c r="S281" s="209">
        <v>0</v>
      </c>
      <c r="T281" s="210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11" t="s">
        <v>284</v>
      </c>
      <c r="AT281" s="211" t="s">
        <v>306</v>
      </c>
      <c r="AU281" s="211" t="s">
        <v>85</v>
      </c>
      <c r="AY281" s="17" t="s">
        <v>133</v>
      </c>
      <c r="BE281" s="212">
        <f>IF(N281="základní",J281,0)</f>
        <v>0</v>
      </c>
      <c r="BF281" s="212">
        <f>IF(N281="snížená",J281,0)</f>
        <v>0</v>
      </c>
      <c r="BG281" s="212">
        <f>IF(N281="zákl. přenesená",J281,0)</f>
        <v>0</v>
      </c>
      <c r="BH281" s="212">
        <f>IF(N281="sníž. přenesená",J281,0)</f>
        <v>0</v>
      </c>
      <c r="BI281" s="212">
        <f>IF(N281="nulová",J281,0)</f>
        <v>0</v>
      </c>
      <c r="BJ281" s="17" t="s">
        <v>83</v>
      </c>
      <c r="BK281" s="212">
        <f>ROUND(I281*H281,2)</f>
        <v>0</v>
      </c>
      <c r="BL281" s="17" t="s">
        <v>219</v>
      </c>
      <c r="BM281" s="211" t="s">
        <v>691</v>
      </c>
    </row>
    <row r="282" s="13" customFormat="1">
      <c r="A282" s="13"/>
      <c r="B282" s="213"/>
      <c r="C282" s="214"/>
      <c r="D282" s="215" t="s">
        <v>147</v>
      </c>
      <c r="E282" s="214"/>
      <c r="F282" s="217" t="s">
        <v>692</v>
      </c>
      <c r="G282" s="214"/>
      <c r="H282" s="218">
        <v>28.152000000000001</v>
      </c>
      <c r="I282" s="219"/>
      <c r="J282" s="214"/>
      <c r="K282" s="214"/>
      <c r="L282" s="220"/>
      <c r="M282" s="221"/>
      <c r="N282" s="222"/>
      <c r="O282" s="222"/>
      <c r="P282" s="222"/>
      <c r="Q282" s="222"/>
      <c r="R282" s="222"/>
      <c r="S282" s="222"/>
      <c r="T282" s="22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24" t="s">
        <v>147</v>
      </c>
      <c r="AU282" s="224" t="s">
        <v>85</v>
      </c>
      <c r="AV282" s="13" t="s">
        <v>85</v>
      </c>
      <c r="AW282" s="13" t="s">
        <v>4</v>
      </c>
      <c r="AX282" s="13" t="s">
        <v>83</v>
      </c>
      <c r="AY282" s="224" t="s">
        <v>133</v>
      </c>
    </row>
    <row r="283" s="2" customFormat="1">
      <c r="A283" s="38"/>
      <c r="B283" s="39"/>
      <c r="C283" s="200" t="s">
        <v>693</v>
      </c>
      <c r="D283" s="200" t="s">
        <v>136</v>
      </c>
      <c r="E283" s="201" t="s">
        <v>694</v>
      </c>
      <c r="F283" s="202" t="s">
        <v>695</v>
      </c>
      <c r="G283" s="203" t="s">
        <v>294</v>
      </c>
      <c r="H283" s="204">
        <v>0.48699999999999999</v>
      </c>
      <c r="I283" s="205"/>
      <c r="J283" s="206">
        <f>ROUND(I283*H283,2)</f>
        <v>0</v>
      </c>
      <c r="K283" s="202" t="s">
        <v>140</v>
      </c>
      <c r="L283" s="44"/>
      <c r="M283" s="207" t="s">
        <v>19</v>
      </c>
      <c r="N283" s="208" t="s">
        <v>46</v>
      </c>
      <c r="O283" s="84"/>
      <c r="P283" s="209">
        <f>O283*H283</f>
        <v>0</v>
      </c>
      <c r="Q283" s="209">
        <v>0</v>
      </c>
      <c r="R283" s="209">
        <f>Q283*H283</f>
        <v>0</v>
      </c>
      <c r="S283" s="209">
        <v>0</v>
      </c>
      <c r="T283" s="210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11" t="s">
        <v>219</v>
      </c>
      <c r="AT283" s="211" t="s">
        <v>136</v>
      </c>
      <c r="AU283" s="211" t="s">
        <v>85</v>
      </c>
      <c r="AY283" s="17" t="s">
        <v>133</v>
      </c>
      <c r="BE283" s="212">
        <f>IF(N283="základní",J283,0)</f>
        <v>0</v>
      </c>
      <c r="BF283" s="212">
        <f>IF(N283="snížená",J283,0)</f>
        <v>0</v>
      </c>
      <c r="BG283" s="212">
        <f>IF(N283="zákl. přenesená",J283,0)</f>
        <v>0</v>
      </c>
      <c r="BH283" s="212">
        <f>IF(N283="sníž. přenesená",J283,0)</f>
        <v>0</v>
      </c>
      <c r="BI283" s="212">
        <f>IF(N283="nulová",J283,0)</f>
        <v>0</v>
      </c>
      <c r="BJ283" s="17" t="s">
        <v>83</v>
      </c>
      <c r="BK283" s="212">
        <f>ROUND(I283*H283,2)</f>
        <v>0</v>
      </c>
      <c r="BL283" s="17" t="s">
        <v>219</v>
      </c>
      <c r="BM283" s="211" t="s">
        <v>696</v>
      </c>
    </row>
    <row r="284" s="12" customFormat="1" ht="22.8" customHeight="1">
      <c r="A284" s="12"/>
      <c r="B284" s="184"/>
      <c r="C284" s="185"/>
      <c r="D284" s="186" t="s">
        <v>74</v>
      </c>
      <c r="E284" s="198" t="s">
        <v>697</v>
      </c>
      <c r="F284" s="198" t="s">
        <v>698</v>
      </c>
      <c r="G284" s="185"/>
      <c r="H284" s="185"/>
      <c r="I284" s="188"/>
      <c r="J284" s="199">
        <f>BK284</f>
        <v>0</v>
      </c>
      <c r="K284" s="185"/>
      <c r="L284" s="190"/>
      <c r="M284" s="191"/>
      <c r="N284" s="192"/>
      <c r="O284" s="192"/>
      <c r="P284" s="193">
        <f>SUM(P285:P288)</f>
        <v>0</v>
      </c>
      <c r="Q284" s="192"/>
      <c r="R284" s="193">
        <f>SUM(R285:R288)</f>
        <v>0.00114</v>
      </c>
      <c r="S284" s="192"/>
      <c r="T284" s="194">
        <f>SUM(T285:T288)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195" t="s">
        <v>85</v>
      </c>
      <c r="AT284" s="196" t="s">
        <v>74</v>
      </c>
      <c r="AU284" s="196" t="s">
        <v>83</v>
      </c>
      <c r="AY284" s="195" t="s">
        <v>133</v>
      </c>
      <c r="BK284" s="197">
        <f>SUM(BK285:BK288)</f>
        <v>0</v>
      </c>
    </row>
    <row r="285" s="2" customFormat="1" ht="16.5" customHeight="1">
      <c r="A285" s="38"/>
      <c r="B285" s="39"/>
      <c r="C285" s="200" t="s">
        <v>699</v>
      </c>
      <c r="D285" s="200" t="s">
        <v>136</v>
      </c>
      <c r="E285" s="201" t="s">
        <v>700</v>
      </c>
      <c r="F285" s="202" t="s">
        <v>701</v>
      </c>
      <c r="G285" s="203" t="s">
        <v>145</v>
      </c>
      <c r="H285" s="204">
        <v>3</v>
      </c>
      <c r="I285" s="205"/>
      <c r="J285" s="206">
        <f>ROUND(I285*H285,2)</f>
        <v>0</v>
      </c>
      <c r="K285" s="202" t="s">
        <v>140</v>
      </c>
      <c r="L285" s="44"/>
      <c r="M285" s="207" t="s">
        <v>19</v>
      </c>
      <c r="N285" s="208" t="s">
        <v>46</v>
      </c>
      <c r="O285" s="84"/>
      <c r="P285" s="209">
        <f>O285*H285</f>
        <v>0</v>
      </c>
      <c r="Q285" s="209">
        <v>0.00013999999999999999</v>
      </c>
      <c r="R285" s="209">
        <f>Q285*H285</f>
        <v>0.00041999999999999996</v>
      </c>
      <c r="S285" s="209">
        <v>0</v>
      </c>
      <c r="T285" s="210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11" t="s">
        <v>219</v>
      </c>
      <c r="AT285" s="211" t="s">
        <v>136</v>
      </c>
      <c r="AU285" s="211" t="s">
        <v>85</v>
      </c>
      <c r="AY285" s="17" t="s">
        <v>133</v>
      </c>
      <c r="BE285" s="212">
        <f>IF(N285="základní",J285,0)</f>
        <v>0</v>
      </c>
      <c r="BF285" s="212">
        <f>IF(N285="snížená",J285,0)</f>
        <v>0</v>
      </c>
      <c r="BG285" s="212">
        <f>IF(N285="zákl. přenesená",J285,0)</f>
        <v>0</v>
      </c>
      <c r="BH285" s="212">
        <f>IF(N285="sníž. přenesená",J285,0)</f>
        <v>0</v>
      </c>
      <c r="BI285" s="212">
        <f>IF(N285="nulová",J285,0)</f>
        <v>0</v>
      </c>
      <c r="BJ285" s="17" t="s">
        <v>83</v>
      </c>
      <c r="BK285" s="212">
        <f>ROUND(I285*H285,2)</f>
        <v>0</v>
      </c>
      <c r="BL285" s="17" t="s">
        <v>219</v>
      </c>
      <c r="BM285" s="211" t="s">
        <v>702</v>
      </c>
    </row>
    <row r="286" s="13" customFormat="1">
      <c r="A286" s="13"/>
      <c r="B286" s="213"/>
      <c r="C286" s="214"/>
      <c r="D286" s="215" t="s">
        <v>147</v>
      </c>
      <c r="E286" s="216" t="s">
        <v>19</v>
      </c>
      <c r="F286" s="217" t="s">
        <v>703</v>
      </c>
      <c r="G286" s="214"/>
      <c r="H286" s="218">
        <v>3</v>
      </c>
      <c r="I286" s="219"/>
      <c r="J286" s="214"/>
      <c r="K286" s="214"/>
      <c r="L286" s="220"/>
      <c r="M286" s="221"/>
      <c r="N286" s="222"/>
      <c r="O286" s="222"/>
      <c r="P286" s="222"/>
      <c r="Q286" s="222"/>
      <c r="R286" s="222"/>
      <c r="S286" s="222"/>
      <c r="T286" s="22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24" t="s">
        <v>147</v>
      </c>
      <c r="AU286" s="224" t="s">
        <v>85</v>
      </c>
      <c r="AV286" s="13" t="s">
        <v>85</v>
      </c>
      <c r="AW286" s="13" t="s">
        <v>36</v>
      </c>
      <c r="AX286" s="13" t="s">
        <v>83</v>
      </c>
      <c r="AY286" s="224" t="s">
        <v>133</v>
      </c>
    </row>
    <row r="287" s="2" customFormat="1" ht="16.5" customHeight="1">
      <c r="A287" s="38"/>
      <c r="B287" s="39"/>
      <c r="C287" s="200" t="s">
        <v>704</v>
      </c>
      <c r="D287" s="200" t="s">
        <v>136</v>
      </c>
      <c r="E287" s="201" t="s">
        <v>705</v>
      </c>
      <c r="F287" s="202" t="s">
        <v>706</v>
      </c>
      <c r="G287" s="203" t="s">
        <v>145</v>
      </c>
      <c r="H287" s="204">
        <v>3</v>
      </c>
      <c r="I287" s="205"/>
      <c r="J287" s="206">
        <f>ROUND(I287*H287,2)</f>
        <v>0</v>
      </c>
      <c r="K287" s="202" t="s">
        <v>140</v>
      </c>
      <c r="L287" s="44"/>
      <c r="M287" s="207" t="s">
        <v>19</v>
      </c>
      <c r="N287" s="208" t="s">
        <v>46</v>
      </c>
      <c r="O287" s="84"/>
      <c r="P287" s="209">
        <f>O287*H287</f>
        <v>0</v>
      </c>
      <c r="Q287" s="209">
        <v>0.00012</v>
      </c>
      <c r="R287" s="209">
        <f>Q287*H287</f>
        <v>0.00036000000000000002</v>
      </c>
      <c r="S287" s="209">
        <v>0</v>
      </c>
      <c r="T287" s="210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11" t="s">
        <v>219</v>
      </c>
      <c r="AT287" s="211" t="s">
        <v>136</v>
      </c>
      <c r="AU287" s="211" t="s">
        <v>85</v>
      </c>
      <c r="AY287" s="17" t="s">
        <v>133</v>
      </c>
      <c r="BE287" s="212">
        <f>IF(N287="základní",J287,0)</f>
        <v>0</v>
      </c>
      <c r="BF287" s="212">
        <f>IF(N287="snížená",J287,0)</f>
        <v>0</v>
      </c>
      <c r="BG287" s="212">
        <f>IF(N287="zákl. přenesená",J287,0)</f>
        <v>0</v>
      </c>
      <c r="BH287" s="212">
        <f>IF(N287="sníž. přenesená",J287,0)</f>
        <v>0</v>
      </c>
      <c r="BI287" s="212">
        <f>IF(N287="nulová",J287,0)</f>
        <v>0</v>
      </c>
      <c r="BJ287" s="17" t="s">
        <v>83</v>
      </c>
      <c r="BK287" s="212">
        <f>ROUND(I287*H287,2)</f>
        <v>0</v>
      </c>
      <c r="BL287" s="17" t="s">
        <v>219</v>
      </c>
      <c r="BM287" s="211" t="s">
        <v>707</v>
      </c>
    </row>
    <row r="288" s="2" customFormat="1" ht="16.5" customHeight="1">
      <c r="A288" s="38"/>
      <c r="B288" s="39"/>
      <c r="C288" s="200" t="s">
        <v>708</v>
      </c>
      <c r="D288" s="200" t="s">
        <v>136</v>
      </c>
      <c r="E288" s="201" t="s">
        <v>709</v>
      </c>
      <c r="F288" s="202" t="s">
        <v>710</v>
      </c>
      <c r="G288" s="203" t="s">
        <v>145</v>
      </c>
      <c r="H288" s="204">
        <v>3</v>
      </c>
      <c r="I288" s="205"/>
      <c r="J288" s="206">
        <f>ROUND(I288*H288,2)</f>
        <v>0</v>
      </c>
      <c r="K288" s="202" t="s">
        <v>140</v>
      </c>
      <c r="L288" s="44"/>
      <c r="M288" s="207" t="s">
        <v>19</v>
      </c>
      <c r="N288" s="208" t="s">
        <v>46</v>
      </c>
      <c r="O288" s="84"/>
      <c r="P288" s="209">
        <f>O288*H288</f>
        <v>0</v>
      </c>
      <c r="Q288" s="209">
        <v>0.00012</v>
      </c>
      <c r="R288" s="209">
        <f>Q288*H288</f>
        <v>0.00036000000000000002</v>
      </c>
      <c r="S288" s="209">
        <v>0</v>
      </c>
      <c r="T288" s="210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11" t="s">
        <v>219</v>
      </c>
      <c r="AT288" s="211" t="s">
        <v>136</v>
      </c>
      <c r="AU288" s="211" t="s">
        <v>85</v>
      </c>
      <c r="AY288" s="17" t="s">
        <v>133</v>
      </c>
      <c r="BE288" s="212">
        <f>IF(N288="základní",J288,0)</f>
        <v>0</v>
      </c>
      <c r="BF288" s="212">
        <f>IF(N288="snížená",J288,0)</f>
        <v>0</v>
      </c>
      <c r="BG288" s="212">
        <f>IF(N288="zákl. přenesená",J288,0)</f>
        <v>0</v>
      </c>
      <c r="BH288" s="212">
        <f>IF(N288="sníž. přenesená",J288,0)</f>
        <v>0</v>
      </c>
      <c r="BI288" s="212">
        <f>IF(N288="nulová",J288,0)</f>
        <v>0</v>
      </c>
      <c r="BJ288" s="17" t="s">
        <v>83</v>
      </c>
      <c r="BK288" s="212">
        <f>ROUND(I288*H288,2)</f>
        <v>0</v>
      </c>
      <c r="BL288" s="17" t="s">
        <v>219</v>
      </c>
      <c r="BM288" s="211" t="s">
        <v>711</v>
      </c>
    </row>
    <row r="289" s="12" customFormat="1" ht="22.8" customHeight="1">
      <c r="A289" s="12"/>
      <c r="B289" s="184"/>
      <c r="C289" s="185"/>
      <c r="D289" s="186" t="s">
        <v>74</v>
      </c>
      <c r="E289" s="198" t="s">
        <v>712</v>
      </c>
      <c r="F289" s="198" t="s">
        <v>713</v>
      </c>
      <c r="G289" s="185"/>
      <c r="H289" s="185"/>
      <c r="I289" s="188"/>
      <c r="J289" s="199">
        <f>BK289</f>
        <v>0</v>
      </c>
      <c r="K289" s="185"/>
      <c r="L289" s="190"/>
      <c r="M289" s="191"/>
      <c r="N289" s="192"/>
      <c r="O289" s="192"/>
      <c r="P289" s="193">
        <f>SUM(P290:P294)</f>
        <v>0</v>
      </c>
      <c r="Q289" s="192"/>
      <c r="R289" s="193">
        <f>SUM(R290:R294)</f>
        <v>0.0097166999999999983</v>
      </c>
      <c r="S289" s="192"/>
      <c r="T289" s="194">
        <f>SUM(T290:T294)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195" t="s">
        <v>85</v>
      </c>
      <c r="AT289" s="196" t="s">
        <v>74</v>
      </c>
      <c r="AU289" s="196" t="s">
        <v>83</v>
      </c>
      <c r="AY289" s="195" t="s">
        <v>133</v>
      </c>
      <c r="BK289" s="197">
        <f>SUM(BK290:BK294)</f>
        <v>0</v>
      </c>
    </row>
    <row r="290" s="2" customFormat="1" ht="16.5" customHeight="1">
      <c r="A290" s="38"/>
      <c r="B290" s="39"/>
      <c r="C290" s="200" t="s">
        <v>714</v>
      </c>
      <c r="D290" s="200" t="s">
        <v>136</v>
      </c>
      <c r="E290" s="201" t="s">
        <v>715</v>
      </c>
      <c r="F290" s="202" t="s">
        <v>716</v>
      </c>
      <c r="G290" s="203" t="s">
        <v>145</v>
      </c>
      <c r="H290" s="204">
        <v>19.829999999999998</v>
      </c>
      <c r="I290" s="205"/>
      <c r="J290" s="206">
        <f>ROUND(I290*H290,2)</f>
        <v>0</v>
      </c>
      <c r="K290" s="202" t="s">
        <v>140</v>
      </c>
      <c r="L290" s="44"/>
      <c r="M290" s="207" t="s">
        <v>19</v>
      </c>
      <c r="N290" s="208" t="s">
        <v>46</v>
      </c>
      <c r="O290" s="84"/>
      <c r="P290" s="209">
        <f>O290*H290</f>
        <v>0</v>
      </c>
      <c r="Q290" s="209">
        <v>0.00020000000000000001</v>
      </c>
      <c r="R290" s="209">
        <f>Q290*H290</f>
        <v>0.0039659999999999999</v>
      </c>
      <c r="S290" s="209">
        <v>0</v>
      </c>
      <c r="T290" s="210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11" t="s">
        <v>219</v>
      </c>
      <c r="AT290" s="211" t="s">
        <v>136</v>
      </c>
      <c r="AU290" s="211" t="s">
        <v>85</v>
      </c>
      <c r="AY290" s="17" t="s">
        <v>133</v>
      </c>
      <c r="BE290" s="212">
        <f>IF(N290="základní",J290,0)</f>
        <v>0</v>
      </c>
      <c r="BF290" s="212">
        <f>IF(N290="snížená",J290,0)</f>
        <v>0</v>
      </c>
      <c r="BG290" s="212">
        <f>IF(N290="zákl. přenesená",J290,0)</f>
        <v>0</v>
      </c>
      <c r="BH290" s="212">
        <f>IF(N290="sníž. přenesená",J290,0)</f>
        <v>0</v>
      </c>
      <c r="BI290" s="212">
        <f>IF(N290="nulová",J290,0)</f>
        <v>0</v>
      </c>
      <c r="BJ290" s="17" t="s">
        <v>83</v>
      </c>
      <c r="BK290" s="212">
        <f>ROUND(I290*H290,2)</f>
        <v>0</v>
      </c>
      <c r="BL290" s="17" t="s">
        <v>219</v>
      </c>
      <c r="BM290" s="211" t="s">
        <v>717</v>
      </c>
    </row>
    <row r="291" s="13" customFormat="1">
      <c r="A291" s="13"/>
      <c r="B291" s="213"/>
      <c r="C291" s="214"/>
      <c r="D291" s="215" t="s">
        <v>147</v>
      </c>
      <c r="E291" s="216" t="s">
        <v>19</v>
      </c>
      <c r="F291" s="217" t="s">
        <v>718</v>
      </c>
      <c r="G291" s="214"/>
      <c r="H291" s="218">
        <v>9.75</v>
      </c>
      <c r="I291" s="219"/>
      <c r="J291" s="214"/>
      <c r="K291" s="214"/>
      <c r="L291" s="220"/>
      <c r="M291" s="221"/>
      <c r="N291" s="222"/>
      <c r="O291" s="222"/>
      <c r="P291" s="222"/>
      <c r="Q291" s="222"/>
      <c r="R291" s="222"/>
      <c r="S291" s="222"/>
      <c r="T291" s="22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24" t="s">
        <v>147</v>
      </c>
      <c r="AU291" s="224" t="s">
        <v>85</v>
      </c>
      <c r="AV291" s="13" t="s">
        <v>85</v>
      </c>
      <c r="AW291" s="13" t="s">
        <v>36</v>
      </c>
      <c r="AX291" s="13" t="s">
        <v>75</v>
      </c>
      <c r="AY291" s="224" t="s">
        <v>133</v>
      </c>
    </row>
    <row r="292" s="13" customFormat="1">
      <c r="A292" s="13"/>
      <c r="B292" s="213"/>
      <c r="C292" s="214"/>
      <c r="D292" s="215" t="s">
        <v>147</v>
      </c>
      <c r="E292" s="216" t="s">
        <v>19</v>
      </c>
      <c r="F292" s="217" t="s">
        <v>719</v>
      </c>
      <c r="G292" s="214"/>
      <c r="H292" s="218">
        <v>10.08</v>
      </c>
      <c r="I292" s="219"/>
      <c r="J292" s="214"/>
      <c r="K292" s="214"/>
      <c r="L292" s="220"/>
      <c r="M292" s="221"/>
      <c r="N292" s="222"/>
      <c r="O292" s="222"/>
      <c r="P292" s="222"/>
      <c r="Q292" s="222"/>
      <c r="R292" s="222"/>
      <c r="S292" s="222"/>
      <c r="T292" s="22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24" t="s">
        <v>147</v>
      </c>
      <c r="AU292" s="224" t="s">
        <v>85</v>
      </c>
      <c r="AV292" s="13" t="s">
        <v>85</v>
      </c>
      <c r="AW292" s="13" t="s">
        <v>36</v>
      </c>
      <c r="AX292" s="13" t="s">
        <v>75</v>
      </c>
      <c r="AY292" s="224" t="s">
        <v>133</v>
      </c>
    </row>
    <row r="293" s="14" customFormat="1">
      <c r="A293" s="14"/>
      <c r="B293" s="225"/>
      <c r="C293" s="226"/>
      <c r="D293" s="215" t="s">
        <v>147</v>
      </c>
      <c r="E293" s="227" t="s">
        <v>19</v>
      </c>
      <c r="F293" s="228" t="s">
        <v>165</v>
      </c>
      <c r="G293" s="226"/>
      <c r="H293" s="229">
        <v>19.829999999999998</v>
      </c>
      <c r="I293" s="230"/>
      <c r="J293" s="226"/>
      <c r="K293" s="226"/>
      <c r="L293" s="231"/>
      <c r="M293" s="232"/>
      <c r="N293" s="233"/>
      <c r="O293" s="233"/>
      <c r="P293" s="233"/>
      <c r="Q293" s="233"/>
      <c r="R293" s="233"/>
      <c r="S293" s="233"/>
      <c r="T293" s="23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35" t="s">
        <v>147</v>
      </c>
      <c r="AU293" s="235" t="s">
        <v>85</v>
      </c>
      <c r="AV293" s="14" t="s">
        <v>141</v>
      </c>
      <c r="AW293" s="14" t="s">
        <v>36</v>
      </c>
      <c r="AX293" s="14" t="s">
        <v>83</v>
      </c>
      <c r="AY293" s="235" t="s">
        <v>133</v>
      </c>
    </row>
    <row r="294" s="2" customFormat="1">
      <c r="A294" s="38"/>
      <c r="B294" s="39"/>
      <c r="C294" s="200" t="s">
        <v>720</v>
      </c>
      <c r="D294" s="200" t="s">
        <v>136</v>
      </c>
      <c r="E294" s="201" t="s">
        <v>721</v>
      </c>
      <c r="F294" s="202" t="s">
        <v>722</v>
      </c>
      <c r="G294" s="203" t="s">
        <v>145</v>
      </c>
      <c r="H294" s="204">
        <v>19.829999999999998</v>
      </c>
      <c r="I294" s="205"/>
      <c r="J294" s="206">
        <f>ROUND(I294*H294,2)</f>
        <v>0</v>
      </c>
      <c r="K294" s="202" t="s">
        <v>140</v>
      </c>
      <c r="L294" s="44"/>
      <c r="M294" s="250" t="s">
        <v>19</v>
      </c>
      <c r="N294" s="251" t="s">
        <v>46</v>
      </c>
      <c r="O294" s="252"/>
      <c r="P294" s="253">
        <f>O294*H294</f>
        <v>0</v>
      </c>
      <c r="Q294" s="253">
        <v>0.00029</v>
      </c>
      <c r="R294" s="253">
        <f>Q294*H294</f>
        <v>0.0057506999999999992</v>
      </c>
      <c r="S294" s="253">
        <v>0</v>
      </c>
      <c r="T294" s="254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11" t="s">
        <v>219</v>
      </c>
      <c r="AT294" s="211" t="s">
        <v>136</v>
      </c>
      <c r="AU294" s="211" t="s">
        <v>85</v>
      </c>
      <c r="AY294" s="17" t="s">
        <v>133</v>
      </c>
      <c r="BE294" s="212">
        <f>IF(N294="základní",J294,0)</f>
        <v>0</v>
      </c>
      <c r="BF294" s="212">
        <f>IF(N294="snížená",J294,0)</f>
        <v>0</v>
      </c>
      <c r="BG294" s="212">
        <f>IF(N294="zákl. přenesená",J294,0)</f>
        <v>0</v>
      </c>
      <c r="BH294" s="212">
        <f>IF(N294="sníž. přenesená",J294,0)</f>
        <v>0</v>
      </c>
      <c r="BI294" s="212">
        <f>IF(N294="nulová",J294,0)</f>
        <v>0</v>
      </c>
      <c r="BJ294" s="17" t="s">
        <v>83</v>
      </c>
      <c r="BK294" s="212">
        <f>ROUND(I294*H294,2)</f>
        <v>0</v>
      </c>
      <c r="BL294" s="17" t="s">
        <v>219</v>
      </c>
      <c r="BM294" s="211" t="s">
        <v>723</v>
      </c>
    </row>
    <row r="295" s="2" customFormat="1" ht="6.96" customHeight="1">
      <c r="A295" s="38"/>
      <c r="B295" s="59"/>
      <c r="C295" s="60"/>
      <c r="D295" s="60"/>
      <c r="E295" s="60"/>
      <c r="F295" s="60"/>
      <c r="G295" s="60"/>
      <c r="H295" s="60"/>
      <c r="I295" s="60"/>
      <c r="J295" s="60"/>
      <c r="K295" s="60"/>
      <c r="L295" s="44"/>
      <c r="M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</row>
  </sheetData>
  <sheetProtection sheet="1" autoFilter="0" formatColumns="0" formatRows="0" objects="1" scenarios="1" spinCount="100000" saltValue="eEEFtR9/IQkpJmB64DHpegG/4VCd3cHH0VIKgKBApzFwo26HMkVCbrgWU7FypJIoyuyld8ZEylwtv+2T83CfCw==" hashValue="sRVmgMofS9ZTecjfeYmqkkkieIkRrNqRfH/Omz54GJQnCWFtO0Z1Qb6U41V+w1FPXrNhLLXRY3eUG3pzYaINDQ==" algorithmName="SHA-512" password="CC35"/>
  <autoFilter ref="C102:K294"/>
  <mergeCells count="9">
    <mergeCell ref="E7:H7"/>
    <mergeCell ref="E9:H9"/>
    <mergeCell ref="E18:H18"/>
    <mergeCell ref="E27:H27"/>
    <mergeCell ref="E48:H48"/>
    <mergeCell ref="E50:H50"/>
    <mergeCell ref="E93:H93"/>
    <mergeCell ref="E95:H9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55" customWidth="1"/>
    <col min="2" max="2" width="1.667969" style="255" customWidth="1"/>
    <col min="3" max="4" width="5" style="255" customWidth="1"/>
    <col min="5" max="5" width="11.66016" style="255" customWidth="1"/>
    <col min="6" max="6" width="9.160156" style="255" customWidth="1"/>
    <col min="7" max="7" width="5" style="255" customWidth="1"/>
    <col min="8" max="8" width="77.83203" style="255" customWidth="1"/>
    <col min="9" max="10" width="20" style="255" customWidth="1"/>
    <col min="11" max="11" width="1.667969" style="255" customWidth="1"/>
  </cols>
  <sheetData>
    <row r="1" s="1" customFormat="1" ht="37.5" customHeight="1"/>
    <row r="2" s="1" customFormat="1" ht="7.5" customHeight="1">
      <c r="B2" s="256"/>
      <c r="C2" s="257"/>
      <c r="D2" s="257"/>
      <c r="E2" s="257"/>
      <c r="F2" s="257"/>
      <c r="G2" s="257"/>
      <c r="H2" s="257"/>
      <c r="I2" s="257"/>
      <c r="J2" s="257"/>
      <c r="K2" s="258"/>
    </row>
    <row r="3" s="15" customFormat="1" ht="45" customHeight="1">
      <c r="B3" s="259"/>
      <c r="C3" s="260" t="s">
        <v>724</v>
      </c>
      <c r="D3" s="260"/>
      <c r="E3" s="260"/>
      <c r="F3" s="260"/>
      <c r="G3" s="260"/>
      <c r="H3" s="260"/>
      <c r="I3" s="260"/>
      <c r="J3" s="260"/>
      <c r="K3" s="261"/>
    </row>
    <row r="4" s="1" customFormat="1" ht="25.5" customHeight="1">
      <c r="B4" s="262"/>
      <c r="C4" s="263" t="s">
        <v>725</v>
      </c>
      <c r="D4" s="263"/>
      <c r="E4" s="263"/>
      <c r="F4" s="263"/>
      <c r="G4" s="263"/>
      <c r="H4" s="263"/>
      <c r="I4" s="263"/>
      <c r="J4" s="263"/>
      <c r="K4" s="264"/>
    </row>
    <row r="5" s="1" customFormat="1" ht="5.25" customHeight="1">
      <c r="B5" s="262"/>
      <c r="C5" s="265"/>
      <c r="D5" s="265"/>
      <c r="E5" s="265"/>
      <c r="F5" s="265"/>
      <c r="G5" s="265"/>
      <c r="H5" s="265"/>
      <c r="I5" s="265"/>
      <c r="J5" s="265"/>
      <c r="K5" s="264"/>
    </row>
    <row r="6" s="1" customFormat="1" ht="15" customHeight="1">
      <c r="B6" s="262"/>
      <c r="C6" s="266" t="s">
        <v>726</v>
      </c>
      <c r="D6" s="266"/>
      <c r="E6" s="266"/>
      <c r="F6" s="266"/>
      <c r="G6" s="266"/>
      <c r="H6" s="266"/>
      <c r="I6" s="266"/>
      <c r="J6" s="266"/>
      <c r="K6" s="264"/>
    </row>
    <row r="7" s="1" customFormat="1" ht="15" customHeight="1">
      <c r="B7" s="267"/>
      <c r="C7" s="266" t="s">
        <v>727</v>
      </c>
      <c r="D7" s="266"/>
      <c r="E7" s="266"/>
      <c r="F7" s="266"/>
      <c r="G7" s="266"/>
      <c r="H7" s="266"/>
      <c r="I7" s="266"/>
      <c r="J7" s="266"/>
      <c r="K7" s="264"/>
    </row>
    <row r="8" s="1" customFormat="1" ht="12.75" customHeight="1">
      <c r="B8" s="267"/>
      <c r="C8" s="266"/>
      <c r="D8" s="266"/>
      <c r="E8" s="266"/>
      <c r="F8" s="266"/>
      <c r="G8" s="266"/>
      <c r="H8" s="266"/>
      <c r="I8" s="266"/>
      <c r="J8" s="266"/>
      <c r="K8" s="264"/>
    </row>
    <row r="9" s="1" customFormat="1" ht="15" customHeight="1">
      <c r="B9" s="267"/>
      <c r="C9" s="266" t="s">
        <v>728</v>
      </c>
      <c r="D9" s="266"/>
      <c r="E9" s="266"/>
      <c r="F9" s="266"/>
      <c r="G9" s="266"/>
      <c r="H9" s="266"/>
      <c r="I9" s="266"/>
      <c r="J9" s="266"/>
      <c r="K9" s="264"/>
    </row>
    <row r="10" s="1" customFormat="1" ht="15" customHeight="1">
      <c r="B10" s="267"/>
      <c r="C10" s="266"/>
      <c r="D10" s="266" t="s">
        <v>729</v>
      </c>
      <c r="E10" s="266"/>
      <c r="F10" s="266"/>
      <c r="G10" s="266"/>
      <c r="H10" s="266"/>
      <c r="I10" s="266"/>
      <c r="J10" s="266"/>
      <c r="K10" s="264"/>
    </row>
    <row r="11" s="1" customFormat="1" ht="15" customHeight="1">
      <c r="B11" s="267"/>
      <c r="C11" s="268"/>
      <c r="D11" s="266" t="s">
        <v>730</v>
      </c>
      <c r="E11" s="266"/>
      <c r="F11" s="266"/>
      <c r="G11" s="266"/>
      <c r="H11" s="266"/>
      <c r="I11" s="266"/>
      <c r="J11" s="266"/>
      <c r="K11" s="264"/>
    </row>
    <row r="12" s="1" customFormat="1" ht="15" customHeight="1">
      <c r="B12" s="267"/>
      <c r="C12" s="268"/>
      <c r="D12" s="266"/>
      <c r="E12" s="266"/>
      <c r="F12" s="266"/>
      <c r="G12" s="266"/>
      <c r="H12" s="266"/>
      <c r="I12" s="266"/>
      <c r="J12" s="266"/>
      <c r="K12" s="264"/>
    </row>
    <row r="13" s="1" customFormat="1" ht="15" customHeight="1">
      <c r="B13" s="267"/>
      <c r="C13" s="268"/>
      <c r="D13" s="269" t="s">
        <v>731</v>
      </c>
      <c r="E13" s="266"/>
      <c r="F13" s="266"/>
      <c r="G13" s="266"/>
      <c r="H13" s="266"/>
      <c r="I13" s="266"/>
      <c r="J13" s="266"/>
      <c r="K13" s="264"/>
    </row>
    <row r="14" s="1" customFormat="1" ht="12.75" customHeight="1">
      <c r="B14" s="267"/>
      <c r="C14" s="268"/>
      <c r="D14" s="268"/>
      <c r="E14" s="268"/>
      <c r="F14" s="268"/>
      <c r="G14" s="268"/>
      <c r="H14" s="268"/>
      <c r="I14" s="268"/>
      <c r="J14" s="268"/>
      <c r="K14" s="264"/>
    </row>
    <row r="15" s="1" customFormat="1" ht="15" customHeight="1">
      <c r="B15" s="267"/>
      <c r="C15" s="268"/>
      <c r="D15" s="266" t="s">
        <v>732</v>
      </c>
      <c r="E15" s="266"/>
      <c r="F15" s="266"/>
      <c r="G15" s="266"/>
      <c r="H15" s="266"/>
      <c r="I15" s="266"/>
      <c r="J15" s="266"/>
      <c r="K15" s="264"/>
    </row>
    <row r="16" s="1" customFormat="1" ht="15" customHeight="1">
      <c r="B16" s="267"/>
      <c r="C16" s="268"/>
      <c r="D16" s="266" t="s">
        <v>733</v>
      </c>
      <c r="E16" s="266"/>
      <c r="F16" s="266"/>
      <c r="G16" s="266"/>
      <c r="H16" s="266"/>
      <c r="I16" s="266"/>
      <c r="J16" s="266"/>
      <c r="K16" s="264"/>
    </row>
    <row r="17" s="1" customFormat="1" ht="15" customHeight="1">
      <c r="B17" s="267"/>
      <c r="C17" s="268"/>
      <c r="D17" s="266" t="s">
        <v>734</v>
      </c>
      <c r="E17" s="266"/>
      <c r="F17" s="266"/>
      <c r="G17" s="266"/>
      <c r="H17" s="266"/>
      <c r="I17" s="266"/>
      <c r="J17" s="266"/>
      <c r="K17" s="264"/>
    </row>
    <row r="18" s="1" customFormat="1" ht="15" customHeight="1">
      <c r="B18" s="267"/>
      <c r="C18" s="268"/>
      <c r="D18" s="268"/>
      <c r="E18" s="270" t="s">
        <v>82</v>
      </c>
      <c r="F18" s="266" t="s">
        <v>735</v>
      </c>
      <c r="G18" s="266"/>
      <c r="H18" s="266"/>
      <c r="I18" s="266"/>
      <c r="J18" s="266"/>
      <c r="K18" s="264"/>
    </row>
    <row r="19" s="1" customFormat="1" ht="15" customHeight="1">
      <c r="B19" s="267"/>
      <c r="C19" s="268"/>
      <c r="D19" s="268"/>
      <c r="E19" s="270" t="s">
        <v>736</v>
      </c>
      <c r="F19" s="266" t="s">
        <v>737</v>
      </c>
      <c r="G19" s="266"/>
      <c r="H19" s="266"/>
      <c r="I19" s="266"/>
      <c r="J19" s="266"/>
      <c r="K19" s="264"/>
    </row>
    <row r="20" s="1" customFormat="1" ht="15" customHeight="1">
      <c r="B20" s="267"/>
      <c r="C20" s="268"/>
      <c r="D20" s="268"/>
      <c r="E20" s="270" t="s">
        <v>738</v>
      </c>
      <c r="F20" s="266" t="s">
        <v>739</v>
      </c>
      <c r="G20" s="266"/>
      <c r="H20" s="266"/>
      <c r="I20" s="266"/>
      <c r="J20" s="266"/>
      <c r="K20" s="264"/>
    </row>
    <row r="21" s="1" customFormat="1" ht="15" customHeight="1">
      <c r="B21" s="267"/>
      <c r="C21" s="268"/>
      <c r="D21" s="268"/>
      <c r="E21" s="270" t="s">
        <v>740</v>
      </c>
      <c r="F21" s="266" t="s">
        <v>741</v>
      </c>
      <c r="G21" s="266"/>
      <c r="H21" s="266"/>
      <c r="I21" s="266"/>
      <c r="J21" s="266"/>
      <c r="K21" s="264"/>
    </row>
    <row r="22" s="1" customFormat="1" ht="15" customHeight="1">
      <c r="B22" s="267"/>
      <c r="C22" s="268"/>
      <c r="D22" s="268"/>
      <c r="E22" s="270" t="s">
        <v>742</v>
      </c>
      <c r="F22" s="266" t="s">
        <v>743</v>
      </c>
      <c r="G22" s="266"/>
      <c r="H22" s="266"/>
      <c r="I22" s="266"/>
      <c r="J22" s="266"/>
      <c r="K22" s="264"/>
    </row>
    <row r="23" s="1" customFormat="1" ht="15" customHeight="1">
      <c r="B23" s="267"/>
      <c r="C23" s="268"/>
      <c r="D23" s="268"/>
      <c r="E23" s="270" t="s">
        <v>744</v>
      </c>
      <c r="F23" s="266" t="s">
        <v>745</v>
      </c>
      <c r="G23" s="266"/>
      <c r="H23" s="266"/>
      <c r="I23" s="266"/>
      <c r="J23" s="266"/>
      <c r="K23" s="264"/>
    </row>
    <row r="24" s="1" customFormat="1" ht="12.75" customHeight="1">
      <c r="B24" s="267"/>
      <c r="C24" s="268"/>
      <c r="D24" s="268"/>
      <c r="E24" s="268"/>
      <c r="F24" s="268"/>
      <c r="G24" s="268"/>
      <c r="H24" s="268"/>
      <c r="I24" s="268"/>
      <c r="J24" s="268"/>
      <c r="K24" s="264"/>
    </row>
    <row r="25" s="1" customFormat="1" ht="15" customHeight="1">
      <c r="B25" s="267"/>
      <c r="C25" s="266" t="s">
        <v>746</v>
      </c>
      <c r="D25" s="266"/>
      <c r="E25" s="266"/>
      <c r="F25" s="266"/>
      <c r="G25" s="266"/>
      <c r="H25" s="266"/>
      <c r="I25" s="266"/>
      <c r="J25" s="266"/>
      <c r="K25" s="264"/>
    </row>
    <row r="26" s="1" customFormat="1" ht="15" customHeight="1">
      <c r="B26" s="267"/>
      <c r="C26" s="266" t="s">
        <v>747</v>
      </c>
      <c r="D26" s="266"/>
      <c r="E26" s="266"/>
      <c r="F26" s="266"/>
      <c r="G26" s="266"/>
      <c r="H26" s="266"/>
      <c r="I26" s="266"/>
      <c r="J26" s="266"/>
      <c r="K26" s="264"/>
    </row>
    <row r="27" s="1" customFormat="1" ht="15" customHeight="1">
      <c r="B27" s="267"/>
      <c r="C27" s="266"/>
      <c r="D27" s="266" t="s">
        <v>748</v>
      </c>
      <c r="E27" s="266"/>
      <c r="F27" s="266"/>
      <c r="G27" s="266"/>
      <c r="H27" s="266"/>
      <c r="I27" s="266"/>
      <c r="J27" s="266"/>
      <c r="K27" s="264"/>
    </row>
    <row r="28" s="1" customFormat="1" ht="15" customHeight="1">
      <c r="B28" s="267"/>
      <c r="C28" s="268"/>
      <c r="D28" s="266" t="s">
        <v>749</v>
      </c>
      <c r="E28" s="266"/>
      <c r="F28" s="266"/>
      <c r="G28" s="266"/>
      <c r="H28" s="266"/>
      <c r="I28" s="266"/>
      <c r="J28" s="266"/>
      <c r="K28" s="264"/>
    </row>
    <row r="29" s="1" customFormat="1" ht="12.75" customHeight="1">
      <c r="B29" s="267"/>
      <c r="C29" s="268"/>
      <c r="D29" s="268"/>
      <c r="E29" s="268"/>
      <c r="F29" s="268"/>
      <c r="G29" s="268"/>
      <c r="H29" s="268"/>
      <c r="I29" s="268"/>
      <c r="J29" s="268"/>
      <c r="K29" s="264"/>
    </row>
    <row r="30" s="1" customFormat="1" ht="15" customHeight="1">
      <c r="B30" s="267"/>
      <c r="C30" s="268"/>
      <c r="D30" s="266" t="s">
        <v>750</v>
      </c>
      <c r="E30" s="266"/>
      <c r="F30" s="266"/>
      <c r="G30" s="266"/>
      <c r="H30" s="266"/>
      <c r="I30" s="266"/>
      <c r="J30" s="266"/>
      <c r="K30" s="264"/>
    </row>
    <row r="31" s="1" customFormat="1" ht="15" customHeight="1">
      <c r="B31" s="267"/>
      <c r="C31" s="268"/>
      <c r="D31" s="266" t="s">
        <v>751</v>
      </c>
      <c r="E31" s="266"/>
      <c r="F31" s="266"/>
      <c r="G31" s="266"/>
      <c r="H31" s="266"/>
      <c r="I31" s="266"/>
      <c r="J31" s="266"/>
      <c r="K31" s="264"/>
    </row>
    <row r="32" s="1" customFormat="1" ht="12.75" customHeight="1">
      <c r="B32" s="267"/>
      <c r="C32" s="268"/>
      <c r="D32" s="268"/>
      <c r="E32" s="268"/>
      <c r="F32" s="268"/>
      <c r="G32" s="268"/>
      <c r="H32" s="268"/>
      <c r="I32" s="268"/>
      <c r="J32" s="268"/>
      <c r="K32" s="264"/>
    </row>
    <row r="33" s="1" customFormat="1" ht="15" customHeight="1">
      <c r="B33" s="267"/>
      <c r="C33" s="268"/>
      <c r="D33" s="266" t="s">
        <v>752</v>
      </c>
      <c r="E33" s="266"/>
      <c r="F33" s="266"/>
      <c r="G33" s="266"/>
      <c r="H33" s="266"/>
      <c r="I33" s="266"/>
      <c r="J33" s="266"/>
      <c r="K33" s="264"/>
    </row>
    <row r="34" s="1" customFormat="1" ht="15" customHeight="1">
      <c r="B34" s="267"/>
      <c r="C34" s="268"/>
      <c r="D34" s="266" t="s">
        <v>753</v>
      </c>
      <c r="E34" s="266"/>
      <c r="F34" s="266"/>
      <c r="G34" s="266"/>
      <c r="H34" s="266"/>
      <c r="I34" s="266"/>
      <c r="J34" s="266"/>
      <c r="K34" s="264"/>
    </row>
    <row r="35" s="1" customFormat="1" ht="15" customHeight="1">
      <c r="B35" s="267"/>
      <c r="C35" s="268"/>
      <c r="D35" s="266" t="s">
        <v>754</v>
      </c>
      <c r="E35" s="266"/>
      <c r="F35" s="266"/>
      <c r="G35" s="266"/>
      <c r="H35" s="266"/>
      <c r="I35" s="266"/>
      <c r="J35" s="266"/>
      <c r="K35" s="264"/>
    </row>
    <row r="36" s="1" customFormat="1" ht="15" customHeight="1">
      <c r="B36" s="267"/>
      <c r="C36" s="268"/>
      <c r="D36" s="266"/>
      <c r="E36" s="269" t="s">
        <v>119</v>
      </c>
      <c r="F36" s="266"/>
      <c r="G36" s="266" t="s">
        <v>755</v>
      </c>
      <c r="H36" s="266"/>
      <c r="I36" s="266"/>
      <c r="J36" s="266"/>
      <c r="K36" s="264"/>
    </row>
    <row r="37" s="1" customFormat="1" ht="30.75" customHeight="1">
      <c r="B37" s="267"/>
      <c r="C37" s="268"/>
      <c r="D37" s="266"/>
      <c r="E37" s="269" t="s">
        <v>756</v>
      </c>
      <c r="F37" s="266"/>
      <c r="G37" s="266" t="s">
        <v>757</v>
      </c>
      <c r="H37" s="266"/>
      <c r="I37" s="266"/>
      <c r="J37" s="266"/>
      <c r="K37" s="264"/>
    </row>
    <row r="38" s="1" customFormat="1" ht="15" customHeight="1">
      <c r="B38" s="267"/>
      <c r="C38" s="268"/>
      <c r="D38" s="266"/>
      <c r="E38" s="269" t="s">
        <v>56</v>
      </c>
      <c r="F38" s="266"/>
      <c r="G38" s="266" t="s">
        <v>758</v>
      </c>
      <c r="H38" s="266"/>
      <c r="I38" s="266"/>
      <c r="J38" s="266"/>
      <c r="K38" s="264"/>
    </row>
    <row r="39" s="1" customFormat="1" ht="15" customHeight="1">
      <c r="B39" s="267"/>
      <c r="C39" s="268"/>
      <c r="D39" s="266"/>
      <c r="E39" s="269" t="s">
        <v>57</v>
      </c>
      <c r="F39" s="266"/>
      <c r="G39" s="266" t="s">
        <v>759</v>
      </c>
      <c r="H39" s="266"/>
      <c r="I39" s="266"/>
      <c r="J39" s="266"/>
      <c r="K39" s="264"/>
    </row>
    <row r="40" s="1" customFormat="1" ht="15" customHeight="1">
      <c r="B40" s="267"/>
      <c r="C40" s="268"/>
      <c r="D40" s="266"/>
      <c r="E40" s="269" t="s">
        <v>120</v>
      </c>
      <c r="F40" s="266"/>
      <c r="G40" s="266" t="s">
        <v>760</v>
      </c>
      <c r="H40" s="266"/>
      <c r="I40" s="266"/>
      <c r="J40" s="266"/>
      <c r="K40" s="264"/>
    </row>
    <row r="41" s="1" customFormat="1" ht="15" customHeight="1">
      <c r="B41" s="267"/>
      <c r="C41" s="268"/>
      <c r="D41" s="266"/>
      <c r="E41" s="269" t="s">
        <v>121</v>
      </c>
      <c r="F41" s="266"/>
      <c r="G41" s="266" t="s">
        <v>761</v>
      </c>
      <c r="H41" s="266"/>
      <c r="I41" s="266"/>
      <c r="J41" s="266"/>
      <c r="K41" s="264"/>
    </row>
    <row r="42" s="1" customFormat="1" ht="15" customHeight="1">
      <c r="B42" s="267"/>
      <c r="C42" s="268"/>
      <c r="D42" s="266"/>
      <c r="E42" s="269" t="s">
        <v>762</v>
      </c>
      <c r="F42" s="266"/>
      <c r="G42" s="266" t="s">
        <v>763</v>
      </c>
      <c r="H42" s="266"/>
      <c r="I42" s="266"/>
      <c r="J42" s="266"/>
      <c r="K42" s="264"/>
    </row>
    <row r="43" s="1" customFormat="1" ht="15" customHeight="1">
      <c r="B43" s="267"/>
      <c r="C43" s="268"/>
      <c r="D43" s="266"/>
      <c r="E43" s="269"/>
      <c r="F43" s="266"/>
      <c r="G43" s="266" t="s">
        <v>764</v>
      </c>
      <c r="H43" s="266"/>
      <c r="I43" s="266"/>
      <c r="J43" s="266"/>
      <c r="K43" s="264"/>
    </row>
    <row r="44" s="1" customFormat="1" ht="15" customHeight="1">
      <c r="B44" s="267"/>
      <c r="C44" s="268"/>
      <c r="D44" s="266"/>
      <c r="E44" s="269" t="s">
        <v>765</v>
      </c>
      <c r="F44" s="266"/>
      <c r="G44" s="266" t="s">
        <v>766</v>
      </c>
      <c r="H44" s="266"/>
      <c r="I44" s="266"/>
      <c r="J44" s="266"/>
      <c r="K44" s="264"/>
    </row>
    <row r="45" s="1" customFormat="1" ht="15" customHeight="1">
      <c r="B45" s="267"/>
      <c r="C45" s="268"/>
      <c r="D45" s="266"/>
      <c r="E45" s="269" t="s">
        <v>123</v>
      </c>
      <c r="F45" s="266"/>
      <c r="G45" s="266" t="s">
        <v>767</v>
      </c>
      <c r="H45" s="266"/>
      <c r="I45" s="266"/>
      <c r="J45" s="266"/>
      <c r="K45" s="264"/>
    </row>
    <row r="46" s="1" customFormat="1" ht="12.75" customHeight="1">
      <c r="B46" s="267"/>
      <c r="C46" s="268"/>
      <c r="D46" s="266"/>
      <c r="E46" s="266"/>
      <c r="F46" s="266"/>
      <c r="G46" s="266"/>
      <c r="H46" s="266"/>
      <c r="I46" s="266"/>
      <c r="J46" s="266"/>
      <c r="K46" s="264"/>
    </row>
    <row r="47" s="1" customFormat="1" ht="15" customHeight="1">
      <c r="B47" s="267"/>
      <c r="C47" s="268"/>
      <c r="D47" s="266" t="s">
        <v>768</v>
      </c>
      <c r="E47" s="266"/>
      <c r="F47" s="266"/>
      <c r="G47" s="266"/>
      <c r="H47" s="266"/>
      <c r="I47" s="266"/>
      <c r="J47" s="266"/>
      <c r="K47" s="264"/>
    </row>
    <row r="48" s="1" customFormat="1" ht="15" customHeight="1">
      <c r="B48" s="267"/>
      <c r="C48" s="268"/>
      <c r="D48" s="268"/>
      <c r="E48" s="266" t="s">
        <v>769</v>
      </c>
      <c r="F48" s="266"/>
      <c r="G48" s="266"/>
      <c r="H48" s="266"/>
      <c r="I48" s="266"/>
      <c r="J48" s="266"/>
      <c r="K48" s="264"/>
    </row>
    <row r="49" s="1" customFormat="1" ht="15" customHeight="1">
      <c r="B49" s="267"/>
      <c r="C49" s="268"/>
      <c r="D49" s="268"/>
      <c r="E49" s="266" t="s">
        <v>770</v>
      </c>
      <c r="F49" s="266"/>
      <c r="G49" s="266"/>
      <c r="H49" s="266"/>
      <c r="I49" s="266"/>
      <c r="J49" s="266"/>
      <c r="K49" s="264"/>
    </row>
    <row r="50" s="1" customFormat="1" ht="15" customHeight="1">
      <c r="B50" s="267"/>
      <c r="C50" s="268"/>
      <c r="D50" s="268"/>
      <c r="E50" s="266" t="s">
        <v>771</v>
      </c>
      <c r="F50" s="266"/>
      <c r="G50" s="266"/>
      <c r="H50" s="266"/>
      <c r="I50" s="266"/>
      <c r="J50" s="266"/>
      <c r="K50" s="264"/>
    </row>
    <row r="51" s="1" customFormat="1" ht="15" customHeight="1">
      <c r="B51" s="267"/>
      <c r="C51" s="268"/>
      <c r="D51" s="266" t="s">
        <v>772</v>
      </c>
      <c r="E51" s="266"/>
      <c r="F51" s="266"/>
      <c r="G51" s="266"/>
      <c r="H51" s="266"/>
      <c r="I51" s="266"/>
      <c r="J51" s="266"/>
      <c r="K51" s="264"/>
    </row>
    <row r="52" s="1" customFormat="1" ht="25.5" customHeight="1">
      <c r="B52" s="262"/>
      <c r="C52" s="263" t="s">
        <v>773</v>
      </c>
      <c r="D52" s="263"/>
      <c r="E52" s="263"/>
      <c r="F52" s="263"/>
      <c r="G52" s="263"/>
      <c r="H52" s="263"/>
      <c r="I52" s="263"/>
      <c r="J52" s="263"/>
      <c r="K52" s="264"/>
    </row>
    <row r="53" s="1" customFormat="1" ht="5.25" customHeight="1">
      <c r="B53" s="262"/>
      <c r="C53" s="265"/>
      <c r="D53" s="265"/>
      <c r="E53" s="265"/>
      <c r="F53" s="265"/>
      <c r="G53" s="265"/>
      <c r="H53" s="265"/>
      <c r="I53" s="265"/>
      <c r="J53" s="265"/>
      <c r="K53" s="264"/>
    </row>
    <row r="54" s="1" customFormat="1" ht="15" customHeight="1">
      <c r="B54" s="262"/>
      <c r="C54" s="266" t="s">
        <v>774</v>
      </c>
      <c r="D54" s="266"/>
      <c r="E54" s="266"/>
      <c r="F54" s="266"/>
      <c r="G54" s="266"/>
      <c r="H54" s="266"/>
      <c r="I54" s="266"/>
      <c r="J54" s="266"/>
      <c r="K54" s="264"/>
    </row>
    <row r="55" s="1" customFormat="1" ht="15" customHeight="1">
      <c r="B55" s="262"/>
      <c r="C55" s="266" t="s">
        <v>775</v>
      </c>
      <c r="D55" s="266"/>
      <c r="E55" s="266"/>
      <c r="F55" s="266"/>
      <c r="G55" s="266"/>
      <c r="H55" s="266"/>
      <c r="I55" s="266"/>
      <c r="J55" s="266"/>
      <c r="K55" s="264"/>
    </row>
    <row r="56" s="1" customFormat="1" ht="12.75" customHeight="1">
      <c r="B56" s="262"/>
      <c r="C56" s="266"/>
      <c r="D56" s="266"/>
      <c r="E56" s="266"/>
      <c r="F56" s="266"/>
      <c r="G56" s="266"/>
      <c r="H56" s="266"/>
      <c r="I56" s="266"/>
      <c r="J56" s="266"/>
      <c r="K56" s="264"/>
    </row>
    <row r="57" s="1" customFormat="1" ht="15" customHeight="1">
      <c r="B57" s="262"/>
      <c r="C57" s="266" t="s">
        <v>776</v>
      </c>
      <c r="D57" s="266"/>
      <c r="E57" s="266"/>
      <c r="F57" s="266"/>
      <c r="G57" s="266"/>
      <c r="H57" s="266"/>
      <c r="I57" s="266"/>
      <c r="J57" s="266"/>
      <c r="K57" s="264"/>
    </row>
    <row r="58" s="1" customFormat="1" ht="15" customHeight="1">
      <c r="B58" s="262"/>
      <c r="C58" s="268"/>
      <c r="D58" s="266" t="s">
        <v>777</v>
      </c>
      <c r="E58" s="266"/>
      <c r="F58" s="266"/>
      <c r="G58" s="266"/>
      <c r="H58" s="266"/>
      <c r="I58" s="266"/>
      <c r="J58" s="266"/>
      <c r="K58" s="264"/>
    </row>
    <row r="59" s="1" customFormat="1" ht="15" customHeight="1">
      <c r="B59" s="262"/>
      <c r="C59" s="268"/>
      <c r="D59" s="266" t="s">
        <v>778</v>
      </c>
      <c r="E59" s="266"/>
      <c r="F59" s="266"/>
      <c r="G59" s="266"/>
      <c r="H59" s="266"/>
      <c r="I59" s="266"/>
      <c r="J59" s="266"/>
      <c r="K59" s="264"/>
    </row>
    <row r="60" s="1" customFormat="1" ht="15" customHeight="1">
      <c r="B60" s="262"/>
      <c r="C60" s="268"/>
      <c r="D60" s="266" t="s">
        <v>779</v>
      </c>
      <c r="E60" s="266"/>
      <c r="F60" s="266"/>
      <c r="G60" s="266"/>
      <c r="H60" s="266"/>
      <c r="I60" s="266"/>
      <c r="J60" s="266"/>
      <c r="K60" s="264"/>
    </row>
    <row r="61" s="1" customFormat="1" ht="15" customHeight="1">
      <c r="B61" s="262"/>
      <c r="C61" s="268"/>
      <c r="D61" s="266" t="s">
        <v>780</v>
      </c>
      <c r="E61" s="266"/>
      <c r="F61" s="266"/>
      <c r="G61" s="266"/>
      <c r="H61" s="266"/>
      <c r="I61" s="266"/>
      <c r="J61" s="266"/>
      <c r="K61" s="264"/>
    </row>
    <row r="62" s="1" customFormat="1" ht="15" customHeight="1">
      <c r="B62" s="262"/>
      <c r="C62" s="268"/>
      <c r="D62" s="271" t="s">
        <v>781</v>
      </c>
      <c r="E62" s="271"/>
      <c r="F62" s="271"/>
      <c r="G62" s="271"/>
      <c r="H62" s="271"/>
      <c r="I62" s="271"/>
      <c r="J62" s="271"/>
      <c r="K62" s="264"/>
    </row>
    <row r="63" s="1" customFormat="1" ht="15" customHeight="1">
      <c r="B63" s="262"/>
      <c r="C63" s="268"/>
      <c r="D63" s="266" t="s">
        <v>782</v>
      </c>
      <c r="E63" s="266"/>
      <c r="F63" s="266"/>
      <c r="G63" s="266"/>
      <c r="H63" s="266"/>
      <c r="I63" s="266"/>
      <c r="J63" s="266"/>
      <c r="K63" s="264"/>
    </row>
    <row r="64" s="1" customFormat="1" ht="12.75" customHeight="1">
      <c r="B64" s="262"/>
      <c r="C64" s="268"/>
      <c r="D64" s="268"/>
      <c r="E64" s="272"/>
      <c r="F64" s="268"/>
      <c r="G64" s="268"/>
      <c r="H64" s="268"/>
      <c r="I64" s="268"/>
      <c r="J64" s="268"/>
      <c r="K64" s="264"/>
    </row>
    <row r="65" s="1" customFormat="1" ht="15" customHeight="1">
      <c r="B65" s="262"/>
      <c r="C65" s="268"/>
      <c r="D65" s="266" t="s">
        <v>783</v>
      </c>
      <c r="E65" s="266"/>
      <c r="F65" s="266"/>
      <c r="G65" s="266"/>
      <c r="H65" s="266"/>
      <c r="I65" s="266"/>
      <c r="J65" s="266"/>
      <c r="K65" s="264"/>
    </row>
    <row r="66" s="1" customFormat="1" ht="15" customHeight="1">
      <c r="B66" s="262"/>
      <c r="C66" s="268"/>
      <c r="D66" s="271" t="s">
        <v>784</v>
      </c>
      <c r="E66" s="271"/>
      <c r="F66" s="271"/>
      <c r="G66" s="271"/>
      <c r="H66" s="271"/>
      <c r="I66" s="271"/>
      <c r="J66" s="271"/>
      <c r="K66" s="264"/>
    </row>
    <row r="67" s="1" customFormat="1" ht="15" customHeight="1">
      <c r="B67" s="262"/>
      <c r="C67" s="268"/>
      <c r="D67" s="266" t="s">
        <v>785</v>
      </c>
      <c r="E67" s="266"/>
      <c r="F67" s="266"/>
      <c r="G67" s="266"/>
      <c r="H67" s="266"/>
      <c r="I67" s="266"/>
      <c r="J67" s="266"/>
      <c r="K67" s="264"/>
    </row>
    <row r="68" s="1" customFormat="1" ht="15" customHeight="1">
      <c r="B68" s="262"/>
      <c r="C68" s="268"/>
      <c r="D68" s="266" t="s">
        <v>786</v>
      </c>
      <c r="E68" s="266"/>
      <c r="F68" s="266"/>
      <c r="G68" s="266"/>
      <c r="H68" s="266"/>
      <c r="I68" s="266"/>
      <c r="J68" s="266"/>
      <c r="K68" s="264"/>
    </row>
    <row r="69" s="1" customFormat="1" ht="15" customHeight="1">
      <c r="B69" s="262"/>
      <c r="C69" s="268"/>
      <c r="D69" s="266" t="s">
        <v>787</v>
      </c>
      <c r="E69" s="266"/>
      <c r="F69" s="266"/>
      <c r="G69" s="266"/>
      <c r="H69" s="266"/>
      <c r="I69" s="266"/>
      <c r="J69" s="266"/>
      <c r="K69" s="264"/>
    </row>
    <row r="70" s="1" customFormat="1" ht="15" customHeight="1">
      <c r="B70" s="262"/>
      <c r="C70" s="268"/>
      <c r="D70" s="266" t="s">
        <v>788</v>
      </c>
      <c r="E70" s="266"/>
      <c r="F70" s="266"/>
      <c r="G70" s="266"/>
      <c r="H70" s="266"/>
      <c r="I70" s="266"/>
      <c r="J70" s="266"/>
      <c r="K70" s="264"/>
    </row>
    <row r="71" s="1" customFormat="1" ht="12.75" customHeight="1">
      <c r="B71" s="273"/>
      <c r="C71" s="274"/>
      <c r="D71" s="274"/>
      <c r="E71" s="274"/>
      <c r="F71" s="274"/>
      <c r="G71" s="274"/>
      <c r="H71" s="274"/>
      <c r="I71" s="274"/>
      <c r="J71" s="274"/>
      <c r="K71" s="275"/>
    </row>
    <row r="72" s="1" customFormat="1" ht="18.75" customHeight="1">
      <c r="B72" s="276"/>
      <c r="C72" s="276"/>
      <c r="D72" s="276"/>
      <c r="E72" s="276"/>
      <c r="F72" s="276"/>
      <c r="G72" s="276"/>
      <c r="H72" s="276"/>
      <c r="I72" s="276"/>
      <c r="J72" s="276"/>
      <c r="K72" s="277"/>
    </row>
    <row r="73" s="1" customFormat="1" ht="18.75" customHeight="1">
      <c r="B73" s="277"/>
      <c r="C73" s="277"/>
      <c r="D73" s="277"/>
      <c r="E73" s="277"/>
      <c r="F73" s="277"/>
      <c r="G73" s="277"/>
      <c r="H73" s="277"/>
      <c r="I73" s="277"/>
      <c r="J73" s="277"/>
      <c r="K73" s="277"/>
    </row>
    <row r="74" s="1" customFormat="1" ht="7.5" customHeight="1">
      <c r="B74" s="278"/>
      <c r="C74" s="279"/>
      <c r="D74" s="279"/>
      <c r="E74" s="279"/>
      <c r="F74" s="279"/>
      <c r="G74" s="279"/>
      <c r="H74" s="279"/>
      <c r="I74" s="279"/>
      <c r="J74" s="279"/>
      <c r="K74" s="280"/>
    </row>
    <row r="75" s="1" customFormat="1" ht="45" customHeight="1">
      <c r="B75" s="281"/>
      <c r="C75" s="282" t="s">
        <v>789</v>
      </c>
      <c r="D75" s="282"/>
      <c r="E75" s="282"/>
      <c r="F75" s="282"/>
      <c r="G75" s="282"/>
      <c r="H75" s="282"/>
      <c r="I75" s="282"/>
      <c r="J75" s="282"/>
      <c r="K75" s="283"/>
    </row>
    <row r="76" s="1" customFormat="1" ht="17.25" customHeight="1">
      <c r="B76" s="281"/>
      <c r="C76" s="284" t="s">
        <v>790</v>
      </c>
      <c r="D76" s="284"/>
      <c r="E76" s="284"/>
      <c r="F76" s="284" t="s">
        <v>791</v>
      </c>
      <c r="G76" s="285"/>
      <c r="H76" s="284" t="s">
        <v>57</v>
      </c>
      <c r="I76" s="284" t="s">
        <v>60</v>
      </c>
      <c r="J76" s="284" t="s">
        <v>792</v>
      </c>
      <c r="K76" s="283"/>
    </row>
    <row r="77" s="1" customFormat="1" ht="17.25" customHeight="1">
      <c r="B77" s="281"/>
      <c r="C77" s="286" t="s">
        <v>793</v>
      </c>
      <c r="D77" s="286"/>
      <c r="E77" s="286"/>
      <c r="F77" s="287" t="s">
        <v>794</v>
      </c>
      <c r="G77" s="288"/>
      <c r="H77" s="286"/>
      <c r="I77" s="286"/>
      <c r="J77" s="286" t="s">
        <v>795</v>
      </c>
      <c r="K77" s="283"/>
    </row>
    <row r="78" s="1" customFormat="1" ht="5.25" customHeight="1">
      <c r="B78" s="281"/>
      <c r="C78" s="289"/>
      <c r="D78" s="289"/>
      <c r="E78" s="289"/>
      <c r="F78" s="289"/>
      <c r="G78" s="290"/>
      <c r="H78" s="289"/>
      <c r="I78" s="289"/>
      <c r="J78" s="289"/>
      <c r="K78" s="283"/>
    </row>
    <row r="79" s="1" customFormat="1" ht="15" customHeight="1">
      <c r="B79" s="281"/>
      <c r="C79" s="269" t="s">
        <v>56</v>
      </c>
      <c r="D79" s="291"/>
      <c r="E79" s="291"/>
      <c r="F79" s="292" t="s">
        <v>796</v>
      </c>
      <c r="G79" s="293"/>
      <c r="H79" s="269" t="s">
        <v>797</v>
      </c>
      <c r="I79" s="269" t="s">
        <v>798</v>
      </c>
      <c r="J79" s="269">
        <v>20</v>
      </c>
      <c r="K79" s="283"/>
    </row>
    <row r="80" s="1" customFormat="1" ht="15" customHeight="1">
      <c r="B80" s="281"/>
      <c r="C80" s="269" t="s">
        <v>799</v>
      </c>
      <c r="D80" s="269"/>
      <c r="E80" s="269"/>
      <c r="F80" s="292" t="s">
        <v>796</v>
      </c>
      <c r="G80" s="293"/>
      <c r="H80" s="269" t="s">
        <v>800</v>
      </c>
      <c r="I80" s="269" t="s">
        <v>798</v>
      </c>
      <c r="J80" s="269">
        <v>120</v>
      </c>
      <c r="K80" s="283"/>
    </row>
    <row r="81" s="1" customFormat="1" ht="15" customHeight="1">
      <c r="B81" s="294"/>
      <c r="C81" s="269" t="s">
        <v>801</v>
      </c>
      <c r="D81" s="269"/>
      <c r="E81" s="269"/>
      <c r="F81" s="292" t="s">
        <v>802</v>
      </c>
      <c r="G81" s="293"/>
      <c r="H81" s="269" t="s">
        <v>803</v>
      </c>
      <c r="I81" s="269" t="s">
        <v>798</v>
      </c>
      <c r="J81" s="269">
        <v>50</v>
      </c>
      <c r="K81" s="283"/>
    </row>
    <row r="82" s="1" customFormat="1" ht="15" customHeight="1">
      <c r="B82" s="294"/>
      <c r="C82" s="269" t="s">
        <v>804</v>
      </c>
      <c r="D82" s="269"/>
      <c r="E82" s="269"/>
      <c r="F82" s="292" t="s">
        <v>796</v>
      </c>
      <c r="G82" s="293"/>
      <c r="H82" s="269" t="s">
        <v>805</v>
      </c>
      <c r="I82" s="269" t="s">
        <v>806</v>
      </c>
      <c r="J82" s="269"/>
      <c r="K82" s="283"/>
    </row>
    <row r="83" s="1" customFormat="1" ht="15" customHeight="1">
      <c r="B83" s="294"/>
      <c r="C83" s="295" t="s">
        <v>807</v>
      </c>
      <c r="D83" s="295"/>
      <c r="E83" s="295"/>
      <c r="F83" s="296" t="s">
        <v>802</v>
      </c>
      <c r="G83" s="295"/>
      <c r="H83" s="295" t="s">
        <v>808</v>
      </c>
      <c r="I83" s="295" t="s">
        <v>798</v>
      </c>
      <c r="J83" s="295">
        <v>15</v>
      </c>
      <c r="K83" s="283"/>
    </row>
    <row r="84" s="1" customFormat="1" ht="15" customHeight="1">
      <c r="B84" s="294"/>
      <c r="C84" s="295" t="s">
        <v>809</v>
      </c>
      <c r="D84" s="295"/>
      <c r="E84" s="295"/>
      <c r="F84" s="296" t="s">
        <v>802</v>
      </c>
      <c r="G84" s="295"/>
      <c r="H84" s="295" t="s">
        <v>810</v>
      </c>
      <c r="I84" s="295" t="s">
        <v>798</v>
      </c>
      <c r="J84" s="295">
        <v>15</v>
      </c>
      <c r="K84" s="283"/>
    </row>
    <row r="85" s="1" customFormat="1" ht="15" customHeight="1">
      <c r="B85" s="294"/>
      <c r="C85" s="295" t="s">
        <v>811</v>
      </c>
      <c r="D85" s="295"/>
      <c r="E85" s="295"/>
      <c r="F85" s="296" t="s">
        <v>802</v>
      </c>
      <c r="G85" s="295"/>
      <c r="H85" s="295" t="s">
        <v>812</v>
      </c>
      <c r="I85" s="295" t="s">
        <v>798</v>
      </c>
      <c r="J85" s="295">
        <v>20</v>
      </c>
      <c r="K85" s="283"/>
    </row>
    <row r="86" s="1" customFormat="1" ht="15" customHeight="1">
      <c r="B86" s="294"/>
      <c r="C86" s="295" t="s">
        <v>813</v>
      </c>
      <c r="D86" s="295"/>
      <c r="E86" s="295"/>
      <c r="F86" s="296" t="s">
        <v>802</v>
      </c>
      <c r="G86" s="295"/>
      <c r="H86" s="295" t="s">
        <v>814</v>
      </c>
      <c r="I86" s="295" t="s">
        <v>798</v>
      </c>
      <c r="J86" s="295">
        <v>20</v>
      </c>
      <c r="K86" s="283"/>
    </row>
    <row r="87" s="1" customFormat="1" ht="15" customHeight="1">
      <c r="B87" s="294"/>
      <c r="C87" s="269" t="s">
        <v>815</v>
      </c>
      <c r="D87" s="269"/>
      <c r="E87" s="269"/>
      <c r="F87" s="292" t="s">
        <v>802</v>
      </c>
      <c r="G87" s="293"/>
      <c r="H87" s="269" t="s">
        <v>816</v>
      </c>
      <c r="I87" s="269" t="s">
        <v>798</v>
      </c>
      <c r="J87" s="269">
        <v>50</v>
      </c>
      <c r="K87" s="283"/>
    </row>
    <row r="88" s="1" customFormat="1" ht="15" customHeight="1">
      <c r="B88" s="294"/>
      <c r="C88" s="269" t="s">
        <v>817</v>
      </c>
      <c r="D88" s="269"/>
      <c r="E88" s="269"/>
      <c r="F88" s="292" t="s">
        <v>802</v>
      </c>
      <c r="G88" s="293"/>
      <c r="H88" s="269" t="s">
        <v>818</v>
      </c>
      <c r="I88" s="269" t="s">
        <v>798</v>
      </c>
      <c r="J88" s="269">
        <v>20</v>
      </c>
      <c r="K88" s="283"/>
    </row>
    <row r="89" s="1" customFormat="1" ht="15" customHeight="1">
      <c r="B89" s="294"/>
      <c r="C89" s="269" t="s">
        <v>819</v>
      </c>
      <c r="D89" s="269"/>
      <c r="E89" s="269"/>
      <c r="F89" s="292" t="s">
        <v>802</v>
      </c>
      <c r="G89" s="293"/>
      <c r="H89" s="269" t="s">
        <v>820</v>
      </c>
      <c r="I89" s="269" t="s">
        <v>798</v>
      </c>
      <c r="J89" s="269">
        <v>20</v>
      </c>
      <c r="K89" s="283"/>
    </row>
    <row r="90" s="1" customFormat="1" ht="15" customHeight="1">
      <c r="B90" s="294"/>
      <c r="C90" s="269" t="s">
        <v>821</v>
      </c>
      <c r="D90" s="269"/>
      <c r="E90" s="269"/>
      <c r="F90" s="292" t="s">
        <v>802</v>
      </c>
      <c r="G90" s="293"/>
      <c r="H90" s="269" t="s">
        <v>822</v>
      </c>
      <c r="I90" s="269" t="s">
        <v>798</v>
      </c>
      <c r="J90" s="269">
        <v>50</v>
      </c>
      <c r="K90" s="283"/>
    </row>
    <row r="91" s="1" customFormat="1" ht="15" customHeight="1">
      <c r="B91" s="294"/>
      <c r="C91" s="269" t="s">
        <v>823</v>
      </c>
      <c r="D91" s="269"/>
      <c r="E91" s="269"/>
      <c r="F91" s="292" t="s">
        <v>802</v>
      </c>
      <c r="G91" s="293"/>
      <c r="H91" s="269" t="s">
        <v>823</v>
      </c>
      <c r="I91" s="269" t="s">
        <v>798</v>
      </c>
      <c r="J91" s="269">
        <v>50</v>
      </c>
      <c r="K91" s="283"/>
    </row>
    <row r="92" s="1" customFormat="1" ht="15" customHeight="1">
      <c r="B92" s="294"/>
      <c r="C92" s="269" t="s">
        <v>824</v>
      </c>
      <c r="D92" s="269"/>
      <c r="E92" s="269"/>
      <c r="F92" s="292" t="s">
        <v>802</v>
      </c>
      <c r="G92" s="293"/>
      <c r="H92" s="269" t="s">
        <v>825</v>
      </c>
      <c r="I92" s="269" t="s">
        <v>798</v>
      </c>
      <c r="J92" s="269">
        <v>255</v>
      </c>
      <c r="K92" s="283"/>
    </row>
    <row r="93" s="1" customFormat="1" ht="15" customHeight="1">
      <c r="B93" s="294"/>
      <c r="C93" s="269" t="s">
        <v>826</v>
      </c>
      <c r="D93" s="269"/>
      <c r="E93" s="269"/>
      <c r="F93" s="292" t="s">
        <v>796</v>
      </c>
      <c r="G93" s="293"/>
      <c r="H93" s="269" t="s">
        <v>827</v>
      </c>
      <c r="I93" s="269" t="s">
        <v>828</v>
      </c>
      <c r="J93" s="269"/>
      <c r="K93" s="283"/>
    </row>
    <row r="94" s="1" customFormat="1" ht="15" customHeight="1">
      <c r="B94" s="294"/>
      <c r="C94" s="269" t="s">
        <v>829</v>
      </c>
      <c r="D94" s="269"/>
      <c r="E94" s="269"/>
      <c r="F94" s="292" t="s">
        <v>796</v>
      </c>
      <c r="G94" s="293"/>
      <c r="H94" s="269" t="s">
        <v>830</v>
      </c>
      <c r="I94" s="269" t="s">
        <v>831</v>
      </c>
      <c r="J94" s="269"/>
      <c r="K94" s="283"/>
    </row>
    <row r="95" s="1" customFormat="1" ht="15" customHeight="1">
      <c r="B95" s="294"/>
      <c r="C95" s="269" t="s">
        <v>832</v>
      </c>
      <c r="D95" s="269"/>
      <c r="E95" s="269"/>
      <c r="F95" s="292" t="s">
        <v>796</v>
      </c>
      <c r="G95" s="293"/>
      <c r="H95" s="269" t="s">
        <v>832</v>
      </c>
      <c r="I95" s="269" t="s">
        <v>831</v>
      </c>
      <c r="J95" s="269"/>
      <c r="K95" s="283"/>
    </row>
    <row r="96" s="1" customFormat="1" ht="15" customHeight="1">
      <c r="B96" s="294"/>
      <c r="C96" s="269" t="s">
        <v>41</v>
      </c>
      <c r="D96" s="269"/>
      <c r="E96" s="269"/>
      <c r="F96" s="292" t="s">
        <v>796</v>
      </c>
      <c r="G96" s="293"/>
      <c r="H96" s="269" t="s">
        <v>833</v>
      </c>
      <c r="I96" s="269" t="s">
        <v>831</v>
      </c>
      <c r="J96" s="269"/>
      <c r="K96" s="283"/>
    </row>
    <row r="97" s="1" customFormat="1" ht="15" customHeight="1">
      <c r="B97" s="294"/>
      <c r="C97" s="269" t="s">
        <v>51</v>
      </c>
      <c r="D97" s="269"/>
      <c r="E97" s="269"/>
      <c r="F97" s="292" t="s">
        <v>796</v>
      </c>
      <c r="G97" s="293"/>
      <c r="H97" s="269" t="s">
        <v>834</v>
      </c>
      <c r="I97" s="269" t="s">
        <v>831</v>
      </c>
      <c r="J97" s="269"/>
      <c r="K97" s="283"/>
    </row>
    <row r="98" s="1" customFormat="1" ht="15" customHeight="1">
      <c r="B98" s="297"/>
      <c r="C98" s="298"/>
      <c r="D98" s="298"/>
      <c r="E98" s="298"/>
      <c r="F98" s="298"/>
      <c r="G98" s="298"/>
      <c r="H98" s="298"/>
      <c r="I98" s="298"/>
      <c r="J98" s="298"/>
      <c r="K98" s="299"/>
    </row>
    <row r="99" s="1" customFormat="1" ht="18.75" customHeight="1">
      <c r="B99" s="300"/>
      <c r="C99" s="301"/>
      <c r="D99" s="301"/>
      <c r="E99" s="301"/>
      <c r="F99" s="301"/>
      <c r="G99" s="301"/>
      <c r="H99" s="301"/>
      <c r="I99" s="301"/>
      <c r="J99" s="301"/>
      <c r="K99" s="300"/>
    </row>
    <row r="100" s="1" customFormat="1" ht="18.75" customHeight="1"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</row>
    <row r="101" s="1" customFormat="1" ht="7.5" customHeight="1">
      <c r="B101" s="278"/>
      <c r="C101" s="279"/>
      <c r="D101" s="279"/>
      <c r="E101" s="279"/>
      <c r="F101" s="279"/>
      <c r="G101" s="279"/>
      <c r="H101" s="279"/>
      <c r="I101" s="279"/>
      <c r="J101" s="279"/>
      <c r="K101" s="280"/>
    </row>
    <row r="102" s="1" customFormat="1" ht="45" customHeight="1">
      <c r="B102" s="281"/>
      <c r="C102" s="282" t="s">
        <v>835</v>
      </c>
      <c r="D102" s="282"/>
      <c r="E102" s="282"/>
      <c r="F102" s="282"/>
      <c r="G102" s="282"/>
      <c r="H102" s="282"/>
      <c r="I102" s="282"/>
      <c r="J102" s="282"/>
      <c r="K102" s="283"/>
    </row>
    <row r="103" s="1" customFormat="1" ht="17.25" customHeight="1">
      <c r="B103" s="281"/>
      <c r="C103" s="284" t="s">
        <v>790</v>
      </c>
      <c r="D103" s="284"/>
      <c r="E103" s="284"/>
      <c r="F103" s="284" t="s">
        <v>791</v>
      </c>
      <c r="G103" s="285"/>
      <c r="H103" s="284" t="s">
        <v>57</v>
      </c>
      <c r="I103" s="284" t="s">
        <v>60</v>
      </c>
      <c r="J103" s="284" t="s">
        <v>792</v>
      </c>
      <c r="K103" s="283"/>
    </row>
    <row r="104" s="1" customFormat="1" ht="17.25" customHeight="1">
      <c r="B104" s="281"/>
      <c r="C104" s="286" t="s">
        <v>793</v>
      </c>
      <c r="D104" s="286"/>
      <c r="E104" s="286"/>
      <c r="F104" s="287" t="s">
        <v>794</v>
      </c>
      <c r="G104" s="288"/>
      <c r="H104" s="286"/>
      <c r="I104" s="286"/>
      <c r="J104" s="286" t="s">
        <v>795</v>
      </c>
      <c r="K104" s="283"/>
    </row>
    <row r="105" s="1" customFormat="1" ht="5.25" customHeight="1">
      <c r="B105" s="281"/>
      <c r="C105" s="284"/>
      <c r="D105" s="284"/>
      <c r="E105" s="284"/>
      <c r="F105" s="284"/>
      <c r="G105" s="302"/>
      <c r="H105" s="284"/>
      <c r="I105" s="284"/>
      <c r="J105" s="284"/>
      <c r="K105" s="283"/>
    </row>
    <row r="106" s="1" customFormat="1" ht="15" customHeight="1">
      <c r="B106" s="281"/>
      <c r="C106" s="269" t="s">
        <v>56</v>
      </c>
      <c r="D106" s="291"/>
      <c r="E106" s="291"/>
      <c r="F106" s="292" t="s">
        <v>796</v>
      </c>
      <c r="G106" s="269"/>
      <c r="H106" s="269" t="s">
        <v>836</v>
      </c>
      <c r="I106" s="269" t="s">
        <v>798</v>
      </c>
      <c r="J106" s="269">
        <v>20</v>
      </c>
      <c r="K106" s="283"/>
    </row>
    <row r="107" s="1" customFormat="1" ht="15" customHeight="1">
      <c r="B107" s="281"/>
      <c r="C107" s="269" t="s">
        <v>799</v>
      </c>
      <c r="D107" s="269"/>
      <c r="E107" s="269"/>
      <c r="F107" s="292" t="s">
        <v>796</v>
      </c>
      <c r="G107" s="269"/>
      <c r="H107" s="269" t="s">
        <v>836</v>
      </c>
      <c r="I107" s="269" t="s">
        <v>798</v>
      </c>
      <c r="J107" s="269">
        <v>120</v>
      </c>
      <c r="K107" s="283"/>
    </row>
    <row r="108" s="1" customFormat="1" ht="15" customHeight="1">
      <c r="B108" s="294"/>
      <c r="C108" s="269" t="s">
        <v>801</v>
      </c>
      <c r="D108" s="269"/>
      <c r="E108" s="269"/>
      <c r="F108" s="292" t="s">
        <v>802</v>
      </c>
      <c r="G108" s="269"/>
      <c r="H108" s="269" t="s">
        <v>836</v>
      </c>
      <c r="I108" s="269" t="s">
        <v>798</v>
      </c>
      <c r="J108" s="269">
        <v>50</v>
      </c>
      <c r="K108" s="283"/>
    </row>
    <row r="109" s="1" customFormat="1" ht="15" customHeight="1">
      <c r="B109" s="294"/>
      <c r="C109" s="269" t="s">
        <v>804</v>
      </c>
      <c r="D109" s="269"/>
      <c r="E109" s="269"/>
      <c r="F109" s="292" t="s">
        <v>796</v>
      </c>
      <c r="G109" s="269"/>
      <c r="H109" s="269" t="s">
        <v>836</v>
      </c>
      <c r="I109" s="269" t="s">
        <v>806</v>
      </c>
      <c r="J109" s="269"/>
      <c r="K109" s="283"/>
    </row>
    <row r="110" s="1" customFormat="1" ht="15" customHeight="1">
      <c r="B110" s="294"/>
      <c r="C110" s="269" t="s">
        <v>815</v>
      </c>
      <c r="D110" s="269"/>
      <c r="E110" s="269"/>
      <c r="F110" s="292" t="s">
        <v>802</v>
      </c>
      <c r="G110" s="269"/>
      <c r="H110" s="269" t="s">
        <v>836</v>
      </c>
      <c r="I110" s="269" t="s">
        <v>798</v>
      </c>
      <c r="J110" s="269">
        <v>50</v>
      </c>
      <c r="K110" s="283"/>
    </row>
    <row r="111" s="1" customFormat="1" ht="15" customHeight="1">
      <c r="B111" s="294"/>
      <c r="C111" s="269" t="s">
        <v>823</v>
      </c>
      <c r="D111" s="269"/>
      <c r="E111" s="269"/>
      <c r="F111" s="292" t="s">
        <v>802</v>
      </c>
      <c r="G111" s="269"/>
      <c r="H111" s="269" t="s">
        <v>836</v>
      </c>
      <c r="I111" s="269" t="s">
        <v>798</v>
      </c>
      <c r="J111" s="269">
        <v>50</v>
      </c>
      <c r="K111" s="283"/>
    </row>
    <row r="112" s="1" customFormat="1" ht="15" customHeight="1">
      <c r="B112" s="294"/>
      <c r="C112" s="269" t="s">
        <v>821</v>
      </c>
      <c r="D112" s="269"/>
      <c r="E112" s="269"/>
      <c r="F112" s="292" t="s">
        <v>802</v>
      </c>
      <c r="G112" s="269"/>
      <c r="H112" s="269" t="s">
        <v>836</v>
      </c>
      <c r="I112" s="269" t="s">
        <v>798</v>
      </c>
      <c r="J112" s="269">
        <v>50</v>
      </c>
      <c r="K112" s="283"/>
    </row>
    <row r="113" s="1" customFormat="1" ht="15" customHeight="1">
      <c r="B113" s="294"/>
      <c r="C113" s="269" t="s">
        <v>56</v>
      </c>
      <c r="D113" s="269"/>
      <c r="E113" s="269"/>
      <c r="F113" s="292" t="s">
        <v>796</v>
      </c>
      <c r="G113" s="269"/>
      <c r="H113" s="269" t="s">
        <v>837</v>
      </c>
      <c r="I113" s="269" t="s">
        <v>798</v>
      </c>
      <c r="J113" s="269">
        <v>20</v>
      </c>
      <c r="K113" s="283"/>
    </row>
    <row r="114" s="1" customFormat="1" ht="15" customHeight="1">
      <c r="B114" s="294"/>
      <c r="C114" s="269" t="s">
        <v>838</v>
      </c>
      <c r="D114" s="269"/>
      <c r="E114" s="269"/>
      <c r="F114" s="292" t="s">
        <v>796</v>
      </c>
      <c r="G114" s="269"/>
      <c r="H114" s="269" t="s">
        <v>839</v>
      </c>
      <c r="I114" s="269" t="s">
        <v>798</v>
      </c>
      <c r="J114" s="269">
        <v>120</v>
      </c>
      <c r="K114" s="283"/>
    </row>
    <row r="115" s="1" customFormat="1" ht="15" customHeight="1">
      <c r="B115" s="294"/>
      <c r="C115" s="269" t="s">
        <v>41</v>
      </c>
      <c r="D115" s="269"/>
      <c r="E115" s="269"/>
      <c r="F115" s="292" t="s">
        <v>796</v>
      </c>
      <c r="G115" s="269"/>
      <c r="H115" s="269" t="s">
        <v>840</v>
      </c>
      <c r="I115" s="269" t="s">
        <v>831</v>
      </c>
      <c r="J115" s="269"/>
      <c r="K115" s="283"/>
    </row>
    <row r="116" s="1" customFormat="1" ht="15" customHeight="1">
      <c r="B116" s="294"/>
      <c r="C116" s="269" t="s">
        <v>51</v>
      </c>
      <c r="D116" s="269"/>
      <c r="E116" s="269"/>
      <c r="F116" s="292" t="s">
        <v>796</v>
      </c>
      <c r="G116" s="269"/>
      <c r="H116" s="269" t="s">
        <v>841</v>
      </c>
      <c r="I116" s="269" t="s">
        <v>831</v>
      </c>
      <c r="J116" s="269"/>
      <c r="K116" s="283"/>
    </row>
    <row r="117" s="1" customFormat="1" ht="15" customHeight="1">
      <c r="B117" s="294"/>
      <c r="C117" s="269" t="s">
        <v>60</v>
      </c>
      <c r="D117" s="269"/>
      <c r="E117" s="269"/>
      <c r="F117" s="292" t="s">
        <v>796</v>
      </c>
      <c r="G117" s="269"/>
      <c r="H117" s="269" t="s">
        <v>842</v>
      </c>
      <c r="I117" s="269" t="s">
        <v>843</v>
      </c>
      <c r="J117" s="269"/>
      <c r="K117" s="283"/>
    </row>
    <row r="118" s="1" customFormat="1" ht="15" customHeight="1">
      <c r="B118" s="297"/>
      <c r="C118" s="303"/>
      <c r="D118" s="303"/>
      <c r="E118" s="303"/>
      <c r="F118" s="303"/>
      <c r="G118" s="303"/>
      <c r="H118" s="303"/>
      <c r="I118" s="303"/>
      <c r="J118" s="303"/>
      <c r="K118" s="299"/>
    </row>
    <row r="119" s="1" customFormat="1" ht="18.75" customHeight="1">
      <c r="B119" s="304"/>
      <c r="C119" s="305"/>
      <c r="D119" s="305"/>
      <c r="E119" s="305"/>
      <c r="F119" s="306"/>
      <c r="G119" s="305"/>
      <c r="H119" s="305"/>
      <c r="I119" s="305"/>
      <c r="J119" s="305"/>
      <c r="K119" s="304"/>
    </row>
    <row r="120" s="1" customFormat="1" ht="18.75" customHeight="1"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</row>
    <row r="121" s="1" customFormat="1" ht="7.5" customHeight="1">
      <c r="B121" s="307"/>
      <c r="C121" s="308"/>
      <c r="D121" s="308"/>
      <c r="E121" s="308"/>
      <c r="F121" s="308"/>
      <c r="G121" s="308"/>
      <c r="H121" s="308"/>
      <c r="I121" s="308"/>
      <c r="J121" s="308"/>
      <c r="K121" s="309"/>
    </row>
    <row r="122" s="1" customFormat="1" ht="45" customHeight="1">
      <c r="B122" s="310"/>
      <c r="C122" s="260" t="s">
        <v>844</v>
      </c>
      <c r="D122" s="260"/>
      <c r="E122" s="260"/>
      <c r="F122" s="260"/>
      <c r="G122" s="260"/>
      <c r="H122" s="260"/>
      <c r="I122" s="260"/>
      <c r="J122" s="260"/>
      <c r="K122" s="311"/>
    </row>
    <row r="123" s="1" customFormat="1" ht="17.25" customHeight="1">
      <c r="B123" s="312"/>
      <c r="C123" s="284" t="s">
        <v>790</v>
      </c>
      <c r="D123" s="284"/>
      <c r="E123" s="284"/>
      <c r="F123" s="284" t="s">
        <v>791</v>
      </c>
      <c r="G123" s="285"/>
      <c r="H123" s="284" t="s">
        <v>57</v>
      </c>
      <c r="I123" s="284" t="s">
        <v>60</v>
      </c>
      <c r="J123" s="284" t="s">
        <v>792</v>
      </c>
      <c r="K123" s="313"/>
    </row>
    <row r="124" s="1" customFormat="1" ht="17.25" customHeight="1">
      <c r="B124" s="312"/>
      <c r="C124" s="286" t="s">
        <v>793</v>
      </c>
      <c r="D124" s="286"/>
      <c r="E124" s="286"/>
      <c r="F124" s="287" t="s">
        <v>794</v>
      </c>
      <c r="G124" s="288"/>
      <c r="H124" s="286"/>
      <c r="I124" s="286"/>
      <c r="J124" s="286" t="s">
        <v>795</v>
      </c>
      <c r="K124" s="313"/>
    </row>
    <row r="125" s="1" customFormat="1" ht="5.25" customHeight="1">
      <c r="B125" s="314"/>
      <c r="C125" s="289"/>
      <c r="D125" s="289"/>
      <c r="E125" s="289"/>
      <c r="F125" s="289"/>
      <c r="G125" s="315"/>
      <c r="H125" s="289"/>
      <c r="I125" s="289"/>
      <c r="J125" s="289"/>
      <c r="K125" s="316"/>
    </row>
    <row r="126" s="1" customFormat="1" ht="15" customHeight="1">
      <c r="B126" s="314"/>
      <c r="C126" s="269" t="s">
        <v>799</v>
      </c>
      <c r="D126" s="291"/>
      <c r="E126" s="291"/>
      <c r="F126" s="292" t="s">
        <v>796</v>
      </c>
      <c r="G126" s="269"/>
      <c r="H126" s="269" t="s">
        <v>836</v>
      </c>
      <c r="I126" s="269" t="s">
        <v>798</v>
      </c>
      <c r="J126" s="269">
        <v>120</v>
      </c>
      <c r="K126" s="317"/>
    </row>
    <row r="127" s="1" customFormat="1" ht="15" customHeight="1">
      <c r="B127" s="314"/>
      <c r="C127" s="269" t="s">
        <v>845</v>
      </c>
      <c r="D127" s="269"/>
      <c r="E127" s="269"/>
      <c r="F127" s="292" t="s">
        <v>796</v>
      </c>
      <c r="G127" s="269"/>
      <c r="H127" s="269" t="s">
        <v>846</v>
      </c>
      <c r="I127" s="269" t="s">
        <v>798</v>
      </c>
      <c r="J127" s="269" t="s">
        <v>847</v>
      </c>
      <c r="K127" s="317"/>
    </row>
    <row r="128" s="1" customFormat="1" ht="15" customHeight="1">
      <c r="B128" s="314"/>
      <c r="C128" s="269" t="s">
        <v>744</v>
      </c>
      <c r="D128" s="269"/>
      <c r="E128" s="269"/>
      <c r="F128" s="292" t="s">
        <v>796</v>
      </c>
      <c r="G128" s="269"/>
      <c r="H128" s="269" t="s">
        <v>848</v>
      </c>
      <c r="I128" s="269" t="s">
        <v>798</v>
      </c>
      <c r="J128" s="269" t="s">
        <v>847</v>
      </c>
      <c r="K128" s="317"/>
    </row>
    <row r="129" s="1" customFormat="1" ht="15" customHeight="1">
      <c r="B129" s="314"/>
      <c r="C129" s="269" t="s">
        <v>807</v>
      </c>
      <c r="D129" s="269"/>
      <c r="E129" s="269"/>
      <c r="F129" s="292" t="s">
        <v>802</v>
      </c>
      <c r="G129" s="269"/>
      <c r="H129" s="269" t="s">
        <v>808</v>
      </c>
      <c r="I129" s="269" t="s">
        <v>798</v>
      </c>
      <c r="J129" s="269">
        <v>15</v>
      </c>
      <c r="K129" s="317"/>
    </row>
    <row r="130" s="1" customFormat="1" ht="15" customHeight="1">
      <c r="B130" s="314"/>
      <c r="C130" s="295" t="s">
        <v>809</v>
      </c>
      <c r="D130" s="295"/>
      <c r="E130" s="295"/>
      <c r="F130" s="296" t="s">
        <v>802</v>
      </c>
      <c r="G130" s="295"/>
      <c r="H130" s="295" t="s">
        <v>810</v>
      </c>
      <c r="I130" s="295" t="s">
        <v>798</v>
      </c>
      <c r="J130" s="295">
        <v>15</v>
      </c>
      <c r="K130" s="317"/>
    </row>
    <row r="131" s="1" customFormat="1" ht="15" customHeight="1">
      <c r="B131" s="314"/>
      <c r="C131" s="295" t="s">
        <v>811</v>
      </c>
      <c r="D131" s="295"/>
      <c r="E131" s="295"/>
      <c r="F131" s="296" t="s">
        <v>802</v>
      </c>
      <c r="G131" s="295"/>
      <c r="H131" s="295" t="s">
        <v>812</v>
      </c>
      <c r="I131" s="295" t="s">
        <v>798</v>
      </c>
      <c r="J131" s="295">
        <v>20</v>
      </c>
      <c r="K131" s="317"/>
    </row>
    <row r="132" s="1" customFormat="1" ht="15" customHeight="1">
      <c r="B132" s="314"/>
      <c r="C132" s="295" t="s">
        <v>813</v>
      </c>
      <c r="D132" s="295"/>
      <c r="E132" s="295"/>
      <c r="F132" s="296" t="s">
        <v>802</v>
      </c>
      <c r="G132" s="295"/>
      <c r="H132" s="295" t="s">
        <v>814</v>
      </c>
      <c r="I132" s="295" t="s">
        <v>798</v>
      </c>
      <c r="J132" s="295">
        <v>20</v>
      </c>
      <c r="K132" s="317"/>
    </row>
    <row r="133" s="1" customFormat="1" ht="15" customHeight="1">
      <c r="B133" s="314"/>
      <c r="C133" s="269" t="s">
        <v>801</v>
      </c>
      <c r="D133" s="269"/>
      <c r="E133" s="269"/>
      <c r="F133" s="292" t="s">
        <v>802</v>
      </c>
      <c r="G133" s="269"/>
      <c r="H133" s="269" t="s">
        <v>836</v>
      </c>
      <c r="I133" s="269" t="s">
        <v>798</v>
      </c>
      <c r="J133" s="269">
        <v>50</v>
      </c>
      <c r="K133" s="317"/>
    </row>
    <row r="134" s="1" customFormat="1" ht="15" customHeight="1">
      <c r="B134" s="314"/>
      <c r="C134" s="269" t="s">
        <v>815</v>
      </c>
      <c r="D134" s="269"/>
      <c r="E134" s="269"/>
      <c r="F134" s="292" t="s">
        <v>802</v>
      </c>
      <c r="G134" s="269"/>
      <c r="H134" s="269" t="s">
        <v>836</v>
      </c>
      <c r="I134" s="269" t="s">
        <v>798</v>
      </c>
      <c r="J134" s="269">
        <v>50</v>
      </c>
      <c r="K134" s="317"/>
    </row>
    <row r="135" s="1" customFormat="1" ht="15" customHeight="1">
      <c r="B135" s="314"/>
      <c r="C135" s="269" t="s">
        <v>821</v>
      </c>
      <c r="D135" s="269"/>
      <c r="E135" s="269"/>
      <c r="F135" s="292" t="s">
        <v>802</v>
      </c>
      <c r="G135" s="269"/>
      <c r="H135" s="269" t="s">
        <v>836</v>
      </c>
      <c r="I135" s="269" t="s">
        <v>798</v>
      </c>
      <c r="J135" s="269">
        <v>50</v>
      </c>
      <c r="K135" s="317"/>
    </row>
    <row r="136" s="1" customFormat="1" ht="15" customHeight="1">
      <c r="B136" s="314"/>
      <c r="C136" s="269" t="s">
        <v>823</v>
      </c>
      <c r="D136" s="269"/>
      <c r="E136" s="269"/>
      <c r="F136" s="292" t="s">
        <v>802</v>
      </c>
      <c r="G136" s="269"/>
      <c r="H136" s="269" t="s">
        <v>836</v>
      </c>
      <c r="I136" s="269" t="s">
        <v>798</v>
      </c>
      <c r="J136" s="269">
        <v>50</v>
      </c>
      <c r="K136" s="317"/>
    </row>
    <row r="137" s="1" customFormat="1" ht="15" customHeight="1">
      <c r="B137" s="314"/>
      <c r="C137" s="269" t="s">
        <v>824</v>
      </c>
      <c r="D137" s="269"/>
      <c r="E137" s="269"/>
      <c r="F137" s="292" t="s">
        <v>802</v>
      </c>
      <c r="G137" s="269"/>
      <c r="H137" s="269" t="s">
        <v>849</v>
      </c>
      <c r="I137" s="269" t="s">
        <v>798</v>
      </c>
      <c r="J137" s="269">
        <v>255</v>
      </c>
      <c r="K137" s="317"/>
    </row>
    <row r="138" s="1" customFormat="1" ht="15" customHeight="1">
      <c r="B138" s="314"/>
      <c r="C138" s="269" t="s">
        <v>826</v>
      </c>
      <c r="D138" s="269"/>
      <c r="E138" s="269"/>
      <c r="F138" s="292" t="s">
        <v>796</v>
      </c>
      <c r="G138" s="269"/>
      <c r="H138" s="269" t="s">
        <v>850</v>
      </c>
      <c r="I138" s="269" t="s">
        <v>828</v>
      </c>
      <c r="J138" s="269"/>
      <c r="K138" s="317"/>
    </row>
    <row r="139" s="1" customFormat="1" ht="15" customHeight="1">
      <c r="B139" s="314"/>
      <c r="C139" s="269" t="s">
        <v>829</v>
      </c>
      <c r="D139" s="269"/>
      <c r="E139" s="269"/>
      <c r="F139" s="292" t="s">
        <v>796</v>
      </c>
      <c r="G139" s="269"/>
      <c r="H139" s="269" t="s">
        <v>851</v>
      </c>
      <c r="I139" s="269" t="s">
        <v>831</v>
      </c>
      <c r="J139" s="269"/>
      <c r="K139" s="317"/>
    </row>
    <row r="140" s="1" customFormat="1" ht="15" customHeight="1">
      <c r="B140" s="314"/>
      <c r="C140" s="269" t="s">
        <v>832</v>
      </c>
      <c r="D140" s="269"/>
      <c r="E140" s="269"/>
      <c r="F140" s="292" t="s">
        <v>796</v>
      </c>
      <c r="G140" s="269"/>
      <c r="H140" s="269" t="s">
        <v>832</v>
      </c>
      <c r="I140" s="269" t="s">
        <v>831</v>
      </c>
      <c r="J140" s="269"/>
      <c r="K140" s="317"/>
    </row>
    <row r="141" s="1" customFormat="1" ht="15" customHeight="1">
      <c r="B141" s="314"/>
      <c r="C141" s="269" t="s">
        <v>41</v>
      </c>
      <c r="D141" s="269"/>
      <c r="E141" s="269"/>
      <c r="F141" s="292" t="s">
        <v>796</v>
      </c>
      <c r="G141" s="269"/>
      <c r="H141" s="269" t="s">
        <v>852</v>
      </c>
      <c r="I141" s="269" t="s">
        <v>831</v>
      </c>
      <c r="J141" s="269"/>
      <c r="K141" s="317"/>
    </row>
    <row r="142" s="1" customFormat="1" ht="15" customHeight="1">
      <c r="B142" s="314"/>
      <c r="C142" s="269" t="s">
        <v>853</v>
      </c>
      <c r="D142" s="269"/>
      <c r="E142" s="269"/>
      <c r="F142" s="292" t="s">
        <v>796</v>
      </c>
      <c r="G142" s="269"/>
      <c r="H142" s="269" t="s">
        <v>854</v>
      </c>
      <c r="I142" s="269" t="s">
        <v>831</v>
      </c>
      <c r="J142" s="269"/>
      <c r="K142" s="317"/>
    </row>
    <row r="143" s="1" customFormat="1" ht="15" customHeight="1">
      <c r="B143" s="318"/>
      <c r="C143" s="319"/>
      <c r="D143" s="319"/>
      <c r="E143" s="319"/>
      <c r="F143" s="319"/>
      <c r="G143" s="319"/>
      <c r="H143" s="319"/>
      <c r="I143" s="319"/>
      <c r="J143" s="319"/>
      <c r="K143" s="320"/>
    </row>
    <row r="144" s="1" customFormat="1" ht="18.75" customHeight="1">
      <c r="B144" s="305"/>
      <c r="C144" s="305"/>
      <c r="D144" s="305"/>
      <c r="E144" s="305"/>
      <c r="F144" s="306"/>
      <c r="G144" s="305"/>
      <c r="H144" s="305"/>
      <c r="I144" s="305"/>
      <c r="J144" s="305"/>
      <c r="K144" s="305"/>
    </row>
    <row r="145" s="1" customFormat="1" ht="18.75" customHeight="1"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</row>
    <row r="146" s="1" customFormat="1" ht="7.5" customHeight="1">
      <c r="B146" s="278"/>
      <c r="C146" s="279"/>
      <c r="D146" s="279"/>
      <c r="E146" s="279"/>
      <c r="F146" s="279"/>
      <c r="G146" s="279"/>
      <c r="H146" s="279"/>
      <c r="I146" s="279"/>
      <c r="J146" s="279"/>
      <c r="K146" s="280"/>
    </row>
    <row r="147" s="1" customFormat="1" ht="45" customHeight="1">
      <c r="B147" s="281"/>
      <c r="C147" s="282" t="s">
        <v>855</v>
      </c>
      <c r="D147" s="282"/>
      <c r="E147" s="282"/>
      <c r="F147" s="282"/>
      <c r="G147" s="282"/>
      <c r="H147" s="282"/>
      <c r="I147" s="282"/>
      <c r="J147" s="282"/>
      <c r="K147" s="283"/>
    </row>
    <row r="148" s="1" customFormat="1" ht="17.25" customHeight="1">
      <c r="B148" s="281"/>
      <c r="C148" s="284" t="s">
        <v>790</v>
      </c>
      <c r="D148" s="284"/>
      <c r="E148" s="284"/>
      <c r="F148" s="284" t="s">
        <v>791</v>
      </c>
      <c r="G148" s="285"/>
      <c r="H148" s="284" t="s">
        <v>57</v>
      </c>
      <c r="I148" s="284" t="s">
        <v>60</v>
      </c>
      <c r="J148" s="284" t="s">
        <v>792</v>
      </c>
      <c r="K148" s="283"/>
    </row>
    <row r="149" s="1" customFormat="1" ht="17.25" customHeight="1">
      <c r="B149" s="281"/>
      <c r="C149" s="286" t="s">
        <v>793</v>
      </c>
      <c r="D149" s="286"/>
      <c r="E149" s="286"/>
      <c r="F149" s="287" t="s">
        <v>794</v>
      </c>
      <c r="G149" s="288"/>
      <c r="H149" s="286"/>
      <c r="I149" s="286"/>
      <c r="J149" s="286" t="s">
        <v>795</v>
      </c>
      <c r="K149" s="283"/>
    </row>
    <row r="150" s="1" customFormat="1" ht="5.25" customHeight="1">
      <c r="B150" s="294"/>
      <c r="C150" s="289"/>
      <c r="D150" s="289"/>
      <c r="E150" s="289"/>
      <c r="F150" s="289"/>
      <c r="G150" s="290"/>
      <c r="H150" s="289"/>
      <c r="I150" s="289"/>
      <c r="J150" s="289"/>
      <c r="K150" s="317"/>
    </row>
    <row r="151" s="1" customFormat="1" ht="15" customHeight="1">
      <c r="B151" s="294"/>
      <c r="C151" s="321" t="s">
        <v>799</v>
      </c>
      <c r="D151" s="269"/>
      <c r="E151" s="269"/>
      <c r="F151" s="322" t="s">
        <v>796</v>
      </c>
      <c r="G151" s="269"/>
      <c r="H151" s="321" t="s">
        <v>836</v>
      </c>
      <c r="I151" s="321" t="s">
        <v>798</v>
      </c>
      <c r="J151" s="321">
        <v>120</v>
      </c>
      <c r="K151" s="317"/>
    </row>
    <row r="152" s="1" customFormat="1" ht="15" customHeight="1">
      <c r="B152" s="294"/>
      <c r="C152" s="321" t="s">
        <v>845</v>
      </c>
      <c r="D152" s="269"/>
      <c r="E152" s="269"/>
      <c r="F152" s="322" t="s">
        <v>796</v>
      </c>
      <c r="G152" s="269"/>
      <c r="H152" s="321" t="s">
        <v>856</v>
      </c>
      <c r="I152" s="321" t="s">
        <v>798</v>
      </c>
      <c r="J152" s="321" t="s">
        <v>847</v>
      </c>
      <c r="K152" s="317"/>
    </row>
    <row r="153" s="1" customFormat="1" ht="15" customHeight="1">
      <c r="B153" s="294"/>
      <c r="C153" s="321" t="s">
        <v>744</v>
      </c>
      <c r="D153" s="269"/>
      <c r="E153" s="269"/>
      <c r="F153" s="322" t="s">
        <v>796</v>
      </c>
      <c r="G153" s="269"/>
      <c r="H153" s="321" t="s">
        <v>857</v>
      </c>
      <c r="I153" s="321" t="s">
        <v>798</v>
      </c>
      <c r="J153" s="321" t="s">
        <v>847</v>
      </c>
      <c r="K153" s="317"/>
    </row>
    <row r="154" s="1" customFormat="1" ht="15" customHeight="1">
      <c r="B154" s="294"/>
      <c r="C154" s="321" t="s">
        <v>801</v>
      </c>
      <c r="D154" s="269"/>
      <c r="E154" s="269"/>
      <c r="F154" s="322" t="s">
        <v>802</v>
      </c>
      <c r="G154" s="269"/>
      <c r="H154" s="321" t="s">
        <v>836</v>
      </c>
      <c r="I154" s="321" t="s">
        <v>798</v>
      </c>
      <c r="J154" s="321">
        <v>50</v>
      </c>
      <c r="K154" s="317"/>
    </row>
    <row r="155" s="1" customFormat="1" ht="15" customHeight="1">
      <c r="B155" s="294"/>
      <c r="C155" s="321" t="s">
        <v>804</v>
      </c>
      <c r="D155" s="269"/>
      <c r="E155" s="269"/>
      <c r="F155" s="322" t="s">
        <v>796</v>
      </c>
      <c r="G155" s="269"/>
      <c r="H155" s="321" t="s">
        <v>836</v>
      </c>
      <c r="I155" s="321" t="s">
        <v>806</v>
      </c>
      <c r="J155" s="321"/>
      <c r="K155" s="317"/>
    </row>
    <row r="156" s="1" customFormat="1" ht="15" customHeight="1">
      <c r="B156" s="294"/>
      <c r="C156" s="321" t="s">
        <v>815</v>
      </c>
      <c r="D156" s="269"/>
      <c r="E156" s="269"/>
      <c r="F156" s="322" t="s">
        <v>802</v>
      </c>
      <c r="G156" s="269"/>
      <c r="H156" s="321" t="s">
        <v>836</v>
      </c>
      <c r="I156" s="321" t="s">
        <v>798</v>
      </c>
      <c r="J156" s="321">
        <v>50</v>
      </c>
      <c r="K156" s="317"/>
    </row>
    <row r="157" s="1" customFormat="1" ht="15" customHeight="1">
      <c r="B157" s="294"/>
      <c r="C157" s="321" t="s">
        <v>823</v>
      </c>
      <c r="D157" s="269"/>
      <c r="E157" s="269"/>
      <c r="F157" s="322" t="s">
        <v>802</v>
      </c>
      <c r="G157" s="269"/>
      <c r="H157" s="321" t="s">
        <v>836</v>
      </c>
      <c r="I157" s="321" t="s">
        <v>798</v>
      </c>
      <c r="J157" s="321">
        <v>50</v>
      </c>
      <c r="K157" s="317"/>
    </row>
    <row r="158" s="1" customFormat="1" ht="15" customHeight="1">
      <c r="B158" s="294"/>
      <c r="C158" s="321" t="s">
        <v>821</v>
      </c>
      <c r="D158" s="269"/>
      <c r="E158" s="269"/>
      <c r="F158" s="322" t="s">
        <v>802</v>
      </c>
      <c r="G158" s="269"/>
      <c r="H158" s="321" t="s">
        <v>836</v>
      </c>
      <c r="I158" s="321" t="s">
        <v>798</v>
      </c>
      <c r="J158" s="321">
        <v>50</v>
      </c>
      <c r="K158" s="317"/>
    </row>
    <row r="159" s="1" customFormat="1" ht="15" customHeight="1">
      <c r="B159" s="294"/>
      <c r="C159" s="321" t="s">
        <v>91</v>
      </c>
      <c r="D159" s="269"/>
      <c r="E159" s="269"/>
      <c r="F159" s="322" t="s">
        <v>796</v>
      </c>
      <c r="G159" s="269"/>
      <c r="H159" s="321" t="s">
        <v>858</v>
      </c>
      <c r="I159" s="321" t="s">
        <v>798</v>
      </c>
      <c r="J159" s="321" t="s">
        <v>859</v>
      </c>
      <c r="K159" s="317"/>
    </row>
    <row r="160" s="1" customFormat="1" ht="15" customHeight="1">
      <c r="B160" s="294"/>
      <c r="C160" s="321" t="s">
        <v>860</v>
      </c>
      <c r="D160" s="269"/>
      <c r="E160" s="269"/>
      <c r="F160" s="322" t="s">
        <v>796</v>
      </c>
      <c r="G160" s="269"/>
      <c r="H160" s="321" t="s">
        <v>861</v>
      </c>
      <c r="I160" s="321" t="s">
        <v>831</v>
      </c>
      <c r="J160" s="321"/>
      <c r="K160" s="317"/>
    </row>
    <row r="161" s="1" customFormat="1" ht="15" customHeight="1">
      <c r="B161" s="323"/>
      <c r="C161" s="303"/>
      <c r="D161" s="303"/>
      <c r="E161" s="303"/>
      <c r="F161" s="303"/>
      <c r="G161" s="303"/>
      <c r="H161" s="303"/>
      <c r="I161" s="303"/>
      <c r="J161" s="303"/>
      <c r="K161" s="324"/>
    </row>
    <row r="162" s="1" customFormat="1" ht="18.75" customHeight="1">
      <c r="B162" s="305"/>
      <c r="C162" s="315"/>
      <c r="D162" s="315"/>
      <c r="E162" s="315"/>
      <c r="F162" s="325"/>
      <c r="G162" s="315"/>
      <c r="H162" s="315"/>
      <c r="I162" s="315"/>
      <c r="J162" s="315"/>
      <c r="K162" s="305"/>
    </row>
    <row r="163" s="1" customFormat="1" ht="18.75" customHeight="1"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</row>
    <row r="164" s="1" customFormat="1" ht="7.5" customHeight="1">
      <c r="B164" s="256"/>
      <c r="C164" s="257"/>
      <c r="D164" s="257"/>
      <c r="E164" s="257"/>
      <c r="F164" s="257"/>
      <c r="G164" s="257"/>
      <c r="H164" s="257"/>
      <c r="I164" s="257"/>
      <c r="J164" s="257"/>
      <c r="K164" s="258"/>
    </row>
    <row r="165" s="1" customFormat="1" ht="45" customHeight="1">
      <c r="B165" s="259"/>
      <c r="C165" s="260" t="s">
        <v>862</v>
      </c>
      <c r="D165" s="260"/>
      <c r="E165" s="260"/>
      <c r="F165" s="260"/>
      <c r="G165" s="260"/>
      <c r="H165" s="260"/>
      <c r="I165" s="260"/>
      <c r="J165" s="260"/>
      <c r="K165" s="261"/>
    </row>
    <row r="166" s="1" customFormat="1" ht="17.25" customHeight="1">
      <c r="B166" s="259"/>
      <c r="C166" s="284" t="s">
        <v>790</v>
      </c>
      <c r="D166" s="284"/>
      <c r="E166" s="284"/>
      <c r="F166" s="284" t="s">
        <v>791</v>
      </c>
      <c r="G166" s="326"/>
      <c r="H166" s="327" t="s">
        <v>57</v>
      </c>
      <c r="I166" s="327" t="s">
        <v>60</v>
      </c>
      <c r="J166" s="284" t="s">
        <v>792</v>
      </c>
      <c r="K166" s="261"/>
    </row>
    <row r="167" s="1" customFormat="1" ht="17.25" customHeight="1">
      <c r="B167" s="262"/>
      <c r="C167" s="286" t="s">
        <v>793</v>
      </c>
      <c r="D167" s="286"/>
      <c r="E167" s="286"/>
      <c r="F167" s="287" t="s">
        <v>794</v>
      </c>
      <c r="G167" s="328"/>
      <c r="H167" s="329"/>
      <c r="I167" s="329"/>
      <c r="J167" s="286" t="s">
        <v>795</v>
      </c>
      <c r="K167" s="264"/>
    </row>
    <row r="168" s="1" customFormat="1" ht="5.25" customHeight="1">
      <c r="B168" s="294"/>
      <c r="C168" s="289"/>
      <c r="D168" s="289"/>
      <c r="E168" s="289"/>
      <c r="F168" s="289"/>
      <c r="G168" s="290"/>
      <c r="H168" s="289"/>
      <c r="I168" s="289"/>
      <c r="J168" s="289"/>
      <c r="K168" s="317"/>
    </row>
    <row r="169" s="1" customFormat="1" ht="15" customHeight="1">
      <c r="B169" s="294"/>
      <c r="C169" s="269" t="s">
        <v>799</v>
      </c>
      <c r="D169" s="269"/>
      <c r="E169" s="269"/>
      <c r="F169" s="292" t="s">
        <v>796</v>
      </c>
      <c r="G169" s="269"/>
      <c r="H169" s="269" t="s">
        <v>836</v>
      </c>
      <c r="I169" s="269" t="s">
        <v>798</v>
      </c>
      <c r="J169" s="269">
        <v>120</v>
      </c>
      <c r="K169" s="317"/>
    </row>
    <row r="170" s="1" customFormat="1" ht="15" customHeight="1">
      <c r="B170" s="294"/>
      <c r="C170" s="269" t="s">
        <v>845</v>
      </c>
      <c r="D170" s="269"/>
      <c r="E170" s="269"/>
      <c r="F170" s="292" t="s">
        <v>796</v>
      </c>
      <c r="G170" s="269"/>
      <c r="H170" s="269" t="s">
        <v>846</v>
      </c>
      <c r="I170" s="269" t="s">
        <v>798</v>
      </c>
      <c r="J170" s="269" t="s">
        <v>847</v>
      </c>
      <c r="K170" s="317"/>
    </row>
    <row r="171" s="1" customFormat="1" ht="15" customHeight="1">
      <c r="B171" s="294"/>
      <c r="C171" s="269" t="s">
        <v>744</v>
      </c>
      <c r="D171" s="269"/>
      <c r="E171" s="269"/>
      <c r="F171" s="292" t="s">
        <v>796</v>
      </c>
      <c r="G171" s="269"/>
      <c r="H171" s="269" t="s">
        <v>863</v>
      </c>
      <c r="I171" s="269" t="s">
        <v>798</v>
      </c>
      <c r="J171" s="269" t="s">
        <v>847</v>
      </c>
      <c r="K171" s="317"/>
    </row>
    <row r="172" s="1" customFormat="1" ht="15" customHeight="1">
      <c r="B172" s="294"/>
      <c r="C172" s="269" t="s">
        <v>801</v>
      </c>
      <c r="D172" s="269"/>
      <c r="E172" s="269"/>
      <c r="F172" s="292" t="s">
        <v>802</v>
      </c>
      <c r="G172" s="269"/>
      <c r="H172" s="269" t="s">
        <v>863</v>
      </c>
      <c r="I172" s="269" t="s">
        <v>798</v>
      </c>
      <c r="J172" s="269">
        <v>50</v>
      </c>
      <c r="K172" s="317"/>
    </row>
    <row r="173" s="1" customFormat="1" ht="15" customHeight="1">
      <c r="B173" s="294"/>
      <c r="C173" s="269" t="s">
        <v>804</v>
      </c>
      <c r="D173" s="269"/>
      <c r="E173" s="269"/>
      <c r="F173" s="292" t="s">
        <v>796</v>
      </c>
      <c r="G173" s="269"/>
      <c r="H173" s="269" t="s">
        <v>863</v>
      </c>
      <c r="I173" s="269" t="s">
        <v>806</v>
      </c>
      <c r="J173" s="269"/>
      <c r="K173" s="317"/>
    </row>
    <row r="174" s="1" customFormat="1" ht="15" customHeight="1">
      <c r="B174" s="294"/>
      <c r="C174" s="269" t="s">
        <v>815</v>
      </c>
      <c r="D174" s="269"/>
      <c r="E174" s="269"/>
      <c r="F174" s="292" t="s">
        <v>802</v>
      </c>
      <c r="G174" s="269"/>
      <c r="H174" s="269" t="s">
        <v>863</v>
      </c>
      <c r="I174" s="269" t="s">
        <v>798</v>
      </c>
      <c r="J174" s="269">
        <v>50</v>
      </c>
      <c r="K174" s="317"/>
    </row>
    <row r="175" s="1" customFormat="1" ht="15" customHeight="1">
      <c r="B175" s="294"/>
      <c r="C175" s="269" t="s">
        <v>823</v>
      </c>
      <c r="D175" s="269"/>
      <c r="E175" s="269"/>
      <c r="F175" s="292" t="s">
        <v>802</v>
      </c>
      <c r="G175" s="269"/>
      <c r="H175" s="269" t="s">
        <v>863</v>
      </c>
      <c r="I175" s="269" t="s">
        <v>798</v>
      </c>
      <c r="J175" s="269">
        <v>50</v>
      </c>
      <c r="K175" s="317"/>
    </row>
    <row r="176" s="1" customFormat="1" ht="15" customHeight="1">
      <c r="B176" s="294"/>
      <c r="C176" s="269" t="s">
        <v>821</v>
      </c>
      <c r="D176" s="269"/>
      <c r="E176" s="269"/>
      <c r="F176" s="292" t="s">
        <v>802</v>
      </c>
      <c r="G176" s="269"/>
      <c r="H176" s="269" t="s">
        <v>863</v>
      </c>
      <c r="I176" s="269" t="s">
        <v>798</v>
      </c>
      <c r="J176" s="269">
        <v>50</v>
      </c>
      <c r="K176" s="317"/>
    </row>
    <row r="177" s="1" customFormat="1" ht="15" customHeight="1">
      <c r="B177" s="294"/>
      <c r="C177" s="269" t="s">
        <v>119</v>
      </c>
      <c r="D177" s="269"/>
      <c r="E177" s="269"/>
      <c r="F177" s="292" t="s">
        <v>796</v>
      </c>
      <c r="G177" s="269"/>
      <c r="H177" s="269" t="s">
        <v>864</v>
      </c>
      <c r="I177" s="269" t="s">
        <v>865</v>
      </c>
      <c r="J177" s="269"/>
      <c r="K177" s="317"/>
    </row>
    <row r="178" s="1" customFormat="1" ht="15" customHeight="1">
      <c r="B178" s="294"/>
      <c r="C178" s="269" t="s">
        <v>60</v>
      </c>
      <c r="D178" s="269"/>
      <c r="E178" s="269"/>
      <c r="F178" s="292" t="s">
        <v>796</v>
      </c>
      <c r="G178" s="269"/>
      <c r="H178" s="269" t="s">
        <v>866</v>
      </c>
      <c r="I178" s="269" t="s">
        <v>867</v>
      </c>
      <c r="J178" s="269">
        <v>1</v>
      </c>
      <c r="K178" s="317"/>
    </row>
    <row r="179" s="1" customFormat="1" ht="15" customHeight="1">
      <c r="B179" s="294"/>
      <c r="C179" s="269" t="s">
        <v>56</v>
      </c>
      <c r="D179" s="269"/>
      <c r="E179" s="269"/>
      <c r="F179" s="292" t="s">
        <v>796</v>
      </c>
      <c r="G179" s="269"/>
      <c r="H179" s="269" t="s">
        <v>868</v>
      </c>
      <c r="I179" s="269" t="s">
        <v>798</v>
      </c>
      <c r="J179" s="269">
        <v>20</v>
      </c>
      <c r="K179" s="317"/>
    </row>
    <row r="180" s="1" customFormat="1" ht="15" customHeight="1">
      <c r="B180" s="294"/>
      <c r="C180" s="269" t="s">
        <v>57</v>
      </c>
      <c r="D180" s="269"/>
      <c r="E180" s="269"/>
      <c r="F180" s="292" t="s">
        <v>796</v>
      </c>
      <c r="G180" s="269"/>
      <c r="H180" s="269" t="s">
        <v>869</v>
      </c>
      <c r="I180" s="269" t="s">
        <v>798</v>
      </c>
      <c r="J180" s="269">
        <v>255</v>
      </c>
      <c r="K180" s="317"/>
    </row>
    <row r="181" s="1" customFormat="1" ht="15" customHeight="1">
      <c r="B181" s="294"/>
      <c r="C181" s="269" t="s">
        <v>120</v>
      </c>
      <c r="D181" s="269"/>
      <c r="E181" s="269"/>
      <c r="F181" s="292" t="s">
        <v>796</v>
      </c>
      <c r="G181" s="269"/>
      <c r="H181" s="269" t="s">
        <v>760</v>
      </c>
      <c r="I181" s="269" t="s">
        <v>798</v>
      </c>
      <c r="J181" s="269">
        <v>10</v>
      </c>
      <c r="K181" s="317"/>
    </row>
    <row r="182" s="1" customFormat="1" ht="15" customHeight="1">
      <c r="B182" s="294"/>
      <c r="C182" s="269" t="s">
        <v>121</v>
      </c>
      <c r="D182" s="269"/>
      <c r="E182" s="269"/>
      <c r="F182" s="292" t="s">
        <v>796</v>
      </c>
      <c r="G182" s="269"/>
      <c r="H182" s="269" t="s">
        <v>870</v>
      </c>
      <c r="I182" s="269" t="s">
        <v>831</v>
      </c>
      <c r="J182" s="269"/>
      <c r="K182" s="317"/>
    </row>
    <row r="183" s="1" customFormat="1" ht="15" customHeight="1">
      <c r="B183" s="294"/>
      <c r="C183" s="269" t="s">
        <v>871</v>
      </c>
      <c r="D183" s="269"/>
      <c r="E183" s="269"/>
      <c r="F183" s="292" t="s">
        <v>796</v>
      </c>
      <c r="G183" s="269"/>
      <c r="H183" s="269" t="s">
        <v>872</v>
      </c>
      <c r="I183" s="269" t="s">
        <v>831</v>
      </c>
      <c r="J183" s="269"/>
      <c r="K183" s="317"/>
    </row>
    <row r="184" s="1" customFormat="1" ht="15" customHeight="1">
      <c r="B184" s="294"/>
      <c r="C184" s="269" t="s">
        <v>860</v>
      </c>
      <c r="D184" s="269"/>
      <c r="E184" s="269"/>
      <c r="F184" s="292" t="s">
        <v>796</v>
      </c>
      <c r="G184" s="269"/>
      <c r="H184" s="269" t="s">
        <v>873</v>
      </c>
      <c r="I184" s="269" t="s">
        <v>831</v>
      </c>
      <c r="J184" s="269"/>
      <c r="K184" s="317"/>
    </row>
    <row r="185" s="1" customFormat="1" ht="15" customHeight="1">
      <c r="B185" s="294"/>
      <c r="C185" s="269" t="s">
        <v>123</v>
      </c>
      <c r="D185" s="269"/>
      <c r="E185" s="269"/>
      <c r="F185" s="292" t="s">
        <v>802</v>
      </c>
      <c r="G185" s="269"/>
      <c r="H185" s="269" t="s">
        <v>874</v>
      </c>
      <c r="I185" s="269" t="s">
        <v>798</v>
      </c>
      <c r="J185" s="269">
        <v>50</v>
      </c>
      <c r="K185" s="317"/>
    </row>
    <row r="186" s="1" customFormat="1" ht="15" customHeight="1">
      <c r="B186" s="294"/>
      <c r="C186" s="269" t="s">
        <v>875</v>
      </c>
      <c r="D186" s="269"/>
      <c r="E186" s="269"/>
      <c r="F186" s="292" t="s">
        <v>802</v>
      </c>
      <c r="G186" s="269"/>
      <c r="H186" s="269" t="s">
        <v>876</v>
      </c>
      <c r="I186" s="269" t="s">
        <v>877</v>
      </c>
      <c r="J186" s="269"/>
      <c r="K186" s="317"/>
    </row>
    <row r="187" s="1" customFormat="1" ht="15" customHeight="1">
      <c r="B187" s="294"/>
      <c r="C187" s="269" t="s">
        <v>878</v>
      </c>
      <c r="D187" s="269"/>
      <c r="E187" s="269"/>
      <c r="F187" s="292" t="s">
        <v>802</v>
      </c>
      <c r="G187" s="269"/>
      <c r="H187" s="269" t="s">
        <v>879</v>
      </c>
      <c r="I187" s="269" t="s">
        <v>877</v>
      </c>
      <c r="J187" s="269"/>
      <c r="K187" s="317"/>
    </row>
    <row r="188" s="1" customFormat="1" ht="15" customHeight="1">
      <c r="B188" s="294"/>
      <c r="C188" s="269" t="s">
        <v>880</v>
      </c>
      <c r="D188" s="269"/>
      <c r="E188" s="269"/>
      <c r="F188" s="292" t="s">
        <v>802</v>
      </c>
      <c r="G188" s="269"/>
      <c r="H188" s="269" t="s">
        <v>881</v>
      </c>
      <c r="I188" s="269" t="s">
        <v>877</v>
      </c>
      <c r="J188" s="269"/>
      <c r="K188" s="317"/>
    </row>
    <row r="189" s="1" customFormat="1" ht="15" customHeight="1">
      <c r="B189" s="294"/>
      <c r="C189" s="330" t="s">
        <v>882</v>
      </c>
      <c r="D189" s="269"/>
      <c r="E189" s="269"/>
      <c r="F189" s="292" t="s">
        <v>802</v>
      </c>
      <c r="G189" s="269"/>
      <c r="H189" s="269" t="s">
        <v>883</v>
      </c>
      <c r="I189" s="269" t="s">
        <v>884</v>
      </c>
      <c r="J189" s="331" t="s">
        <v>885</v>
      </c>
      <c r="K189" s="317"/>
    </row>
    <row r="190" s="1" customFormat="1" ht="15" customHeight="1">
      <c r="B190" s="294"/>
      <c r="C190" s="330" t="s">
        <v>45</v>
      </c>
      <c r="D190" s="269"/>
      <c r="E190" s="269"/>
      <c r="F190" s="292" t="s">
        <v>796</v>
      </c>
      <c r="G190" s="269"/>
      <c r="H190" s="266" t="s">
        <v>886</v>
      </c>
      <c r="I190" s="269" t="s">
        <v>887</v>
      </c>
      <c r="J190" s="269"/>
      <c r="K190" s="317"/>
    </row>
    <row r="191" s="1" customFormat="1" ht="15" customHeight="1">
      <c r="B191" s="294"/>
      <c r="C191" s="330" t="s">
        <v>888</v>
      </c>
      <c r="D191" s="269"/>
      <c r="E191" s="269"/>
      <c r="F191" s="292" t="s">
        <v>796</v>
      </c>
      <c r="G191" s="269"/>
      <c r="H191" s="269" t="s">
        <v>889</v>
      </c>
      <c r="I191" s="269" t="s">
        <v>831</v>
      </c>
      <c r="J191" s="269"/>
      <c r="K191" s="317"/>
    </row>
    <row r="192" s="1" customFormat="1" ht="15" customHeight="1">
      <c r="B192" s="294"/>
      <c r="C192" s="330" t="s">
        <v>890</v>
      </c>
      <c r="D192" s="269"/>
      <c r="E192" s="269"/>
      <c r="F192" s="292" t="s">
        <v>796</v>
      </c>
      <c r="G192" s="269"/>
      <c r="H192" s="269" t="s">
        <v>891</v>
      </c>
      <c r="I192" s="269" t="s">
        <v>831</v>
      </c>
      <c r="J192" s="269"/>
      <c r="K192" s="317"/>
    </row>
    <row r="193" s="1" customFormat="1" ht="15" customHeight="1">
      <c r="B193" s="294"/>
      <c r="C193" s="330" t="s">
        <v>892</v>
      </c>
      <c r="D193" s="269"/>
      <c r="E193" s="269"/>
      <c r="F193" s="292" t="s">
        <v>802</v>
      </c>
      <c r="G193" s="269"/>
      <c r="H193" s="269" t="s">
        <v>893</v>
      </c>
      <c r="I193" s="269" t="s">
        <v>831</v>
      </c>
      <c r="J193" s="269"/>
      <c r="K193" s="317"/>
    </row>
    <row r="194" s="1" customFormat="1" ht="15" customHeight="1">
      <c r="B194" s="323"/>
      <c r="C194" s="332"/>
      <c r="D194" s="303"/>
      <c r="E194" s="303"/>
      <c r="F194" s="303"/>
      <c r="G194" s="303"/>
      <c r="H194" s="303"/>
      <c r="I194" s="303"/>
      <c r="J194" s="303"/>
      <c r="K194" s="324"/>
    </row>
    <row r="195" s="1" customFormat="1" ht="18.75" customHeight="1">
      <c r="B195" s="305"/>
      <c r="C195" s="315"/>
      <c r="D195" s="315"/>
      <c r="E195" s="315"/>
      <c r="F195" s="325"/>
      <c r="G195" s="315"/>
      <c r="H195" s="315"/>
      <c r="I195" s="315"/>
      <c r="J195" s="315"/>
      <c r="K195" s="305"/>
    </row>
    <row r="196" s="1" customFormat="1" ht="18.75" customHeight="1">
      <c r="B196" s="305"/>
      <c r="C196" s="315"/>
      <c r="D196" s="315"/>
      <c r="E196" s="315"/>
      <c r="F196" s="325"/>
      <c r="G196" s="315"/>
      <c r="H196" s="315"/>
      <c r="I196" s="315"/>
      <c r="J196" s="315"/>
      <c r="K196" s="305"/>
    </row>
    <row r="197" s="1" customFormat="1" ht="18.75" customHeight="1"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</row>
    <row r="198" s="1" customFormat="1" ht="13.5">
      <c r="B198" s="256"/>
      <c r="C198" s="257"/>
      <c r="D198" s="257"/>
      <c r="E198" s="257"/>
      <c r="F198" s="257"/>
      <c r="G198" s="257"/>
      <c r="H198" s="257"/>
      <c r="I198" s="257"/>
      <c r="J198" s="257"/>
      <c r="K198" s="258"/>
    </row>
    <row r="199" s="1" customFormat="1" ht="21">
      <c r="B199" s="259"/>
      <c r="C199" s="260" t="s">
        <v>894</v>
      </c>
      <c r="D199" s="260"/>
      <c r="E199" s="260"/>
      <c r="F199" s="260"/>
      <c r="G199" s="260"/>
      <c r="H199" s="260"/>
      <c r="I199" s="260"/>
      <c r="J199" s="260"/>
      <c r="K199" s="261"/>
    </row>
    <row r="200" s="1" customFormat="1" ht="25.5" customHeight="1">
      <c r="B200" s="259"/>
      <c r="C200" s="333" t="s">
        <v>895</v>
      </c>
      <c r="D200" s="333"/>
      <c r="E200" s="333"/>
      <c r="F200" s="333" t="s">
        <v>896</v>
      </c>
      <c r="G200" s="334"/>
      <c r="H200" s="333" t="s">
        <v>897</v>
      </c>
      <c r="I200" s="333"/>
      <c r="J200" s="333"/>
      <c r="K200" s="261"/>
    </row>
    <row r="201" s="1" customFormat="1" ht="5.25" customHeight="1">
      <c r="B201" s="294"/>
      <c r="C201" s="289"/>
      <c r="D201" s="289"/>
      <c r="E201" s="289"/>
      <c r="F201" s="289"/>
      <c r="G201" s="315"/>
      <c r="H201" s="289"/>
      <c r="I201" s="289"/>
      <c r="J201" s="289"/>
      <c r="K201" s="317"/>
    </row>
    <row r="202" s="1" customFormat="1" ht="15" customHeight="1">
      <c r="B202" s="294"/>
      <c r="C202" s="269" t="s">
        <v>887</v>
      </c>
      <c r="D202" s="269"/>
      <c r="E202" s="269"/>
      <c r="F202" s="292" t="s">
        <v>46</v>
      </c>
      <c r="G202" s="269"/>
      <c r="H202" s="269" t="s">
        <v>898</v>
      </c>
      <c r="I202" s="269"/>
      <c r="J202" s="269"/>
      <c r="K202" s="317"/>
    </row>
    <row r="203" s="1" customFormat="1" ht="15" customHeight="1">
      <c r="B203" s="294"/>
      <c r="C203" s="269"/>
      <c r="D203" s="269"/>
      <c r="E203" s="269"/>
      <c r="F203" s="292" t="s">
        <v>47</v>
      </c>
      <c r="G203" s="269"/>
      <c r="H203" s="269" t="s">
        <v>899</v>
      </c>
      <c r="I203" s="269"/>
      <c r="J203" s="269"/>
      <c r="K203" s="317"/>
    </row>
    <row r="204" s="1" customFormat="1" ht="15" customHeight="1">
      <c r="B204" s="294"/>
      <c r="C204" s="269"/>
      <c r="D204" s="269"/>
      <c r="E204" s="269"/>
      <c r="F204" s="292" t="s">
        <v>50</v>
      </c>
      <c r="G204" s="269"/>
      <c r="H204" s="269" t="s">
        <v>900</v>
      </c>
      <c r="I204" s="269"/>
      <c r="J204" s="269"/>
      <c r="K204" s="317"/>
    </row>
    <row r="205" s="1" customFormat="1" ht="15" customHeight="1">
      <c r="B205" s="294"/>
      <c r="C205" s="269"/>
      <c r="D205" s="269"/>
      <c r="E205" s="269"/>
      <c r="F205" s="292" t="s">
        <v>48</v>
      </c>
      <c r="G205" s="269"/>
      <c r="H205" s="269" t="s">
        <v>901</v>
      </c>
      <c r="I205" s="269"/>
      <c r="J205" s="269"/>
      <c r="K205" s="317"/>
    </row>
    <row r="206" s="1" customFormat="1" ht="15" customHeight="1">
      <c r="B206" s="294"/>
      <c r="C206" s="269"/>
      <c r="D206" s="269"/>
      <c r="E206" s="269"/>
      <c r="F206" s="292" t="s">
        <v>49</v>
      </c>
      <c r="G206" s="269"/>
      <c r="H206" s="269" t="s">
        <v>902</v>
      </c>
      <c r="I206" s="269"/>
      <c r="J206" s="269"/>
      <c r="K206" s="317"/>
    </row>
    <row r="207" s="1" customFormat="1" ht="15" customHeight="1">
      <c r="B207" s="294"/>
      <c r="C207" s="269"/>
      <c r="D207" s="269"/>
      <c r="E207" s="269"/>
      <c r="F207" s="292"/>
      <c r="G207" s="269"/>
      <c r="H207" s="269"/>
      <c r="I207" s="269"/>
      <c r="J207" s="269"/>
      <c r="K207" s="317"/>
    </row>
    <row r="208" s="1" customFormat="1" ht="15" customHeight="1">
      <c r="B208" s="294"/>
      <c r="C208" s="269" t="s">
        <v>843</v>
      </c>
      <c r="D208" s="269"/>
      <c r="E208" s="269"/>
      <c r="F208" s="292" t="s">
        <v>82</v>
      </c>
      <c r="G208" s="269"/>
      <c r="H208" s="269" t="s">
        <v>903</v>
      </c>
      <c r="I208" s="269"/>
      <c r="J208" s="269"/>
      <c r="K208" s="317"/>
    </row>
    <row r="209" s="1" customFormat="1" ht="15" customHeight="1">
      <c r="B209" s="294"/>
      <c r="C209" s="269"/>
      <c r="D209" s="269"/>
      <c r="E209" s="269"/>
      <c r="F209" s="292" t="s">
        <v>738</v>
      </c>
      <c r="G209" s="269"/>
      <c r="H209" s="269" t="s">
        <v>739</v>
      </c>
      <c r="I209" s="269"/>
      <c r="J209" s="269"/>
      <c r="K209" s="317"/>
    </row>
    <row r="210" s="1" customFormat="1" ht="15" customHeight="1">
      <c r="B210" s="294"/>
      <c r="C210" s="269"/>
      <c r="D210" s="269"/>
      <c r="E210" s="269"/>
      <c r="F210" s="292" t="s">
        <v>736</v>
      </c>
      <c r="G210" s="269"/>
      <c r="H210" s="269" t="s">
        <v>904</v>
      </c>
      <c r="I210" s="269"/>
      <c r="J210" s="269"/>
      <c r="K210" s="317"/>
    </row>
    <row r="211" s="1" customFormat="1" ht="15" customHeight="1">
      <c r="B211" s="335"/>
      <c r="C211" s="269"/>
      <c r="D211" s="269"/>
      <c r="E211" s="269"/>
      <c r="F211" s="292" t="s">
        <v>740</v>
      </c>
      <c r="G211" s="330"/>
      <c r="H211" s="321" t="s">
        <v>741</v>
      </c>
      <c r="I211" s="321"/>
      <c r="J211" s="321"/>
      <c r="K211" s="336"/>
    </row>
    <row r="212" s="1" customFormat="1" ht="15" customHeight="1">
      <c r="B212" s="335"/>
      <c r="C212" s="269"/>
      <c r="D212" s="269"/>
      <c r="E212" s="269"/>
      <c r="F212" s="292" t="s">
        <v>742</v>
      </c>
      <c r="G212" s="330"/>
      <c r="H212" s="321" t="s">
        <v>905</v>
      </c>
      <c r="I212" s="321"/>
      <c r="J212" s="321"/>
      <c r="K212" s="336"/>
    </row>
    <row r="213" s="1" customFormat="1" ht="15" customHeight="1">
      <c r="B213" s="335"/>
      <c r="C213" s="269"/>
      <c r="D213" s="269"/>
      <c r="E213" s="269"/>
      <c r="F213" s="292"/>
      <c r="G213" s="330"/>
      <c r="H213" s="321"/>
      <c r="I213" s="321"/>
      <c r="J213" s="321"/>
      <c r="K213" s="336"/>
    </row>
    <row r="214" s="1" customFormat="1" ht="15" customHeight="1">
      <c r="B214" s="335"/>
      <c r="C214" s="269" t="s">
        <v>867</v>
      </c>
      <c r="D214" s="269"/>
      <c r="E214" s="269"/>
      <c r="F214" s="292">
        <v>1</v>
      </c>
      <c r="G214" s="330"/>
      <c r="H214" s="321" t="s">
        <v>906</v>
      </c>
      <c r="I214" s="321"/>
      <c r="J214" s="321"/>
      <c r="K214" s="336"/>
    </row>
    <row r="215" s="1" customFormat="1" ht="15" customHeight="1">
      <c r="B215" s="335"/>
      <c r="C215" s="269"/>
      <c r="D215" s="269"/>
      <c r="E215" s="269"/>
      <c r="F215" s="292">
        <v>2</v>
      </c>
      <c r="G215" s="330"/>
      <c r="H215" s="321" t="s">
        <v>907</v>
      </c>
      <c r="I215" s="321"/>
      <c r="J215" s="321"/>
      <c r="K215" s="336"/>
    </row>
    <row r="216" s="1" customFormat="1" ht="15" customHeight="1">
      <c r="B216" s="335"/>
      <c r="C216" s="269"/>
      <c r="D216" s="269"/>
      <c r="E216" s="269"/>
      <c r="F216" s="292">
        <v>3</v>
      </c>
      <c r="G216" s="330"/>
      <c r="H216" s="321" t="s">
        <v>908</v>
      </c>
      <c r="I216" s="321"/>
      <c r="J216" s="321"/>
      <c r="K216" s="336"/>
    </row>
    <row r="217" s="1" customFormat="1" ht="15" customHeight="1">
      <c r="B217" s="335"/>
      <c r="C217" s="269"/>
      <c r="D217" s="269"/>
      <c r="E217" s="269"/>
      <c r="F217" s="292">
        <v>4</v>
      </c>
      <c r="G217" s="330"/>
      <c r="H217" s="321" t="s">
        <v>909</v>
      </c>
      <c r="I217" s="321"/>
      <c r="J217" s="321"/>
      <c r="K217" s="336"/>
    </row>
    <row r="218" s="1" customFormat="1" ht="12.75" customHeight="1">
      <c r="B218" s="337"/>
      <c r="C218" s="338"/>
      <c r="D218" s="338"/>
      <c r="E218" s="338"/>
      <c r="F218" s="338"/>
      <c r="G218" s="338"/>
      <c r="H218" s="338"/>
      <c r="I218" s="338"/>
      <c r="J218" s="338"/>
      <c r="K218" s="339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TATA\pc</dc:creator>
  <cp:lastModifiedBy>TATA\pc</cp:lastModifiedBy>
  <dcterms:created xsi:type="dcterms:W3CDTF">2021-02-17T08:21:37Z</dcterms:created>
  <dcterms:modified xsi:type="dcterms:W3CDTF">2021-02-17T08:21:41Z</dcterms:modified>
</cp:coreProperties>
</file>