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- Propojení cyklostezky" sheetId="2" r:id="rId2"/>
    <sheet name="EL - Elektro - veřejné os..." sheetId="3" r:id="rId3"/>
    <sheet name="VON - Vedlejší a ostatní ..." sheetId="4" r:id="rId4"/>
  </sheets>
  <definedNames>
    <definedName name="_xlnm.Print_Area" localSheetId="0">'Rekapitulace stavby'!$D$4:$AO$76,'Rekapitulace stavby'!$C$82:$AQ$98</definedName>
    <definedName name="_xlnm._FilterDatabase" localSheetId="1" hidden="1">'SO - Propojení cyklostezky'!$C$123:$K$192</definedName>
    <definedName name="_xlnm.Print_Area" localSheetId="1">'SO - Propojení cyklostezky'!$C$4:$J$76,'SO - Propojení cyklostezky'!$C$82:$J$105,'SO - Propojení cyklostezky'!$C$111:$K$192</definedName>
    <definedName name="_xlnm._FilterDatabase" localSheetId="2" hidden="1">'EL - Elektro - veřejné os...'!$C$124:$K$193</definedName>
    <definedName name="_xlnm.Print_Area" localSheetId="2">'EL - Elektro - veřejné os...'!$C$4:$J$76,'EL - Elektro - veřejné os...'!$C$82:$J$106,'EL - Elektro - veřejné os...'!$C$112:$K$193</definedName>
    <definedName name="_xlnm._FilterDatabase" localSheetId="3" hidden="1">'VON - Vedlejší a ostatní ...'!$C$121:$K$137</definedName>
    <definedName name="_xlnm.Print_Area" localSheetId="3">'VON - Vedlejší a ostatní ...'!$C$4:$J$76,'VON - Vedlejší a ostatní ...'!$C$82:$J$103,'VON - Vedlejší a ostatní ...'!$C$109:$K$137</definedName>
    <definedName name="_xlnm.Print_Titles" localSheetId="0">'Rekapitulace stavby'!$92:$92</definedName>
    <definedName name="_xlnm.Print_Titles" localSheetId="1">'SO - Propojení cyklostezky'!$123:$123</definedName>
    <definedName name="_xlnm.Print_Titles" localSheetId="2">'EL - Elektro - veřejné os...'!$124:$124</definedName>
    <definedName name="_xlnm.Print_Titles" localSheetId="3">'VON - Vedlejší a ostatní ...'!$121:$121</definedName>
  </definedNames>
  <calcPr fullCalcOnLoad="1"/>
</workbook>
</file>

<file path=xl/sharedStrings.xml><?xml version="1.0" encoding="utf-8"?>
<sst xmlns="http://schemas.openxmlformats.org/spreadsheetml/2006/main" count="2435" uniqueCount="535">
  <si>
    <t>Export Komplet</t>
  </si>
  <si>
    <t/>
  </si>
  <si>
    <t>2.0</t>
  </si>
  <si>
    <t>ZAMOK</t>
  </si>
  <si>
    <t>False</t>
  </si>
  <si>
    <t>{f37785b9-f9ce-4a86-a687-ae9aca6ea9a0}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</si>
  <si>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</si>
  <si>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</si>
  <si>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</si>
  <si>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</si>
  <si>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</si>
  <si>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</si>
  <si>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</si>
  <si>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</si>
  <si>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19-31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</si>
  <si>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</si>
  <si>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</si>
  <si>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Propojení cyklostezky na p.p.č. 2292/2, 2395/19, 2919/2, 2939/2, 2939/6, 3102/1, 3109/1, k.ú. Děčín</t>
  </si>
  <si>
    <t>KSO:</t>
  </si>
  <si>
    <t>CC-CZ:</t>
  </si>
  <si>
    <t>Místo:</t>
  </si>
  <si>
    <t xml:space="preserve"> </t>
  </si>
  <si>
    <t>Datum:</t>
  </si>
  <si>
    <t>4. 8. 2019</t>
  </si>
  <si>
    <t>Zadavatel:</t>
  </si>
  <si>
    <t>IČ:</t>
  </si>
  <si>
    <t xml:space="preserve">Statutární město Děčín </t>
  </si>
  <si>
    <t>DIČ:</t>
  </si>
  <si>
    <t>Uchazeč:</t>
  </si>
  <si>
    <t>Vyplň údaj</t>
  </si>
  <si>
    <t>Projektant:</t>
  </si>
  <si>
    <t>Ing. Vladimír Polda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</si>
  <si>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</si>
  <si>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</si>
  <si>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</si>
  <si>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</si>
  <si>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</si>
  <si>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</si>
  <si>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</si>
  <si>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</si>
  <si>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</si>
  <si>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</si>
  <si>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</si>
  <si>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</si>
  <si>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</si>
  <si>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</si>
  <si>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</si>
  <si>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</si>
  <si>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</si>
  <si>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</si>
  <si>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</si>
  <si>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</si>
  <si>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</si>
  <si>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</si>
  <si>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</si>
  <si>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</si>
  <si>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</si>
  <si>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</si>
  <si>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</si>
  <si>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</si>
  <si>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</si>
  <si>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</si>
  <si>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</si>
  <si>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</si>
  <si>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</si>
  <si>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</si>
  <si>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</si>
  <si>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</si>
  <si>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</si>
  <si>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</si>
  <si>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</si>
  <si>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</si>
  <si>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</si>
  <si>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</si>
  <si>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</si>
  <si>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</si>
  <si>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</si>
  <si>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</si>
  <si>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</si>
  <si>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</si>
  <si>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</t>
  </si>
  <si>
    <t>Propojení cyklostezky</t>
  </si>
  <si>
    <t>STA</t>
  </si>
  <si>
    <t>1</t>
  </si>
  <si>
    <t>{774d7eff-2a1b-4db8-bca0-dc252d813f91}</t>
  </si>
  <si>
    <t>2</t>
  </si>
  <si>
    <t>EL</t>
  </si>
  <si>
    <t>Elektro - veřejné osvětlení</t>
  </si>
  <si>
    <t>{3e08f87f-78d4-444b-b1b6-e83ea7fd0342}</t>
  </si>
  <si>
    <t>VON</t>
  </si>
  <si>
    <t>Vedlejší a ostatní náklady</t>
  </si>
  <si>
    <t>{76ee7aa8-0747-403c-97ab-cd8dcb53dc1f}</t>
  </si>
  <si>
    <t>odkop</t>
  </si>
  <si>
    <t>114,37</t>
  </si>
  <si>
    <t>rýha</t>
  </si>
  <si>
    <t>91,258</t>
  </si>
  <si>
    <t>KRYCÍ LIST SOUPISU PRACÍ</t>
  </si>
  <si>
    <t>zásyp</t>
  </si>
  <si>
    <t>90,335</t>
  </si>
  <si>
    <t>odvoz</t>
  </si>
  <si>
    <t>115,293</t>
  </si>
  <si>
    <t>Objekt:</t>
  </si>
  <si>
    <t>SO - Propojení cyklostezky</t>
  </si>
  <si>
    <t>Íng. Vladimír Polda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</si>
  <si>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</si>
  <si>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</si>
  <si>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</si>
  <si>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</si>
  <si>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</si>
  <si>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</si>
  <si>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</si>
  <si>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</si>
  <si>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</si>
  <si>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</si>
  <si>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</si>
  <si>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</si>
  <si>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</si>
  <si>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</si>
  <si>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</si>
  <si>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</si>
  <si>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</si>
  <si>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</si>
  <si>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</si>
  <si>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</si>
  <si>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</si>
  <si>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</si>
  <si>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</si>
  <si>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</si>
  <si>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</si>
  <si>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</si>
  <si>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</si>
  <si>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</si>
  <si>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</si>
  <si>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</si>
  <si>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</si>
  <si>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</si>
  <si>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</si>
  <si>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</si>
  <si>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CS ÚRS 2019 01</t>
  </si>
  <si>
    <t>4</t>
  </si>
  <si>
    <t>802798585</t>
  </si>
  <si>
    <t>VV</t>
  </si>
  <si>
    <t>2 "bourací práce na plochách se stávajícím povrchem z beton dlažby pro skladbu V1"</t>
  </si>
  <si>
    <t>113107342</t>
  </si>
  <si>
    <t>Odstranění podkladu živičného tl 100 mm strojně pl do 50 m2</t>
  </si>
  <si>
    <t>1755853480</t>
  </si>
  <si>
    <t>48 "bourací práce na plochách se stávajícím živičným povrchem pro skladbu V1"</t>
  </si>
  <si>
    <t>3</t>
  </si>
  <si>
    <t>121101101</t>
  </si>
  <si>
    <t>Sejmutí ornice s přemístěním na vzdálenost do 50 m</t>
  </si>
  <si>
    <t>m3</t>
  </si>
  <si>
    <t>-26281001</t>
  </si>
  <si>
    <t>ornice</t>
  </si>
  <si>
    <t>17 "bourací práce na plochách s nezpevněným povrchem"</t>
  </si>
  <si>
    <t>122301102</t>
  </si>
  <si>
    <t>Odkopávky a prokopávky nezapažené v hornině tř. 4 objem do 1000 m3</t>
  </si>
  <si>
    <t>-380918927</t>
  </si>
  <si>
    <t>156*(0,37-0,1) "bourací práce na plochách s nezpevněným povrchem"</t>
  </si>
  <si>
    <t>234*0,12 "bourací práce na plochách se stávajícím štěrkovým povrchem pro skladbu V2"</t>
  </si>
  <si>
    <t>83*0,37 "bourací práce na plochách se stávajícím štěrkovým povrchem pro skladbu V1"</t>
  </si>
  <si>
    <t>48*(0,37-0,1) "bourací práce na plochách se stávajícím živičným povrchem pro skladbu V1"</t>
  </si>
  <si>
    <t>2*(0,37-0,12) "bourací práce na plochách se stávajícím povrchem z beton dlažby pro skladbu V1"</t>
  </si>
  <si>
    <t>Součet</t>
  </si>
  <si>
    <t>5</t>
  </si>
  <si>
    <t>130001101</t>
  </si>
  <si>
    <t>Příplatek za ztížení vykopávky v blízkosti podzemního vedení</t>
  </si>
  <si>
    <t>1815969569</t>
  </si>
  <si>
    <t>6</t>
  </si>
  <si>
    <t>132301201</t>
  </si>
  <si>
    <t>Hloubení rýh š do 2000 mm v hornině tř. 4 objemu do 100 m3</t>
  </si>
  <si>
    <t>-892437153</t>
  </si>
  <si>
    <t>zemní práce pro úpravy na stávajících inženýrských sítích</t>
  </si>
  <si>
    <t>35*1*(1-0,37)+47*1*(1-0,12)+(8+9)*1*1+(6,2+3,4)*1*(1-0,37)+(0,4*2+1*2*2)*1*1</t>
  </si>
  <si>
    <t>7</t>
  </si>
  <si>
    <t>132301209</t>
  </si>
  <si>
    <t>Příplatek za lepivost k hloubení rýh š do 2000 mm v hornině tř. 4</t>
  </si>
  <si>
    <t>-1075143140</t>
  </si>
  <si>
    <t>8</t>
  </si>
  <si>
    <t>162701105</t>
  </si>
  <si>
    <t>Vodorovné přemístění do 10000 m výkopku/sypaniny z horniny tř. 1 až 4</t>
  </si>
  <si>
    <t>-1622790384</t>
  </si>
  <si>
    <t>odkop+rýha-zásyp</t>
  </si>
  <si>
    <t>9</t>
  </si>
  <si>
    <t>171201201</t>
  </si>
  <si>
    <t>Uložení sypaniny na skládky</t>
  </si>
  <si>
    <t>689507294</t>
  </si>
  <si>
    <t>10</t>
  </si>
  <si>
    <t>171201211</t>
  </si>
  <si>
    <t>Poplatek za uložení stavebního odpadu - zeminy a kameniva na skládce</t>
  </si>
  <si>
    <t>t</t>
  </si>
  <si>
    <t>-1329511582</t>
  </si>
  <si>
    <t>odvoz*1,8</t>
  </si>
  <si>
    <t>11</t>
  </si>
  <si>
    <t>174101101</t>
  </si>
  <si>
    <t>Zásyp jam, šachet rýh nebo kolem objektů sypaninou se zhutněním</t>
  </si>
  <si>
    <t>2068812796</t>
  </si>
  <si>
    <t>zásyp rýh pro úpravy na stávajících inženýrských sítích</t>
  </si>
  <si>
    <t>rýha-((3,4+0,4*2)*3,14*0,05*0,05*2+(15,2+1*2)*3,14*0,05*0,05+(90+1*2)*3,14*0,05*0,05)</t>
  </si>
  <si>
    <t>12</t>
  </si>
  <si>
    <t>181301101</t>
  </si>
  <si>
    <t>Rozprostření ornice tl vrstvy do 100 mm pl do 500 m2 v rovině nebo ve svahu do 1:5</t>
  </si>
  <si>
    <t>-1031967034</t>
  </si>
  <si>
    <t>13</t>
  </si>
  <si>
    <t>181411131</t>
  </si>
  <si>
    <t>Založení parkového trávníku výsevem plochy do 1000 m2 v rovině a ve svahu do 1:5</t>
  </si>
  <si>
    <t>1540598716</t>
  </si>
  <si>
    <t>14</t>
  </si>
  <si>
    <t>M</t>
  </si>
  <si>
    <t>00572410</t>
  </si>
  <si>
    <t>osivo směs travní parková</t>
  </si>
  <si>
    <t>kg</t>
  </si>
  <si>
    <t>-558706383</t>
  </si>
  <si>
    <t>170*0,015 'Přepočtené koeficientem množství</t>
  </si>
  <si>
    <t>Komunikace pozemní</t>
  </si>
  <si>
    <t>56473011R</t>
  </si>
  <si>
    <t>Podklad z kameniva hrubého drceného vel. 0-32 mm tl 100 mm</t>
  </si>
  <si>
    <t>729163192</t>
  </si>
  <si>
    <t>250+2</t>
  </si>
  <si>
    <t>16</t>
  </si>
  <si>
    <t>564751111</t>
  </si>
  <si>
    <t>Podklad z kameniva hrubého drceného vel. 32-63 mm tl 150 mm</t>
  </si>
  <si>
    <t>-1781300661</t>
  </si>
  <si>
    <t>17</t>
  </si>
  <si>
    <t>596211213</t>
  </si>
  <si>
    <t>Kladení zámkové dlažby komunikací pro pěší tl 80 mm skupiny A pl přes 300 m2</t>
  </si>
  <si>
    <t>-460236307</t>
  </si>
  <si>
    <t>410+2</t>
  </si>
  <si>
    <t>18</t>
  </si>
  <si>
    <t>5924501R</t>
  </si>
  <si>
    <t>dlažba zámková profilová 200x165x80mm přírodní - rovná hrana</t>
  </si>
  <si>
    <t>-680937345</t>
  </si>
  <si>
    <t>Ostatní konstrukce a práce, bourání</t>
  </si>
  <si>
    <t>19</t>
  </si>
  <si>
    <t>914111111</t>
  </si>
  <si>
    <t>Montáž svislé dopravní značky do velikosti 1 m2 objímkami na sloupek nebo konzolu</t>
  </si>
  <si>
    <t>kus</t>
  </si>
  <si>
    <t>-720789569</t>
  </si>
  <si>
    <t>20</t>
  </si>
  <si>
    <t>4044551R</t>
  </si>
  <si>
    <t>značka dopravní svislá C9a</t>
  </si>
  <si>
    <t>-1273648867</t>
  </si>
  <si>
    <t>4044552R</t>
  </si>
  <si>
    <t>značka dopravní svislá C7a</t>
  </si>
  <si>
    <t>530873680</t>
  </si>
  <si>
    <t>22</t>
  </si>
  <si>
    <t>4044553R</t>
  </si>
  <si>
    <t>značka dopravní svislá B8</t>
  </si>
  <si>
    <t>-1254985397</t>
  </si>
  <si>
    <t>23</t>
  </si>
  <si>
    <t>914511111</t>
  </si>
  <si>
    <t>Montáž sloupku dopravních značek délky do 3,5 m s betonovým základem</t>
  </si>
  <si>
    <t>1902027340</t>
  </si>
  <si>
    <t>24</t>
  </si>
  <si>
    <t>40445225</t>
  </si>
  <si>
    <t>sloupek pro dopravní značku Zn D 60mm v 3,5m</t>
  </si>
  <si>
    <t>-1050651806</t>
  </si>
  <si>
    <t>25</t>
  </si>
  <si>
    <t>91523111R</t>
  </si>
  <si>
    <t>Vodorovné dopravní značení V20 - nové</t>
  </si>
  <si>
    <t>soubor</t>
  </si>
  <si>
    <t>-2006139818</t>
  </si>
  <si>
    <t>26</t>
  </si>
  <si>
    <t>91523112R</t>
  </si>
  <si>
    <t>Vodorovné dopravní značení V20 - obnova</t>
  </si>
  <si>
    <t>-923211061</t>
  </si>
  <si>
    <t>27</t>
  </si>
  <si>
    <t>916331112</t>
  </si>
  <si>
    <t>Osazení zahradního obrubníku betonového do lože z betonu s boční opěrou</t>
  </si>
  <si>
    <t>m</t>
  </si>
  <si>
    <t>400038996</t>
  </si>
  <si>
    <t>28</t>
  </si>
  <si>
    <t>59217001</t>
  </si>
  <si>
    <t>obrubník betonový zahradní 1000x50x250mm</t>
  </si>
  <si>
    <t>1902999114</t>
  </si>
  <si>
    <t>997</t>
  </si>
  <si>
    <t>Přesun sutě</t>
  </si>
  <si>
    <t>29</t>
  </si>
  <si>
    <t>997221561</t>
  </si>
  <si>
    <t>Vodorovná doprava suti z kusových materiálů do 1 km</t>
  </si>
  <si>
    <t>1197458396</t>
  </si>
  <si>
    <t>30</t>
  </si>
  <si>
    <t>997221569</t>
  </si>
  <si>
    <t>Příplatek ZKD 1 km u vodorovné dopravy suti z kusových materiálů</t>
  </si>
  <si>
    <t>-824630600</t>
  </si>
  <si>
    <t>10,56*9 'Přepočtené koeficientem množství</t>
  </si>
  <si>
    <t>31</t>
  </si>
  <si>
    <t>997221845</t>
  </si>
  <si>
    <t>Poplatek za uložení na skládce (skládkovné) odpadu asfaltového bez dehtu kód odpadu 170 302</t>
  </si>
  <si>
    <t>-873021607</t>
  </si>
  <si>
    <t>10,56 "živičné povrchy"</t>
  </si>
  <si>
    <t>998</t>
  </si>
  <si>
    <t>Přesun hmot</t>
  </si>
  <si>
    <t>32</t>
  </si>
  <si>
    <t>998223011</t>
  </si>
  <si>
    <t>Přesun hmot pro pozemní komunikace s krytem dlážděným</t>
  </si>
  <si>
    <t>301226326</t>
  </si>
  <si>
    <t>PSV</t>
  </si>
  <si>
    <t>Práce a dodávky PSV</t>
  </si>
  <si>
    <t>741</t>
  </si>
  <si>
    <t>Elektroinstalace - silnoproud</t>
  </si>
  <si>
    <t>33</t>
  </si>
  <si>
    <t>74111031R</t>
  </si>
  <si>
    <t>Chránička Kopoflex DN 110</t>
  </si>
  <si>
    <t>387219714</t>
  </si>
  <si>
    <t>3,4+0,4*2</t>
  </si>
  <si>
    <t>34</t>
  </si>
  <si>
    <t>74111032R</t>
  </si>
  <si>
    <t>Osazení dělené chráničky na stávající vedení</t>
  </si>
  <si>
    <t>2147168029</t>
  </si>
  <si>
    <t>3,4+0,4*2+15,2+1*2+90+1*2</t>
  </si>
  <si>
    <t>EL - Elektro - veřejné osvětlení</t>
  </si>
  <si>
    <t>D1 - Dodávky zařízení</t>
  </si>
  <si>
    <t>D2 - Materiál elektromontážní</t>
  </si>
  <si>
    <t>D3 - Materiál zemní+stavební</t>
  </si>
  <si>
    <t>D4 - Elektromontáže</t>
  </si>
  <si>
    <t>D5 - Zemní práce</t>
  </si>
  <si>
    <t>D6 - Ostatní náklady</t>
  </si>
  <si>
    <t>VRN - Vedlejší rozpočtové náklady</t>
  </si>
  <si>
    <t xml:space="preserve">    VRN4 - Inženýrská činnost</t>
  </si>
  <si>
    <t xml:space="preserve">    VRN7 - Provozní vlivy</t>
  </si>
  <si>
    <t>D1</t>
  </si>
  <si>
    <t>Dodávky zařízení</t>
  </si>
  <si>
    <t>560007</t>
  </si>
  <si>
    <t>stožár osvětlov bezpatic K6-133/89/60Z žárZn</t>
  </si>
  <si>
    <t>ks</t>
  </si>
  <si>
    <t>569404</t>
  </si>
  <si>
    <t>ochranná manžeta OM133 pro K,KL,UZ,UZL/M/N,KN,KD</t>
  </si>
  <si>
    <t>D101</t>
  </si>
  <si>
    <t>Doprava dodávek</t>
  </si>
  <si>
    <t>%</t>
  </si>
  <si>
    <t>63941192</t>
  </si>
  <si>
    <t>D102</t>
  </si>
  <si>
    <t>Přesun dodávek</t>
  </si>
  <si>
    <t>-1011267921</t>
  </si>
  <si>
    <t>D2</t>
  </si>
  <si>
    <t>Materiál elektromontážní</t>
  </si>
  <si>
    <t>101210</t>
  </si>
  <si>
    <t>kabel CYKY 4x16</t>
  </si>
  <si>
    <t>295011</t>
  </si>
  <si>
    <t>vedení FeZn pr.10mm(0,63kg/m)</t>
  </si>
  <si>
    <t>530412</t>
  </si>
  <si>
    <t>svítidlo LED 4000K/CRI IP66 23W/2580lm</t>
  </si>
  <si>
    <t>579247</t>
  </si>
  <si>
    <t>stožárová výzbroj SV-B 9.16.4 odbočná/TNC  1xE27</t>
  </si>
  <si>
    <t>431151</t>
  </si>
  <si>
    <t>pojistková patrona E27 (2-4A)</t>
  </si>
  <si>
    <t>579243</t>
  </si>
  <si>
    <t>stožárová výzbroj SV-B 6.16.4 průchozí/TNC  1xE27</t>
  </si>
  <si>
    <t>194410</t>
  </si>
  <si>
    <t>spojka 1kV plast SVS 16/50-4 (4x16)</t>
  </si>
  <si>
    <t>193110</t>
  </si>
  <si>
    <t>vodičová spojka Cu lisovací 16 KU-ZE</t>
  </si>
  <si>
    <t>127</t>
  </si>
  <si>
    <t>smršťovací trubice RPK 50/16</t>
  </si>
  <si>
    <t>295072</t>
  </si>
  <si>
    <t>svorka pásku zemnící SR2d 2šrouby FeZn</t>
  </si>
  <si>
    <t>D201</t>
  </si>
  <si>
    <t>Prořez</t>
  </si>
  <si>
    <t>-392154611</t>
  </si>
  <si>
    <t>D202</t>
  </si>
  <si>
    <t>Materiál podružný</t>
  </si>
  <si>
    <t>1061635145</t>
  </si>
  <si>
    <t>D3</t>
  </si>
  <si>
    <t>Materiál zemní+stavební</t>
  </si>
  <si>
    <t>46221</t>
  </si>
  <si>
    <t>asfalt 80</t>
  </si>
  <si>
    <t>46112</t>
  </si>
  <si>
    <t>štěrkopísek 0-16mm</t>
  </si>
  <si>
    <t>46383</t>
  </si>
  <si>
    <t>výstražná fólie šířka 0,34m</t>
  </si>
  <si>
    <t>46515</t>
  </si>
  <si>
    <t>roura korugovaná KOPODUR KD09110 pr.110/94mm</t>
  </si>
  <si>
    <t>46525</t>
  </si>
  <si>
    <t>/roura korugovaná 09110/ spojka 02110</t>
  </si>
  <si>
    <t>36</t>
  </si>
  <si>
    <t>38</t>
  </si>
  <si>
    <t>46325</t>
  </si>
  <si>
    <t>dělená chránička 110/2</t>
  </si>
  <si>
    <t>40</t>
  </si>
  <si>
    <t>42</t>
  </si>
  <si>
    <t>46134</t>
  </si>
  <si>
    <t>beton B13,5</t>
  </si>
  <si>
    <t>44</t>
  </si>
  <si>
    <t>46453</t>
  </si>
  <si>
    <t>stožárové pouzdro plast SP315/1000</t>
  </si>
  <si>
    <t>46</t>
  </si>
  <si>
    <t>D4</t>
  </si>
  <si>
    <t>Elektromontáže</t>
  </si>
  <si>
    <t>210810081</t>
  </si>
  <si>
    <t>kabel Cu(-1kV CYKY) volně uložený do 3x35/4x25</t>
  </si>
  <si>
    <t>48</t>
  </si>
  <si>
    <t>210220022</t>
  </si>
  <si>
    <t>uzemňov.vedení v zemi úplná mtž FeZn pr.8-10mm</t>
  </si>
  <si>
    <t>50</t>
  </si>
  <si>
    <t>210202104</t>
  </si>
  <si>
    <t>svítidlo venkovní na sadový stožár</t>
  </si>
  <si>
    <t>52</t>
  </si>
  <si>
    <t>210204002</t>
  </si>
  <si>
    <t>stožár osvětlovací sadový ocelový</t>
  </si>
  <si>
    <t>54</t>
  </si>
  <si>
    <t>210204201</t>
  </si>
  <si>
    <t>elektrovýzbroj stožárů pro 1 okruh</t>
  </si>
  <si>
    <t>56</t>
  </si>
  <si>
    <t>58</t>
  </si>
  <si>
    <t>210101201</t>
  </si>
  <si>
    <t>spojka 1kV smršťovací do 5x25</t>
  </si>
  <si>
    <t>60</t>
  </si>
  <si>
    <t>35</t>
  </si>
  <si>
    <t>210220441</t>
  </si>
  <si>
    <t>ochrana zemní svorky asfaltovým nátěrem</t>
  </si>
  <si>
    <t>62</t>
  </si>
  <si>
    <t>210220446</t>
  </si>
  <si>
    <t>ochrana zemní svorky smršťovací trubicí 50/16mm</t>
  </si>
  <si>
    <t>64</t>
  </si>
  <si>
    <t>37</t>
  </si>
  <si>
    <t>D401</t>
  </si>
  <si>
    <t>PPV pro elektromontáže</t>
  </si>
  <si>
    <t>-1462573385</t>
  </si>
  <si>
    <t>D402</t>
  </si>
  <si>
    <t>PPV pro zemní práce</t>
  </si>
  <si>
    <t>-1976002605</t>
  </si>
  <si>
    <t>D5</t>
  </si>
  <si>
    <t>39</t>
  </si>
  <si>
    <t>460200273</t>
  </si>
  <si>
    <t>výkop kabel.rýhy šířka 50/hloubka 90cm tz.3/ko1.0</t>
  </si>
  <si>
    <t>66</t>
  </si>
  <si>
    <t>460490012</t>
  </si>
  <si>
    <t>výstražná fólie šířka nad 30cm</t>
  </si>
  <si>
    <t>68</t>
  </si>
  <si>
    <t>41</t>
  </si>
  <si>
    <t>460510031</t>
  </si>
  <si>
    <t>kabelový prostup z ohebné roury plast pr.110mm</t>
  </si>
  <si>
    <t>70</t>
  </si>
  <si>
    <t>460600001</t>
  </si>
  <si>
    <t>odvoz zeminy do 10km vč.poplatku za skládku</t>
  </si>
  <si>
    <t>72</t>
  </si>
  <si>
    <t>43</t>
  </si>
  <si>
    <t>460650015</t>
  </si>
  <si>
    <t>podklad nebo zához štěrkopískem</t>
  </si>
  <si>
    <t>74</t>
  </si>
  <si>
    <t>460200273.1</t>
  </si>
  <si>
    <t>výkop kabel.rýhy šířka 50/hloubka 90cm tz.3/ko1.2</t>
  </si>
  <si>
    <t>76</t>
  </si>
  <si>
    <t>45</t>
  </si>
  <si>
    <t>78</t>
  </si>
  <si>
    <t>460510021</t>
  </si>
  <si>
    <t>kabelový prostup z roury plast pr.110mm</t>
  </si>
  <si>
    <t>80</t>
  </si>
  <si>
    <t>47</t>
  </si>
  <si>
    <t>82</t>
  </si>
  <si>
    <t>84</t>
  </si>
  <si>
    <t>49</t>
  </si>
  <si>
    <t>460010022</t>
  </si>
  <si>
    <t>vytyčení trasy kabelu podél silnice vč.mater</t>
  </si>
  <si>
    <t>km</t>
  </si>
  <si>
    <t>86</t>
  </si>
  <si>
    <t>460710001</t>
  </si>
  <si>
    <t>geodetické zaměření skutečné polohy</t>
  </si>
  <si>
    <t>88</t>
  </si>
  <si>
    <t>51</t>
  </si>
  <si>
    <t>460100003</t>
  </si>
  <si>
    <t>pouzdrový základ VO mimo trasu kabelu pr.0,3/1,5m</t>
  </si>
  <si>
    <t>90</t>
  </si>
  <si>
    <t>460050703</t>
  </si>
  <si>
    <t>výkop jámy do 2m3 pro stožár VO ruční tz.3/ko1.0</t>
  </si>
  <si>
    <t>92</t>
  </si>
  <si>
    <t>53</t>
  </si>
  <si>
    <t>94</t>
  </si>
  <si>
    <t>D6</t>
  </si>
  <si>
    <t>Ostatní náklady</t>
  </si>
  <si>
    <t>218009001</t>
  </si>
  <si>
    <t>poplatek za recyklaci svítidla</t>
  </si>
  <si>
    <t>96</t>
  </si>
  <si>
    <t>55</t>
  </si>
  <si>
    <t>219000231</t>
  </si>
  <si>
    <t>montážní plošina MP10 do 10m výšky</t>
  </si>
  <si>
    <t>hod</t>
  </si>
  <si>
    <t>98</t>
  </si>
  <si>
    <t>219000103</t>
  </si>
  <si>
    <t>dozory správce sítě</t>
  </si>
  <si>
    <t>100</t>
  </si>
  <si>
    <t>VRN</t>
  </si>
  <si>
    <t>Vedlejší rozpočtové náklady</t>
  </si>
  <si>
    <t>VRN4</t>
  </si>
  <si>
    <t>Inženýrská činnost</t>
  </si>
  <si>
    <t>57</t>
  </si>
  <si>
    <t>044003000</t>
  </si>
  <si>
    <t>Revize</t>
  </si>
  <si>
    <t>Kč</t>
  </si>
  <si>
    <t>1024</t>
  </si>
  <si>
    <t>-466371438</t>
  </si>
  <si>
    <t>045203000</t>
  </si>
  <si>
    <t>Kompletační činnost</t>
  </si>
  <si>
    <t>1126552690</t>
  </si>
  <si>
    <t>VRN7</t>
  </si>
  <si>
    <t>Provozní vlivy</t>
  </si>
  <si>
    <t>59</t>
  </si>
  <si>
    <t>071002000</t>
  </si>
  <si>
    <t>Investorská činnost</t>
  </si>
  <si>
    <t>439843938</t>
  </si>
  <si>
    <t>VON - Vedlejší a ostatní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</si>
  <si>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</si>
  <si>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</si>
  <si>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</si>
  <si>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>VRN1</t>
  </si>
  <si>
    <t>Průzkumné, geodetické a projektové práce</t>
  </si>
  <si>
    <t>012103000</t>
  </si>
  <si>
    <t>Geodetické práce, vytýčení sítí a inž. činnost spojená s přípravou stavby</t>
  </si>
  <si>
    <t>-1325044457</t>
  </si>
  <si>
    <t>012203000</t>
  </si>
  <si>
    <t>Geodetické práce při provádění stavby</t>
  </si>
  <si>
    <t>-950125091</t>
  </si>
  <si>
    <t>012303000</t>
  </si>
  <si>
    <t>Geodetické práce po výstavbě</t>
  </si>
  <si>
    <t>1335916448</t>
  </si>
  <si>
    <t>013254000</t>
  </si>
  <si>
    <t>Dokumentace skutečného provedení stavby</t>
  </si>
  <si>
    <t>1477353205</t>
  </si>
  <si>
    <t>VRN3</t>
  </si>
  <si>
    <t>Zařízení staveniště</t>
  </si>
  <si>
    <t>030001000</t>
  </si>
  <si>
    <t>-1950135382</t>
  </si>
  <si>
    <t>043154000</t>
  </si>
  <si>
    <t>Zkoušky hutnicí</t>
  </si>
  <si>
    <t>-1501986582</t>
  </si>
  <si>
    <t>VRN6</t>
  </si>
  <si>
    <t>Územní vlivy</t>
  </si>
  <si>
    <t>060001000</t>
  </si>
  <si>
    <t>-1231679700</t>
  </si>
  <si>
    <t>072103001</t>
  </si>
  <si>
    <t>Projednání DIO a zajištění DIR komunikace II.a III. třídy</t>
  </si>
  <si>
    <t>-1608399037</t>
  </si>
  <si>
    <t>072103011</t>
  </si>
  <si>
    <t>Zajištění DIO komunikace II. a III. třídy</t>
  </si>
  <si>
    <t>246856274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</si>
</sst>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35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36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37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38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39</v>
      </c>
      <c r="E29" s="45"/>
      <c r="F29" s="31" t="s">
        <v>40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2:57" s="2" customFormat="1" ht="14.4" customHeight="1">
      <c r="B30" s="44"/>
      <c r="C30" s="45"/>
      <c r="D30" s="45"/>
      <c r="E30" s="45"/>
      <c r="F30" s="31" t="s">
        <v>41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2:57" s="2" customFormat="1" ht="14.4" customHeight="1" hidden="1">
      <c r="B31" s="44"/>
      <c r="C31" s="45"/>
      <c r="D31" s="45"/>
      <c r="E31" s="45"/>
      <c r="F31" s="31" t="s">
        <v>42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2:57" s="2" customFormat="1" ht="14.4" customHeight="1" hidden="1">
      <c r="B32" s="44"/>
      <c r="C32" s="45"/>
      <c r="D32" s="45"/>
      <c r="E32" s="45"/>
      <c r="F32" s="31" t="s">
        <v>43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2:57" s="2" customFormat="1" ht="14.4" customHeight="1" hidden="1">
      <c r="B33" s="44"/>
      <c r="C33" s="45"/>
      <c r="D33" s="45"/>
      <c r="E33" s="45"/>
      <c r="F33" s="31" t="s">
        <v>44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50"/>
      <c r="D35" s="51" t="s">
        <v>45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46</v>
      </c>
      <c r="U35" s="52"/>
      <c r="V35" s="52"/>
      <c r="W35" s="52"/>
      <c r="X35" s="54" t="s">
        <v>47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spans="2:44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" customHeight="1">
      <c r="B49" s="37"/>
      <c r="C49" s="38"/>
      <c r="D49" s="57" t="s">
        <v>48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49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">
      <c r="B60" s="37"/>
      <c r="C60" s="38"/>
      <c r="D60" s="59" t="s">
        <v>50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51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50</v>
      </c>
      <c r="AI60" s="40"/>
      <c r="AJ60" s="40"/>
      <c r="AK60" s="40"/>
      <c r="AL60" s="40"/>
      <c r="AM60" s="59" t="s">
        <v>51</v>
      </c>
      <c r="AN60" s="40"/>
      <c r="AO60" s="40"/>
      <c r="AP60" s="38"/>
      <c r="AQ60" s="38"/>
      <c r="AR60" s="42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">
      <c r="B64" s="37"/>
      <c r="C64" s="38"/>
      <c r="D64" s="57" t="s">
        <v>52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53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">
      <c r="B75" s="37"/>
      <c r="C75" s="38"/>
      <c r="D75" s="59" t="s">
        <v>50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51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50</v>
      </c>
      <c r="AI75" s="40"/>
      <c r="AJ75" s="40"/>
      <c r="AK75" s="40"/>
      <c r="AL75" s="40"/>
      <c r="AM75" s="59" t="s">
        <v>51</v>
      </c>
      <c r="AN75" s="40"/>
      <c r="AO75" s="40"/>
      <c r="AP75" s="38"/>
      <c r="AQ75" s="38"/>
      <c r="AR75" s="42"/>
    </row>
    <row r="76" spans="2:44" s="1" customFormat="1" ht="12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pans="2:44" s="1" customFormat="1" ht="6.95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pans="2:44" s="1" customFormat="1" ht="6.9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pans="2:44" s="1" customFormat="1" ht="24.95" customHeight="1">
      <c r="B82" s="37"/>
      <c r="C82" s="22" t="s">
        <v>54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pans="2:44" s="1" customFormat="1" ht="6.95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pans="2:4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19-31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pans="2:44" s="4" customFormat="1" ht="36.95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Propojení cyklostezky na p.p.č. 2292/2, 2395/19, 2919/2, 2939/2, 2939/6, 3102/1, 3109/1, k.ú. Děčín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pans="2:44" s="1" customFormat="1" ht="6.9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pans="2:44" s="1" customFormat="1" ht="12" customHeight="1">
      <c r="B87" s="37"/>
      <c r="C87" s="31" t="s">
        <v>20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22</v>
      </c>
      <c r="AJ87" s="38"/>
      <c r="AK87" s="38"/>
      <c r="AL87" s="38"/>
      <c r="AM87" s="73" t="str">
        <f>IF(AN8="","",AN8)</f>
        <v>4. 8. 2019</v>
      </c>
      <c r="AN87" s="73"/>
      <c r="AO87" s="38"/>
      <c r="AP87" s="38"/>
      <c r="AQ87" s="38"/>
      <c r="AR87" s="42"/>
    </row>
    <row r="88" spans="2:44" s="1" customFormat="1" ht="6.95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pans="2:56" s="1" customFormat="1" ht="15.15" customHeight="1">
      <c r="B89" s="37"/>
      <c r="C89" s="31" t="s">
        <v>24</v>
      </c>
      <c r="D89" s="38"/>
      <c r="E89" s="38"/>
      <c r="F89" s="38"/>
      <c r="G89" s="38"/>
      <c r="H89" s="38"/>
      <c r="I89" s="38"/>
      <c r="J89" s="38"/>
      <c r="K89" s="38"/>
      <c r="L89" s="65" t="str">
        <f>IF(E11="","",E11)</f>
        <v xml:space="preserve">Statutární město Děčín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30</v>
      </c>
      <c r="AJ89" s="38"/>
      <c r="AK89" s="38"/>
      <c r="AL89" s="38"/>
      <c r="AM89" s="74" t="str">
        <f>IF(E17="","",E17)</f>
        <v>Ing. Vladimír Polda</v>
      </c>
      <c r="AN89" s="65"/>
      <c r="AO89" s="65"/>
      <c r="AP89" s="65"/>
      <c r="AQ89" s="38"/>
      <c r="AR89" s="42"/>
      <c r="AS89" s="75" t="s">
        <v>55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pans="2:56" s="1" customFormat="1" ht="15.15" customHeight="1">
      <c r="B90" s="37"/>
      <c r="C90" s="31" t="s">
        <v>28</v>
      </c>
      <c r="D90" s="38"/>
      <c r="E90" s="38"/>
      <c r="F90" s="38"/>
      <c r="G90" s="38"/>
      <c r="H90" s="38"/>
      <c r="I90" s="38"/>
      <c r="J90" s="38"/>
      <c r="K90" s="38"/>
      <c r="L90" s="65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33</v>
      </c>
      <c r="AJ90" s="38"/>
      <c r="AK90" s="38"/>
      <c r="AL90" s="38"/>
      <c r="AM90" s="74" t="str">
        <f>IF(E20="","",E20)</f>
        <v xml:space="preserve"> 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pans="2:56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pans="2:56" s="1" customFormat="1" ht="29.25" customHeight="1">
      <c r="B92" s="37"/>
      <c r="C92" s="87" t="s">
        <v>56</v>
      </c>
      <c r="D92" s="88"/>
      <c r="E92" s="88"/>
      <c r="F92" s="88"/>
      <c r="G92" s="88"/>
      <c r="H92" s="89"/>
      <c r="I92" s="90" t="s">
        <v>57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58</v>
      </c>
      <c r="AH92" s="88"/>
      <c r="AI92" s="88"/>
      <c r="AJ92" s="88"/>
      <c r="AK92" s="88"/>
      <c r="AL92" s="88"/>
      <c r="AM92" s="88"/>
      <c r="AN92" s="90" t="s">
        <v>59</v>
      </c>
      <c r="AO92" s="88"/>
      <c r="AP92" s="92"/>
      <c r="AQ92" s="93" t="s">
        <v>60</v>
      </c>
      <c r="AR92" s="42"/>
      <c r="AS92" s="94" t="s">
        <v>61</v>
      </c>
      <c r="AT92" s="95" t="s">
        <v>62</v>
      </c>
      <c r="AU92" s="95" t="s">
        <v>63</v>
      </c>
      <c r="AV92" s="95" t="s">
        <v>64</v>
      </c>
      <c r="AW92" s="95" t="s">
        <v>65</v>
      </c>
      <c r="AX92" s="95" t="s">
        <v>66</v>
      </c>
      <c r="AY92" s="95" t="s">
        <v>67</v>
      </c>
      <c r="AZ92" s="95" t="s">
        <v>68</v>
      </c>
      <c r="BA92" s="95" t="s">
        <v>69</v>
      </c>
      <c r="BB92" s="95" t="s">
        <v>70</v>
      </c>
      <c r="BC92" s="95" t="s">
        <v>71</v>
      </c>
      <c r="BD92" s="96" t="s">
        <v>72</v>
      </c>
    </row>
    <row r="93" spans="2:56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pans="2:90" s="5" customFormat="1" ht="32.4" customHeight="1">
      <c r="B94" s="100"/>
      <c r="C94" s="101" t="s">
        <v>73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ROUND(SUM(AG95:AG97),2)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ROUND(SUM(AS95:AS97),2)</f>
        <v>0</v>
      </c>
      <c r="AT94" s="108">
        <f>ROUND(SUM(AV94:AW94),2)</f>
        <v>0</v>
      </c>
      <c r="AU94" s="109">
        <f>ROUND(SUM(AU95:AU97),5)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ROUND(SUM(AZ95:AZ97),2)</f>
        <v>0</v>
      </c>
      <c r="BA94" s="108">
        <f>ROUND(SUM(BA95:BA97),2)</f>
        <v>0</v>
      </c>
      <c r="BB94" s="108">
        <f>ROUND(SUM(BB95:BB97),2)</f>
        <v>0</v>
      </c>
      <c r="BC94" s="108">
        <f>ROUND(SUM(BC95:BC97),2)</f>
        <v>0</v>
      </c>
      <c r="BD94" s="110">
        <f>ROUND(SUM(BD95:BD97),2)</f>
        <v>0</v>
      </c>
      <c r="BS94" s="111" t="s">
        <v>74</v>
      </c>
      <c r="BT94" s="111" t="s">
        <v>75</v>
      </c>
      <c r="BU94" s="112" t="s">
        <v>76</v>
      </c>
      <c r="BV94" s="111" t="s">
        <v>77</v>
      </c>
      <c r="BW94" s="111" t="s">
        <v>5</v>
      </c>
      <c r="BX94" s="111" t="s">
        <v>78</v>
      </c>
      <c r="CL94" s="111" t="s">
        <v>1</v>
      </c>
    </row>
    <row r="95" spans="1:91" s="6" customFormat="1" ht="16.5" customHeight="1">
      <c r="A95" s="113" t="s">
        <v>79</v>
      </c>
      <c r="B95" s="114"/>
      <c r="C95" s="115"/>
      <c r="D95" s="116" t="s">
        <v>80</v>
      </c>
      <c r="E95" s="116"/>
      <c r="F95" s="116"/>
      <c r="G95" s="116"/>
      <c r="H95" s="116"/>
      <c r="I95" s="117"/>
      <c r="J95" s="116" t="s">
        <v>81</v>
      </c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8">
        <f>'SO - Propojení cyklostezky'!J30</f>
        <v>0</v>
      </c>
      <c r="AH95" s="117"/>
      <c r="AI95" s="117"/>
      <c r="AJ95" s="117"/>
      <c r="AK95" s="117"/>
      <c r="AL95" s="117"/>
      <c r="AM95" s="117"/>
      <c r="AN95" s="118">
        <f>SUM(AG95,AT95)</f>
        <v>0</v>
      </c>
      <c r="AO95" s="117"/>
      <c r="AP95" s="117"/>
      <c r="AQ95" s="119" t="s">
        <v>82</v>
      </c>
      <c r="AR95" s="120"/>
      <c r="AS95" s="121">
        <v>0</v>
      </c>
      <c r="AT95" s="122">
        <f>ROUND(SUM(AV95:AW95),2)</f>
        <v>0</v>
      </c>
      <c r="AU95" s="123">
        <f>'SO - Propojení cyklostezky'!P124</f>
        <v>0</v>
      </c>
      <c r="AV95" s="122">
        <f>'SO - Propojení cyklostezky'!J33</f>
        <v>0</v>
      </c>
      <c r="AW95" s="122">
        <f>'SO - Propojení cyklostezky'!J34</f>
        <v>0</v>
      </c>
      <c r="AX95" s="122">
        <f>'SO - Propojení cyklostezky'!J35</f>
        <v>0</v>
      </c>
      <c r="AY95" s="122">
        <f>'SO - Propojení cyklostezky'!J36</f>
        <v>0</v>
      </c>
      <c r="AZ95" s="122">
        <f>'SO - Propojení cyklostezky'!F33</f>
        <v>0</v>
      </c>
      <c r="BA95" s="122">
        <f>'SO - Propojení cyklostezky'!F34</f>
        <v>0</v>
      </c>
      <c r="BB95" s="122">
        <f>'SO - Propojení cyklostezky'!F35</f>
        <v>0</v>
      </c>
      <c r="BC95" s="122">
        <f>'SO - Propojení cyklostezky'!F36</f>
        <v>0</v>
      </c>
      <c r="BD95" s="124">
        <f>'SO - Propojení cyklostezky'!F37</f>
        <v>0</v>
      </c>
      <c r="BT95" s="125" t="s">
        <v>83</v>
      </c>
      <c r="BV95" s="125" t="s">
        <v>77</v>
      </c>
      <c r="BW95" s="125" t="s">
        <v>84</v>
      </c>
      <c r="BX95" s="125" t="s">
        <v>5</v>
      </c>
      <c r="CL95" s="125" t="s">
        <v>1</v>
      </c>
      <c r="CM95" s="125" t="s">
        <v>85</v>
      </c>
    </row>
    <row r="96" spans="1:91" s="6" customFormat="1" ht="16.5" customHeight="1">
      <c r="A96" s="113" t="s">
        <v>79</v>
      </c>
      <c r="B96" s="114"/>
      <c r="C96" s="115"/>
      <c r="D96" s="116" t="s">
        <v>86</v>
      </c>
      <c r="E96" s="116"/>
      <c r="F96" s="116"/>
      <c r="G96" s="116"/>
      <c r="H96" s="116"/>
      <c r="I96" s="117"/>
      <c r="J96" s="116" t="s">
        <v>87</v>
      </c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8">
        <f>'EL - Elektro - veřejné os...'!J30</f>
        <v>0</v>
      </c>
      <c r="AH96" s="117"/>
      <c r="AI96" s="117"/>
      <c r="AJ96" s="117"/>
      <c r="AK96" s="117"/>
      <c r="AL96" s="117"/>
      <c r="AM96" s="117"/>
      <c r="AN96" s="118">
        <f>SUM(AG96,AT96)</f>
        <v>0</v>
      </c>
      <c r="AO96" s="117"/>
      <c r="AP96" s="117"/>
      <c r="AQ96" s="119" t="s">
        <v>82</v>
      </c>
      <c r="AR96" s="120"/>
      <c r="AS96" s="121">
        <v>0</v>
      </c>
      <c r="AT96" s="122">
        <f>ROUND(SUM(AV96:AW96),2)</f>
        <v>0</v>
      </c>
      <c r="AU96" s="123">
        <f>'EL - Elektro - veřejné os...'!P125</f>
        <v>0</v>
      </c>
      <c r="AV96" s="122">
        <f>'EL - Elektro - veřejné os...'!J33</f>
        <v>0</v>
      </c>
      <c r="AW96" s="122">
        <f>'EL - Elektro - veřejné os...'!J34</f>
        <v>0</v>
      </c>
      <c r="AX96" s="122">
        <f>'EL - Elektro - veřejné os...'!J35</f>
        <v>0</v>
      </c>
      <c r="AY96" s="122">
        <f>'EL - Elektro - veřejné os...'!J36</f>
        <v>0</v>
      </c>
      <c r="AZ96" s="122">
        <f>'EL - Elektro - veřejné os...'!F33</f>
        <v>0</v>
      </c>
      <c r="BA96" s="122">
        <f>'EL - Elektro - veřejné os...'!F34</f>
        <v>0</v>
      </c>
      <c r="BB96" s="122">
        <f>'EL - Elektro - veřejné os...'!F35</f>
        <v>0</v>
      </c>
      <c r="BC96" s="122">
        <f>'EL - Elektro - veřejné os...'!F36</f>
        <v>0</v>
      </c>
      <c r="BD96" s="124">
        <f>'EL - Elektro - veřejné os...'!F37</f>
        <v>0</v>
      </c>
      <c r="BT96" s="125" t="s">
        <v>83</v>
      </c>
      <c r="BV96" s="125" t="s">
        <v>77</v>
      </c>
      <c r="BW96" s="125" t="s">
        <v>88</v>
      </c>
      <c r="BX96" s="125" t="s">
        <v>5</v>
      </c>
      <c r="CL96" s="125" t="s">
        <v>1</v>
      </c>
      <c r="CM96" s="125" t="s">
        <v>85</v>
      </c>
    </row>
    <row r="97" spans="1:91" s="6" customFormat="1" ht="16.5" customHeight="1">
      <c r="A97" s="113" t="s">
        <v>79</v>
      </c>
      <c r="B97" s="114"/>
      <c r="C97" s="115"/>
      <c r="D97" s="116" t="s">
        <v>89</v>
      </c>
      <c r="E97" s="116"/>
      <c r="F97" s="116"/>
      <c r="G97" s="116"/>
      <c r="H97" s="116"/>
      <c r="I97" s="117"/>
      <c r="J97" s="116" t="s">
        <v>90</v>
      </c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8">
        <f>'VON - Vedlejší a ostatní ...'!J30</f>
        <v>0</v>
      </c>
      <c r="AH97" s="117"/>
      <c r="AI97" s="117"/>
      <c r="AJ97" s="117"/>
      <c r="AK97" s="117"/>
      <c r="AL97" s="117"/>
      <c r="AM97" s="117"/>
      <c r="AN97" s="118">
        <f>SUM(AG97,AT97)</f>
        <v>0</v>
      </c>
      <c r="AO97" s="117"/>
      <c r="AP97" s="117"/>
      <c r="AQ97" s="119" t="s">
        <v>82</v>
      </c>
      <c r="AR97" s="120"/>
      <c r="AS97" s="126">
        <v>0</v>
      </c>
      <c r="AT97" s="127">
        <f>ROUND(SUM(AV97:AW97),2)</f>
        <v>0</v>
      </c>
      <c r="AU97" s="128">
        <f>'VON - Vedlejší a ostatní ...'!P122</f>
        <v>0</v>
      </c>
      <c r="AV97" s="127">
        <f>'VON - Vedlejší a ostatní ...'!J33</f>
        <v>0</v>
      </c>
      <c r="AW97" s="127">
        <f>'VON - Vedlejší a ostatní ...'!J34</f>
        <v>0</v>
      </c>
      <c r="AX97" s="127">
        <f>'VON - Vedlejší a ostatní ...'!J35</f>
        <v>0</v>
      </c>
      <c r="AY97" s="127">
        <f>'VON - Vedlejší a ostatní ...'!J36</f>
        <v>0</v>
      </c>
      <c r="AZ97" s="127">
        <f>'VON - Vedlejší a ostatní ...'!F33</f>
        <v>0</v>
      </c>
      <c r="BA97" s="127">
        <f>'VON - Vedlejší a ostatní ...'!F34</f>
        <v>0</v>
      </c>
      <c r="BB97" s="127">
        <f>'VON - Vedlejší a ostatní ...'!F35</f>
        <v>0</v>
      </c>
      <c r="BC97" s="127">
        <f>'VON - Vedlejší a ostatní ...'!F36</f>
        <v>0</v>
      </c>
      <c r="BD97" s="129">
        <f>'VON - Vedlejší a ostatní ...'!F37</f>
        <v>0</v>
      </c>
      <c r="BT97" s="125" t="s">
        <v>83</v>
      </c>
      <c r="BV97" s="125" t="s">
        <v>77</v>
      </c>
      <c r="BW97" s="125" t="s">
        <v>91</v>
      </c>
      <c r="BX97" s="125" t="s">
        <v>5</v>
      </c>
      <c r="CL97" s="125" t="s">
        <v>1</v>
      </c>
      <c r="CM97" s="125" t="s">
        <v>85</v>
      </c>
    </row>
    <row r="98" spans="2:44" s="1" customFormat="1" ht="30" customHeight="1"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42"/>
    </row>
    <row r="99" spans="2:44" s="1" customFormat="1" ht="6.95" customHeight="1">
      <c r="B99" s="60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42"/>
    </row>
  </sheetData>
  <sheetProtection password="CC35" sheet="1" objects="1" scenarios="1" formatColumns="0" formatRows="0"/>
  <mergeCells count="50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</mergeCells>
  <hyperlinks>
    <hyperlink ref="A95" location="'SO - Propojení cyklostezky'!C2" display="/"/>
    <hyperlink ref="A96" location="'EL - Elektro - veřejné os...'!C2" display="/"/>
    <hyperlink ref="A9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6" t="s">
        <v>84</v>
      </c>
      <c r="AZ2" s="131" t="s">
        <v>92</v>
      </c>
      <c r="BA2" s="131" t="s">
        <v>1</v>
      </c>
      <c r="BB2" s="131" t="s">
        <v>1</v>
      </c>
      <c r="BC2" s="131" t="s">
        <v>93</v>
      </c>
      <c r="BD2" s="131" t="s">
        <v>85</v>
      </c>
    </row>
    <row r="3" spans="2:5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19"/>
      <c r="AT3" s="16" t="s">
        <v>85</v>
      </c>
      <c r="AZ3" s="131" t="s">
        <v>94</v>
      </c>
      <c r="BA3" s="131" t="s">
        <v>1</v>
      </c>
      <c r="BB3" s="131" t="s">
        <v>1</v>
      </c>
      <c r="BC3" s="131" t="s">
        <v>95</v>
      </c>
      <c r="BD3" s="131" t="s">
        <v>85</v>
      </c>
    </row>
    <row r="4" spans="2:56" ht="24.95" customHeight="1">
      <c r="B4" s="19"/>
      <c r="D4" s="135" t="s">
        <v>96</v>
      </c>
      <c r="L4" s="19"/>
      <c r="M4" s="136" t="s">
        <v>10</v>
      </c>
      <c r="AT4" s="16" t="s">
        <v>4</v>
      </c>
      <c r="AZ4" s="131" t="s">
        <v>97</v>
      </c>
      <c r="BA4" s="131" t="s">
        <v>1</v>
      </c>
      <c r="BB4" s="131" t="s">
        <v>1</v>
      </c>
      <c r="BC4" s="131" t="s">
        <v>98</v>
      </c>
      <c r="BD4" s="131" t="s">
        <v>85</v>
      </c>
    </row>
    <row r="5" spans="2:56" ht="6.95" customHeight="1">
      <c r="B5" s="19"/>
      <c r="L5" s="19"/>
      <c r="AZ5" s="131" t="s">
        <v>99</v>
      </c>
      <c r="BA5" s="131" t="s">
        <v>1</v>
      </c>
      <c r="BB5" s="131" t="s">
        <v>1</v>
      </c>
      <c r="BC5" s="131" t="s">
        <v>100</v>
      </c>
      <c r="BD5" s="131" t="s">
        <v>85</v>
      </c>
    </row>
    <row r="6" spans="2:12" ht="12" customHeight="1">
      <c r="B6" s="19"/>
      <c r="D6" s="137" t="s">
        <v>16</v>
      </c>
      <c r="L6" s="19"/>
    </row>
    <row r="7" spans="2:12" ht="16.5" customHeight="1">
      <c r="B7" s="19"/>
      <c r="E7" s="138" t="str">
        <f>'Rekapitulace stavby'!K6</f>
        <v>Propojení cyklostezky na p.p.č. 2292/2, 2395/19, 2919/2, 2939/2, 2939/6, 3102/1, 3109/1, k.ú. Děčín</v>
      </c>
      <c r="F7" s="137"/>
      <c r="G7" s="137"/>
      <c r="H7" s="137"/>
      <c r="L7" s="19"/>
    </row>
    <row r="8" spans="2:12" s="1" customFormat="1" ht="12" customHeight="1">
      <c r="B8" s="42"/>
      <c r="D8" s="137" t="s">
        <v>101</v>
      </c>
      <c r="I8" s="139"/>
      <c r="L8" s="42"/>
    </row>
    <row r="9" spans="2:12" s="1" customFormat="1" ht="36.95" customHeight="1">
      <c r="B9" s="42"/>
      <c r="E9" s="140" t="s">
        <v>102</v>
      </c>
      <c r="F9" s="1"/>
      <c r="G9" s="1"/>
      <c r="H9" s="1"/>
      <c r="I9" s="139"/>
      <c r="L9" s="42"/>
    </row>
    <row r="10" spans="2:12" s="1" customFormat="1" ht="12">
      <c r="B10" s="42"/>
      <c r="I10" s="139"/>
      <c r="L10" s="42"/>
    </row>
    <row r="11" spans="2:12" s="1" customFormat="1" ht="12" customHeight="1">
      <c r="B11" s="42"/>
      <c r="D11" s="137" t="s">
        <v>18</v>
      </c>
      <c r="F11" s="141" t="s">
        <v>1</v>
      </c>
      <c r="I11" s="142" t="s">
        <v>19</v>
      </c>
      <c r="J11" s="141" t="s">
        <v>1</v>
      </c>
      <c r="L11" s="42"/>
    </row>
    <row r="12" spans="2:12" s="1" customFormat="1" ht="12" customHeight="1">
      <c r="B12" s="42"/>
      <c r="D12" s="137" t="s">
        <v>20</v>
      </c>
      <c r="F12" s="141" t="s">
        <v>21</v>
      </c>
      <c r="I12" s="142" t="s">
        <v>22</v>
      </c>
      <c r="J12" s="143" t="str">
        <f>'Rekapitulace stavby'!AN8</f>
        <v>4. 8. 2019</v>
      </c>
      <c r="L12" s="42"/>
    </row>
    <row r="13" spans="2:12" s="1" customFormat="1" ht="10.8" customHeight="1">
      <c r="B13" s="42"/>
      <c r="I13" s="139"/>
      <c r="L13" s="42"/>
    </row>
    <row r="14" spans="2:12" s="1" customFormat="1" ht="12" customHeight="1">
      <c r="B14" s="42"/>
      <c r="D14" s="137" t="s">
        <v>24</v>
      </c>
      <c r="I14" s="142" t="s">
        <v>25</v>
      </c>
      <c r="J14" s="141" t="s">
        <v>1</v>
      </c>
      <c r="L14" s="42"/>
    </row>
    <row r="15" spans="2:12" s="1" customFormat="1" ht="18" customHeight="1">
      <c r="B15" s="42"/>
      <c r="E15" s="141" t="s">
        <v>26</v>
      </c>
      <c r="I15" s="142" t="s">
        <v>27</v>
      </c>
      <c r="J15" s="141" t="s">
        <v>1</v>
      </c>
      <c r="L15" s="42"/>
    </row>
    <row r="16" spans="2:12" s="1" customFormat="1" ht="6.95" customHeight="1">
      <c r="B16" s="42"/>
      <c r="I16" s="139"/>
      <c r="L16" s="42"/>
    </row>
    <row r="17" spans="2:12" s="1" customFormat="1" ht="12" customHeight="1">
      <c r="B17" s="42"/>
      <c r="D17" s="137" t="s">
        <v>28</v>
      </c>
      <c r="I17" s="142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41"/>
      <c r="G18" s="141"/>
      <c r="H18" s="141"/>
      <c r="I18" s="142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9"/>
      <c r="L19" s="42"/>
    </row>
    <row r="20" spans="2:12" s="1" customFormat="1" ht="12" customHeight="1">
      <c r="B20" s="42"/>
      <c r="D20" s="137" t="s">
        <v>30</v>
      </c>
      <c r="I20" s="142" t="s">
        <v>25</v>
      </c>
      <c r="J20" s="141" t="s">
        <v>1</v>
      </c>
      <c r="L20" s="42"/>
    </row>
    <row r="21" spans="2:12" s="1" customFormat="1" ht="18" customHeight="1">
      <c r="B21" s="42"/>
      <c r="E21" s="141" t="s">
        <v>103</v>
      </c>
      <c r="I21" s="142" t="s">
        <v>27</v>
      </c>
      <c r="J21" s="141" t="s">
        <v>1</v>
      </c>
      <c r="L21" s="42"/>
    </row>
    <row r="22" spans="2:12" s="1" customFormat="1" ht="6.95" customHeight="1">
      <c r="B22" s="42"/>
      <c r="I22" s="139"/>
      <c r="L22" s="42"/>
    </row>
    <row r="23" spans="2:12" s="1" customFormat="1" ht="12" customHeight="1">
      <c r="B23" s="42"/>
      <c r="D23" s="137" t="s">
        <v>33</v>
      </c>
      <c r="I23" s="142" t="s">
        <v>25</v>
      </c>
      <c r="J23" s="141" t="str">
        <f>IF('Rekapitulace stavby'!AN19="","",'Rekapitulace stavby'!AN19)</f>
        <v/>
      </c>
      <c r="L23" s="42"/>
    </row>
    <row r="24" spans="2:12" s="1" customFormat="1" ht="18" customHeight="1">
      <c r="B24" s="42"/>
      <c r="E24" s="141" t="str">
        <f>IF('Rekapitulace stavby'!E20="","",'Rekapitulace stavby'!E20)</f>
        <v xml:space="preserve"> </v>
      </c>
      <c r="I24" s="142" t="s">
        <v>27</v>
      </c>
      <c r="J24" s="141" t="str">
        <f>IF('Rekapitulace stavby'!AN20="","",'Rekapitulace stavby'!AN20)</f>
        <v/>
      </c>
      <c r="L24" s="42"/>
    </row>
    <row r="25" spans="2:12" s="1" customFormat="1" ht="6.95" customHeight="1">
      <c r="B25" s="42"/>
      <c r="I25" s="139"/>
      <c r="L25" s="42"/>
    </row>
    <row r="26" spans="2:12" s="1" customFormat="1" ht="12" customHeight="1">
      <c r="B26" s="42"/>
      <c r="D26" s="137" t="s">
        <v>34</v>
      </c>
      <c r="I26" s="139"/>
      <c r="L26" s="42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2"/>
      <c r="I28" s="139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7"/>
      <c r="J29" s="77"/>
      <c r="K29" s="77"/>
      <c r="L29" s="42"/>
    </row>
    <row r="30" spans="2:12" s="1" customFormat="1" ht="25.4" customHeight="1">
      <c r="B30" s="42"/>
      <c r="D30" s="148" t="s">
        <v>35</v>
      </c>
      <c r="I30" s="139"/>
      <c r="J30" s="149">
        <f>ROUND(J124,2)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47"/>
      <c r="J31" s="77"/>
      <c r="K31" s="77"/>
      <c r="L31" s="42"/>
    </row>
    <row r="32" spans="2:12" s="1" customFormat="1" ht="14.4" customHeight="1">
      <c r="B32" s="42"/>
      <c r="F32" s="150" t="s">
        <v>37</v>
      </c>
      <c r="I32" s="151" t="s">
        <v>36</v>
      </c>
      <c r="J32" s="150" t="s">
        <v>38</v>
      </c>
      <c r="L32" s="42"/>
    </row>
    <row r="33" spans="2:12" s="1" customFormat="1" ht="14.4" customHeight="1">
      <c r="B33" s="42"/>
      <c r="D33" s="152" t="s">
        <v>39</v>
      </c>
      <c r="E33" s="137" t="s">
        <v>40</v>
      </c>
      <c r="F33" s="153">
        <f>ROUND((SUM(BE124:BE192)),2)</f>
        <v>0</v>
      </c>
      <c r="I33" s="154">
        <v>0.21</v>
      </c>
      <c r="J33" s="153">
        <f>ROUND(((SUM(BE124:BE192))*I33),2)</f>
        <v>0</v>
      </c>
      <c r="L33" s="42"/>
    </row>
    <row r="34" spans="2:12" s="1" customFormat="1" ht="14.4" customHeight="1">
      <c r="B34" s="42"/>
      <c r="E34" s="137" t="s">
        <v>41</v>
      </c>
      <c r="F34" s="153">
        <f>ROUND((SUM(BF124:BF192)),2)</f>
        <v>0</v>
      </c>
      <c r="I34" s="154">
        <v>0.15</v>
      </c>
      <c r="J34" s="153">
        <f>ROUND(((SUM(BF124:BF192))*I34),2)</f>
        <v>0</v>
      </c>
      <c r="L34" s="42"/>
    </row>
    <row r="35" spans="2:12" s="1" customFormat="1" ht="14.4" customHeight="1" hidden="1">
      <c r="B35" s="42"/>
      <c r="E35" s="137" t="s">
        <v>42</v>
      </c>
      <c r="F35" s="153">
        <f>ROUND((SUM(BG124:BG192)),2)</f>
        <v>0</v>
      </c>
      <c r="I35" s="154">
        <v>0.21</v>
      </c>
      <c r="J35" s="153">
        <f>0</f>
        <v>0</v>
      </c>
      <c r="L35" s="42"/>
    </row>
    <row r="36" spans="2:12" s="1" customFormat="1" ht="14.4" customHeight="1" hidden="1">
      <c r="B36" s="42"/>
      <c r="E36" s="137" t="s">
        <v>43</v>
      </c>
      <c r="F36" s="153">
        <f>ROUND((SUM(BH124:BH192)),2)</f>
        <v>0</v>
      </c>
      <c r="I36" s="154">
        <v>0.15</v>
      </c>
      <c r="J36" s="153">
        <f>0</f>
        <v>0</v>
      </c>
      <c r="L36" s="42"/>
    </row>
    <row r="37" spans="2:12" s="1" customFormat="1" ht="14.4" customHeight="1" hidden="1">
      <c r="B37" s="42"/>
      <c r="E37" s="137" t="s">
        <v>44</v>
      </c>
      <c r="F37" s="153">
        <f>ROUND((SUM(BI124:BI192)),2)</f>
        <v>0</v>
      </c>
      <c r="I37" s="154">
        <v>0</v>
      </c>
      <c r="J37" s="153">
        <f>0</f>
        <v>0</v>
      </c>
      <c r="L37" s="42"/>
    </row>
    <row r="38" spans="2:12" s="1" customFormat="1" ht="6.95" customHeight="1">
      <c r="B38" s="42"/>
      <c r="I38" s="139"/>
      <c r="L38" s="42"/>
    </row>
    <row r="39" spans="2:12" s="1" customFormat="1" ht="25.4" customHeight="1">
      <c r="B39" s="42"/>
      <c r="C39" s="155"/>
      <c r="D39" s="156" t="s">
        <v>45</v>
      </c>
      <c r="E39" s="157"/>
      <c r="F39" s="157"/>
      <c r="G39" s="158" t="s">
        <v>46</v>
      </c>
      <c r="H39" s="159" t="s">
        <v>47</v>
      </c>
      <c r="I39" s="160"/>
      <c r="J39" s="161">
        <f>SUM(J30:J37)</f>
        <v>0</v>
      </c>
      <c r="K39" s="162"/>
      <c r="L39" s="42"/>
    </row>
    <row r="40" spans="2:12" s="1" customFormat="1" ht="14.4" customHeight="1">
      <c r="B40" s="42"/>
      <c r="I40" s="139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63" t="s">
        <v>48</v>
      </c>
      <c r="E50" s="164"/>
      <c r="F50" s="164"/>
      <c r="G50" s="163" t="s">
        <v>49</v>
      </c>
      <c r="H50" s="164"/>
      <c r="I50" s="165"/>
      <c r="J50" s="164"/>
      <c r="K50" s="164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66" t="s">
        <v>50</v>
      </c>
      <c r="E61" s="167"/>
      <c r="F61" s="168" t="s">
        <v>51</v>
      </c>
      <c r="G61" s="166" t="s">
        <v>50</v>
      </c>
      <c r="H61" s="167"/>
      <c r="I61" s="169"/>
      <c r="J61" s="170" t="s">
        <v>51</v>
      </c>
      <c r="K61" s="167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63" t="s">
        <v>52</v>
      </c>
      <c r="E65" s="164"/>
      <c r="F65" s="164"/>
      <c r="G65" s="163" t="s">
        <v>53</v>
      </c>
      <c r="H65" s="164"/>
      <c r="I65" s="165"/>
      <c r="J65" s="164"/>
      <c r="K65" s="164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66" t="s">
        <v>50</v>
      </c>
      <c r="E76" s="167"/>
      <c r="F76" s="168" t="s">
        <v>51</v>
      </c>
      <c r="G76" s="166" t="s">
        <v>50</v>
      </c>
      <c r="H76" s="167"/>
      <c r="I76" s="169"/>
      <c r="J76" s="170" t="s">
        <v>51</v>
      </c>
      <c r="K76" s="167"/>
      <c r="L76" s="42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2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2"/>
    </row>
    <row r="82" spans="2:12" s="1" customFormat="1" ht="24.95" customHeight="1">
      <c r="B82" s="37"/>
      <c r="C82" s="22" t="s">
        <v>104</v>
      </c>
      <c r="D82" s="38"/>
      <c r="E82" s="38"/>
      <c r="F82" s="38"/>
      <c r="G82" s="38"/>
      <c r="H82" s="38"/>
      <c r="I82" s="13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9"/>
      <c r="J84" s="38"/>
      <c r="K84" s="38"/>
      <c r="L84" s="42"/>
    </row>
    <row r="85" spans="2:12" s="1" customFormat="1" ht="16.5" customHeight="1">
      <c r="B85" s="37"/>
      <c r="C85" s="38"/>
      <c r="D85" s="38"/>
      <c r="E85" s="177" t="str">
        <f>E7</f>
        <v>Propojení cyklostezky na p.p.č. 2292/2, 2395/19, 2919/2, 2939/2, 2939/6, 3102/1, 3109/1, k.ú. Děčín</v>
      </c>
      <c r="F85" s="31"/>
      <c r="G85" s="31"/>
      <c r="H85" s="31"/>
      <c r="I85" s="139"/>
      <c r="J85" s="38"/>
      <c r="K85" s="38"/>
      <c r="L85" s="42"/>
    </row>
    <row r="86" spans="2:12" s="1" customFormat="1" ht="12" customHeight="1">
      <c r="B86" s="37"/>
      <c r="C86" s="31" t="s">
        <v>101</v>
      </c>
      <c r="D86" s="38"/>
      <c r="E86" s="38"/>
      <c r="F86" s="38"/>
      <c r="G86" s="38"/>
      <c r="H86" s="38"/>
      <c r="I86" s="139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SO - Propojení cyklostezky</v>
      </c>
      <c r="F87" s="38"/>
      <c r="G87" s="38"/>
      <c r="H87" s="38"/>
      <c r="I87" s="139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9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 xml:space="preserve"> </v>
      </c>
      <c r="G89" s="38"/>
      <c r="H89" s="38"/>
      <c r="I89" s="142" t="s">
        <v>22</v>
      </c>
      <c r="J89" s="73" t="str">
        <f>IF(J12="","",J12)</f>
        <v>4. 8. 2019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39"/>
      <c r="J90" s="38"/>
      <c r="K90" s="38"/>
      <c r="L90" s="42"/>
    </row>
    <row r="91" spans="2:12" s="1" customFormat="1" ht="15.15" customHeight="1">
      <c r="B91" s="37"/>
      <c r="C91" s="31" t="s">
        <v>24</v>
      </c>
      <c r="D91" s="38"/>
      <c r="E91" s="38"/>
      <c r="F91" s="26" t="str">
        <f>E15</f>
        <v xml:space="preserve">Statutární město Děčín </v>
      </c>
      <c r="G91" s="38"/>
      <c r="H91" s="38"/>
      <c r="I91" s="142" t="s">
        <v>30</v>
      </c>
      <c r="J91" s="35" t="str">
        <f>E21</f>
        <v>Íng. Vladimír Polda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42" t="s">
        <v>33</v>
      </c>
      <c r="J92" s="35" t="str">
        <f>E24</f>
        <v xml:space="preserve"> 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9"/>
      <c r="J93" s="38"/>
      <c r="K93" s="38"/>
      <c r="L93" s="42"/>
    </row>
    <row r="94" spans="2:12" s="1" customFormat="1" ht="29.25" customHeight="1">
      <c r="B94" s="37"/>
      <c r="C94" s="178" t="s">
        <v>105</v>
      </c>
      <c r="D94" s="179"/>
      <c r="E94" s="179"/>
      <c r="F94" s="179"/>
      <c r="G94" s="179"/>
      <c r="H94" s="179"/>
      <c r="I94" s="180"/>
      <c r="J94" s="181" t="s">
        <v>106</v>
      </c>
      <c r="K94" s="179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39"/>
      <c r="J95" s="38"/>
      <c r="K95" s="38"/>
      <c r="L95" s="42"/>
    </row>
    <row r="96" spans="2:47" s="1" customFormat="1" ht="22.8" customHeight="1">
      <c r="B96" s="37"/>
      <c r="C96" s="182" t="s">
        <v>107</v>
      </c>
      <c r="D96" s="38"/>
      <c r="E96" s="38"/>
      <c r="F96" s="38"/>
      <c r="G96" s="38"/>
      <c r="H96" s="38"/>
      <c r="I96" s="139"/>
      <c r="J96" s="104">
        <f>J124</f>
        <v>0</v>
      </c>
      <c r="K96" s="38"/>
      <c r="L96" s="42"/>
      <c r="AU96" s="16" t="s">
        <v>108</v>
      </c>
    </row>
    <row r="97" spans="2:12" s="8" customFormat="1" ht="24.95" customHeight="1">
      <c r="B97" s="183"/>
      <c r="C97" s="184"/>
      <c r="D97" s="185" t="s">
        <v>109</v>
      </c>
      <c r="E97" s="186"/>
      <c r="F97" s="186"/>
      <c r="G97" s="186"/>
      <c r="H97" s="186"/>
      <c r="I97" s="187"/>
      <c r="J97" s="188">
        <f>J125</f>
        <v>0</v>
      </c>
      <c r="K97" s="184"/>
      <c r="L97" s="189"/>
    </row>
    <row r="98" spans="2:12" s="9" customFormat="1" ht="19.9" customHeight="1">
      <c r="B98" s="190"/>
      <c r="C98" s="191"/>
      <c r="D98" s="192" t="s">
        <v>110</v>
      </c>
      <c r="E98" s="193"/>
      <c r="F98" s="193"/>
      <c r="G98" s="193"/>
      <c r="H98" s="193"/>
      <c r="I98" s="194"/>
      <c r="J98" s="195">
        <f>J126</f>
        <v>0</v>
      </c>
      <c r="K98" s="191"/>
      <c r="L98" s="196"/>
    </row>
    <row r="99" spans="2:12" s="9" customFormat="1" ht="19.9" customHeight="1">
      <c r="B99" s="190"/>
      <c r="C99" s="191"/>
      <c r="D99" s="192" t="s">
        <v>111</v>
      </c>
      <c r="E99" s="193"/>
      <c r="F99" s="193"/>
      <c r="G99" s="193"/>
      <c r="H99" s="193"/>
      <c r="I99" s="194"/>
      <c r="J99" s="195">
        <f>J160</f>
        <v>0</v>
      </c>
      <c r="K99" s="191"/>
      <c r="L99" s="196"/>
    </row>
    <row r="100" spans="2:12" s="9" customFormat="1" ht="19.9" customHeight="1">
      <c r="B100" s="190"/>
      <c r="C100" s="191"/>
      <c r="D100" s="192" t="s">
        <v>112</v>
      </c>
      <c r="E100" s="193"/>
      <c r="F100" s="193"/>
      <c r="G100" s="193"/>
      <c r="H100" s="193"/>
      <c r="I100" s="194"/>
      <c r="J100" s="195">
        <f>J168</f>
        <v>0</v>
      </c>
      <c r="K100" s="191"/>
      <c r="L100" s="196"/>
    </row>
    <row r="101" spans="2:12" s="9" customFormat="1" ht="19.9" customHeight="1">
      <c r="B101" s="190"/>
      <c r="C101" s="191"/>
      <c r="D101" s="192" t="s">
        <v>113</v>
      </c>
      <c r="E101" s="193"/>
      <c r="F101" s="193"/>
      <c r="G101" s="193"/>
      <c r="H101" s="193"/>
      <c r="I101" s="194"/>
      <c r="J101" s="195">
        <f>J179</f>
        <v>0</v>
      </c>
      <c r="K101" s="191"/>
      <c r="L101" s="196"/>
    </row>
    <row r="102" spans="2:12" s="9" customFormat="1" ht="19.9" customHeight="1">
      <c r="B102" s="190"/>
      <c r="C102" s="191"/>
      <c r="D102" s="192" t="s">
        <v>114</v>
      </c>
      <c r="E102" s="193"/>
      <c r="F102" s="193"/>
      <c r="G102" s="193"/>
      <c r="H102" s="193"/>
      <c r="I102" s="194"/>
      <c r="J102" s="195">
        <f>J185</f>
        <v>0</v>
      </c>
      <c r="K102" s="191"/>
      <c r="L102" s="196"/>
    </row>
    <row r="103" spans="2:12" s="8" customFormat="1" ht="24.95" customHeight="1">
      <c r="B103" s="183"/>
      <c r="C103" s="184"/>
      <c r="D103" s="185" t="s">
        <v>115</v>
      </c>
      <c r="E103" s="186"/>
      <c r="F103" s="186"/>
      <c r="G103" s="186"/>
      <c r="H103" s="186"/>
      <c r="I103" s="187"/>
      <c r="J103" s="188">
        <f>J187</f>
        <v>0</v>
      </c>
      <c r="K103" s="184"/>
      <c r="L103" s="189"/>
    </row>
    <row r="104" spans="2:12" s="9" customFormat="1" ht="19.9" customHeight="1">
      <c r="B104" s="190"/>
      <c r="C104" s="191"/>
      <c r="D104" s="192" t="s">
        <v>116</v>
      </c>
      <c r="E104" s="193"/>
      <c r="F104" s="193"/>
      <c r="G104" s="193"/>
      <c r="H104" s="193"/>
      <c r="I104" s="194"/>
      <c r="J104" s="195">
        <f>J188</f>
        <v>0</v>
      </c>
      <c r="K104" s="191"/>
      <c r="L104" s="196"/>
    </row>
    <row r="105" spans="2:12" s="1" customFormat="1" ht="21.8" customHeight="1">
      <c r="B105" s="37"/>
      <c r="C105" s="38"/>
      <c r="D105" s="38"/>
      <c r="E105" s="38"/>
      <c r="F105" s="38"/>
      <c r="G105" s="38"/>
      <c r="H105" s="38"/>
      <c r="I105" s="139"/>
      <c r="J105" s="38"/>
      <c r="K105" s="38"/>
      <c r="L105" s="42"/>
    </row>
    <row r="106" spans="2:12" s="1" customFormat="1" ht="6.95" customHeight="1">
      <c r="B106" s="60"/>
      <c r="C106" s="61"/>
      <c r="D106" s="61"/>
      <c r="E106" s="61"/>
      <c r="F106" s="61"/>
      <c r="G106" s="61"/>
      <c r="H106" s="61"/>
      <c r="I106" s="173"/>
      <c r="J106" s="61"/>
      <c r="K106" s="61"/>
      <c r="L106" s="42"/>
    </row>
    <row r="110" spans="2:12" s="1" customFormat="1" ht="6.95" customHeight="1">
      <c r="B110" s="62"/>
      <c r="C110" s="63"/>
      <c r="D110" s="63"/>
      <c r="E110" s="63"/>
      <c r="F110" s="63"/>
      <c r="G110" s="63"/>
      <c r="H110" s="63"/>
      <c r="I110" s="176"/>
      <c r="J110" s="63"/>
      <c r="K110" s="63"/>
      <c r="L110" s="42"/>
    </row>
    <row r="111" spans="2:12" s="1" customFormat="1" ht="24.95" customHeight="1">
      <c r="B111" s="37"/>
      <c r="C111" s="22" t="s">
        <v>117</v>
      </c>
      <c r="D111" s="38"/>
      <c r="E111" s="38"/>
      <c r="F111" s="38"/>
      <c r="G111" s="38"/>
      <c r="H111" s="38"/>
      <c r="I111" s="139"/>
      <c r="J111" s="38"/>
      <c r="K111" s="38"/>
      <c r="L111" s="42"/>
    </row>
    <row r="112" spans="2:12" s="1" customFormat="1" ht="6.95" customHeight="1">
      <c r="B112" s="37"/>
      <c r="C112" s="38"/>
      <c r="D112" s="38"/>
      <c r="E112" s="38"/>
      <c r="F112" s="38"/>
      <c r="G112" s="38"/>
      <c r="H112" s="38"/>
      <c r="I112" s="139"/>
      <c r="J112" s="38"/>
      <c r="K112" s="38"/>
      <c r="L112" s="42"/>
    </row>
    <row r="113" spans="2:12" s="1" customFormat="1" ht="12" customHeight="1">
      <c r="B113" s="37"/>
      <c r="C113" s="31" t="s">
        <v>16</v>
      </c>
      <c r="D113" s="38"/>
      <c r="E113" s="38"/>
      <c r="F113" s="38"/>
      <c r="G113" s="38"/>
      <c r="H113" s="38"/>
      <c r="I113" s="139"/>
      <c r="J113" s="38"/>
      <c r="K113" s="38"/>
      <c r="L113" s="42"/>
    </row>
    <row r="114" spans="2:12" s="1" customFormat="1" ht="16.5" customHeight="1">
      <c r="B114" s="37"/>
      <c r="C114" s="38"/>
      <c r="D114" s="38"/>
      <c r="E114" s="177" t="str">
        <f>E7</f>
        <v>Propojení cyklostezky na p.p.č. 2292/2, 2395/19, 2919/2, 2939/2, 2939/6, 3102/1, 3109/1, k.ú. Děčín</v>
      </c>
      <c r="F114" s="31"/>
      <c r="G114" s="31"/>
      <c r="H114" s="31"/>
      <c r="I114" s="139"/>
      <c r="J114" s="38"/>
      <c r="K114" s="38"/>
      <c r="L114" s="42"/>
    </row>
    <row r="115" spans="2:12" s="1" customFormat="1" ht="12" customHeight="1">
      <c r="B115" s="37"/>
      <c r="C115" s="31" t="s">
        <v>101</v>
      </c>
      <c r="D115" s="38"/>
      <c r="E115" s="38"/>
      <c r="F115" s="38"/>
      <c r="G115" s="38"/>
      <c r="H115" s="38"/>
      <c r="I115" s="139"/>
      <c r="J115" s="38"/>
      <c r="K115" s="38"/>
      <c r="L115" s="42"/>
    </row>
    <row r="116" spans="2:12" s="1" customFormat="1" ht="16.5" customHeight="1">
      <c r="B116" s="37"/>
      <c r="C116" s="38"/>
      <c r="D116" s="38"/>
      <c r="E116" s="70" t="str">
        <f>E9</f>
        <v>SO - Propojení cyklostezky</v>
      </c>
      <c r="F116" s="38"/>
      <c r="G116" s="38"/>
      <c r="H116" s="38"/>
      <c r="I116" s="139"/>
      <c r="J116" s="38"/>
      <c r="K116" s="38"/>
      <c r="L116" s="42"/>
    </row>
    <row r="117" spans="2:12" s="1" customFormat="1" ht="6.95" customHeight="1">
      <c r="B117" s="37"/>
      <c r="C117" s="38"/>
      <c r="D117" s="38"/>
      <c r="E117" s="38"/>
      <c r="F117" s="38"/>
      <c r="G117" s="38"/>
      <c r="H117" s="38"/>
      <c r="I117" s="139"/>
      <c r="J117" s="38"/>
      <c r="K117" s="38"/>
      <c r="L117" s="42"/>
    </row>
    <row r="118" spans="2:12" s="1" customFormat="1" ht="12" customHeight="1">
      <c r="B118" s="37"/>
      <c r="C118" s="31" t="s">
        <v>20</v>
      </c>
      <c r="D118" s="38"/>
      <c r="E118" s="38"/>
      <c r="F118" s="26" t="str">
        <f>F12</f>
        <v xml:space="preserve"> </v>
      </c>
      <c r="G118" s="38"/>
      <c r="H118" s="38"/>
      <c r="I118" s="142" t="s">
        <v>22</v>
      </c>
      <c r="J118" s="73" t="str">
        <f>IF(J12="","",J12)</f>
        <v>4. 8. 2019</v>
      </c>
      <c r="K118" s="38"/>
      <c r="L118" s="42"/>
    </row>
    <row r="119" spans="2:12" s="1" customFormat="1" ht="6.95" customHeight="1">
      <c r="B119" s="37"/>
      <c r="C119" s="38"/>
      <c r="D119" s="38"/>
      <c r="E119" s="38"/>
      <c r="F119" s="38"/>
      <c r="G119" s="38"/>
      <c r="H119" s="38"/>
      <c r="I119" s="139"/>
      <c r="J119" s="38"/>
      <c r="K119" s="38"/>
      <c r="L119" s="42"/>
    </row>
    <row r="120" spans="2:12" s="1" customFormat="1" ht="15.15" customHeight="1">
      <c r="B120" s="37"/>
      <c r="C120" s="31" t="s">
        <v>24</v>
      </c>
      <c r="D120" s="38"/>
      <c r="E120" s="38"/>
      <c r="F120" s="26" t="str">
        <f>E15</f>
        <v xml:space="preserve">Statutární město Děčín </v>
      </c>
      <c r="G120" s="38"/>
      <c r="H120" s="38"/>
      <c r="I120" s="142" t="s">
        <v>30</v>
      </c>
      <c r="J120" s="35" t="str">
        <f>E21</f>
        <v>Íng. Vladimír Polda</v>
      </c>
      <c r="K120" s="38"/>
      <c r="L120" s="42"/>
    </row>
    <row r="121" spans="2:12" s="1" customFormat="1" ht="15.15" customHeight="1">
      <c r="B121" s="37"/>
      <c r="C121" s="31" t="s">
        <v>28</v>
      </c>
      <c r="D121" s="38"/>
      <c r="E121" s="38"/>
      <c r="F121" s="26" t="str">
        <f>IF(E18="","",E18)</f>
        <v>Vyplň údaj</v>
      </c>
      <c r="G121" s="38"/>
      <c r="H121" s="38"/>
      <c r="I121" s="142" t="s">
        <v>33</v>
      </c>
      <c r="J121" s="35" t="str">
        <f>E24</f>
        <v xml:space="preserve"> </v>
      </c>
      <c r="K121" s="38"/>
      <c r="L121" s="42"/>
    </row>
    <row r="122" spans="2:12" s="1" customFormat="1" ht="10.3" customHeight="1">
      <c r="B122" s="37"/>
      <c r="C122" s="38"/>
      <c r="D122" s="38"/>
      <c r="E122" s="38"/>
      <c r="F122" s="38"/>
      <c r="G122" s="38"/>
      <c r="H122" s="38"/>
      <c r="I122" s="139"/>
      <c r="J122" s="38"/>
      <c r="K122" s="38"/>
      <c r="L122" s="42"/>
    </row>
    <row r="123" spans="2:20" s="10" customFormat="1" ht="29.25" customHeight="1">
      <c r="B123" s="197"/>
      <c r="C123" s="198" t="s">
        <v>118</v>
      </c>
      <c r="D123" s="199" t="s">
        <v>60</v>
      </c>
      <c r="E123" s="199" t="s">
        <v>56</v>
      </c>
      <c r="F123" s="199" t="s">
        <v>57</v>
      </c>
      <c r="G123" s="199" t="s">
        <v>119</v>
      </c>
      <c r="H123" s="199" t="s">
        <v>120</v>
      </c>
      <c r="I123" s="200" t="s">
        <v>121</v>
      </c>
      <c r="J123" s="201" t="s">
        <v>106</v>
      </c>
      <c r="K123" s="202" t="s">
        <v>122</v>
      </c>
      <c r="L123" s="203"/>
      <c r="M123" s="94" t="s">
        <v>1</v>
      </c>
      <c r="N123" s="95" t="s">
        <v>39</v>
      </c>
      <c r="O123" s="95" t="s">
        <v>123</v>
      </c>
      <c r="P123" s="95" t="s">
        <v>124</v>
      </c>
      <c r="Q123" s="95" t="s">
        <v>125</v>
      </c>
      <c r="R123" s="95" t="s">
        <v>126</v>
      </c>
      <c r="S123" s="95" t="s">
        <v>127</v>
      </c>
      <c r="T123" s="96" t="s">
        <v>128</v>
      </c>
    </row>
    <row r="124" spans="2:63" s="1" customFormat="1" ht="22.8" customHeight="1">
      <c r="B124" s="37"/>
      <c r="C124" s="101" t="s">
        <v>129</v>
      </c>
      <c r="D124" s="38"/>
      <c r="E124" s="38"/>
      <c r="F124" s="38"/>
      <c r="G124" s="38"/>
      <c r="H124" s="38"/>
      <c r="I124" s="139"/>
      <c r="J124" s="204">
        <f>BK124</f>
        <v>0</v>
      </c>
      <c r="K124" s="38"/>
      <c r="L124" s="42"/>
      <c r="M124" s="97"/>
      <c r="N124" s="98"/>
      <c r="O124" s="98"/>
      <c r="P124" s="205">
        <f>P125+P187</f>
        <v>0</v>
      </c>
      <c r="Q124" s="98"/>
      <c r="R124" s="205">
        <f>R125+R187</f>
        <v>140.00214</v>
      </c>
      <c r="S124" s="98"/>
      <c r="T124" s="206">
        <f>T125+T187</f>
        <v>10.56</v>
      </c>
      <c r="AT124" s="16" t="s">
        <v>74</v>
      </c>
      <c r="AU124" s="16" t="s">
        <v>108</v>
      </c>
      <c r="BK124" s="207">
        <f>BK125+BK187</f>
        <v>0</v>
      </c>
    </row>
    <row r="125" spans="2:63" s="11" customFormat="1" ht="25.9" customHeight="1">
      <c r="B125" s="208"/>
      <c r="C125" s="209"/>
      <c r="D125" s="210" t="s">
        <v>74</v>
      </c>
      <c r="E125" s="211" t="s">
        <v>130</v>
      </c>
      <c r="F125" s="211" t="s">
        <v>131</v>
      </c>
      <c r="G125" s="209"/>
      <c r="H125" s="209"/>
      <c r="I125" s="212"/>
      <c r="J125" s="213">
        <f>BK125</f>
        <v>0</v>
      </c>
      <c r="K125" s="209"/>
      <c r="L125" s="214"/>
      <c r="M125" s="215"/>
      <c r="N125" s="216"/>
      <c r="O125" s="216"/>
      <c r="P125" s="217">
        <f>P126+P160+P168+P179+P185</f>
        <v>0</v>
      </c>
      <c r="Q125" s="216"/>
      <c r="R125" s="217">
        <f>R126+R160+R168+R179+R185</f>
        <v>140.00214</v>
      </c>
      <c r="S125" s="216"/>
      <c r="T125" s="218">
        <f>T126+T160+T168+T179+T185</f>
        <v>10.56</v>
      </c>
      <c r="AR125" s="219" t="s">
        <v>83</v>
      </c>
      <c r="AT125" s="220" t="s">
        <v>74</v>
      </c>
      <c r="AU125" s="220" t="s">
        <v>75</v>
      </c>
      <c r="AY125" s="219" t="s">
        <v>132</v>
      </c>
      <c r="BK125" s="221">
        <f>BK126+BK160+BK168+BK179+BK185</f>
        <v>0</v>
      </c>
    </row>
    <row r="126" spans="2:63" s="11" customFormat="1" ht="22.8" customHeight="1">
      <c r="B126" s="208"/>
      <c r="C126" s="209"/>
      <c r="D126" s="210" t="s">
        <v>74</v>
      </c>
      <c r="E126" s="222" t="s">
        <v>83</v>
      </c>
      <c r="F126" s="222" t="s">
        <v>133</v>
      </c>
      <c r="G126" s="209"/>
      <c r="H126" s="209"/>
      <c r="I126" s="212"/>
      <c r="J126" s="223">
        <f>BK126</f>
        <v>0</v>
      </c>
      <c r="K126" s="209"/>
      <c r="L126" s="214"/>
      <c r="M126" s="215"/>
      <c r="N126" s="216"/>
      <c r="O126" s="216"/>
      <c r="P126" s="217">
        <f>SUM(P127:P159)</f>
        <v>0</v>
      </c>
      <c r="Q126" s="216"/>
      <c r="R126" s="217">
        <f>SUM(R127:R159)</f>
        <v>0.0025499999999999997</v>
      </c>
      <c r="S126" s="216"/>
      <c r="T126" s="218">
        <f>SUM(T127:T159)</f>
        <v>10.56</v>
      </c>
      <c r="AR126" s="219" t="s">
        <v>83</v>
      </c>
      <c r="AT126" s="220" t="s">
        <v>74</v>
      </c>
      <c r="AU126" s="220" t="s">
        <v>83</v>
      </c>
      <c r="AY126" s="219" t="s">
        <v>132</v>
      </c>
      <c r="BK126" s="221">
        <f>SUM(BK127:BK159)</f>
        <v>0</v>
      </c>
    </row>
    <row r="127" spans="2:65" s="1" customFormat="1" ht="24" customHeight="1">
      <c r="B127" s="37"/>
      <c r="C127" s="224" t="s">
        <v>83</v>
      </c>
      <c r="D127" s="224" t="s">
        <v>134</v>
      </c>
      <c r="E127" s="225" t="s">
        <v>135</v>
      </c>
      <c r="F127" s="226" t="s">
        <v>136</v>
      </c>
      <c r="G127" s="227" t="s">
        <v>137</v>
      </c>
      <c r="H127" s="228">
        <v>2</v>
      </c>
      <c r="I127" s="229"/>
      <c r="J127" s="230">
        <f>ROUND(I127*H127,2)</f>
        <v>0</v>
      </c>
      <c r="K127" s="226" t="s">
        <v>138</v>
      </c>
      <c r="L127" s="42"/>
      <c r="M127" s="231" t="s">
        <v>1</v>
      </c>
      <c r="N127" s="232" t="s">
        <v>40</v>
      </c>
      <c r="O127" s="85"/>
      <c r="P127" s="233">
        <f>O127*H127</f>
        <v>0</v>
      </c>
      <c r="Q127" s="233">
        <v>0</v>
      </c>
      <c r="R127" s="233">
        <f>Q127*H127</f>
        <v>0</v>
      </c>
      <c r="S127" s="233">
        <v>0</v>
      </c>
      <c r="T127" s="234">
        <f>S127*H127</f>
        <v>0</v>
      </c>
      <c r="AR127" s="235" t="s">
        <v>139</v>
      </c>
      <c r="AT127" s="235" t="s">
        <v>134</v>
      </c>
      <c r="AU127" s="235" t="s">
        <v>85</v>
      </c>
      <c r="AY127" s="16" t="s">
        <v>132</v>
      </c>
      <c r="BE127" s="236">
        <f>IF(N127="základní",J127,0)</f>
        <v>0</v>
      </c>
      <c r="BF127" s="236">
        <f>IF(N127="snížená",J127,0)</f>
        <v>0</v>
      </c>
      <c r="BG127" s="236">
        <f>IF(N127="zákl. přenesená",J127,0)</f>
        <v>0</v>
      </c>
      <c r="BH127" s="236">
        <f>IF(N127="sníž. přenesená",J127,0)</f>
        <v>0</v>
      </c>
      <c r="BI127" s="236">
        <f>IF(N127="nulová",J127,0)</f>
        <v>0</v>
      </c>
      <c r="BJ127" s="16" t="s">
        <v>83</v>
      </c>
      <c r="BK127" s="236">
        <f>ROUND(I127*H127,2)</f>
        <v>0</v>
      </c>
      <c r="BL127" s="16" t="s">
        <v>139</v>
      </c>
      <c r="BM127" s="235" t="s">
        <v>140</v>
      </c>
    </row>
    <row r="128" spans="2:51" s="12" customFormat="1" ht="12">
      <c r="B128" s="237"/>
      <c r="C128" s="238"/>
      <c r="D128" s="239" t="s">
        <v>141</v>
      </c>
      <c r="E128" s="240" t="s">
        <v>1</v>
      </c>
      <c r="F128" s="241" t="s">
        <v>142</v>
      </c>
      <c r="G128" s="238"/>
      <c r="H128" s="242">
        <v>2</v>
      </c>
      <c r="I128" s="243"/>
      <c r="J128" s="238"/>
      <c r="K128" s="238"/>
      <c r="L128" s="244"/>
      <c r="M128" s="245"/>
      <c r="N128" s="246"/>
      <c r="O128" s="246"/>
      <c r="P128" s="246"/>
      <c r="Q128" s="246"/>
      <c r="R128" s="246"/>
      <c r="S128" s="246"/>
      <c r="T128" s="247"/>
      <c r="AT128" s="248" t="s">
        <v>141</v>
      </c>
      <c r="AU128" s="248" t="s">
        <v>85</v>
      </c>
      <c r="AV128" s="12" t="s">
        <v>85</v>
      </c>
      <c r="AW128" s="12" t="s">
        <v>32</v>
      </c>
      <c r="AX128" s="12" t="s">
        <v>83</v>
      </c>
      <c r="AY128" s="248" t="s">
        <v>132</v>
      </c>
    </row>
    <row r="129" spans="2:65" s="1" customFormat="1" ht="24" customHeight="1">
      <c r="B129" s="37"/>
      <c r="C129" s="224" t="s">
        <v>85</v>
      </c>
      <c r="D129" s="224" t="s">
        <v>134</v>
      </c>
      <c r="E129" s="225" t="s">
        <v>143</v>
      </c>
      <c r="F129" s="226" t="s">
        <v>144</v>
      </c>
      <c r="G129" s="227" t="s">
        <v>137</v>
      </c>
      <c r="H129" s="228">
        <v>48</v>
      </c>
      <c r="I129" s="229"/>
      <c r="J129" s="230">
        <f>ROUND(I129*H129,2)</f>
        <v>0</v>
      </c>
      <c r="K129" s="226" t="s">
        <v>138</v>
      </c>
      <c r="L129" s="42"/>
      <c r="M129" s="231" t="s">
        <v>1</v>
      </c>
      <c r="N129" s="232" t="s">
        <v>40</v>
      </c>
      <c r="O129" s="85"/>
      <c r="P129" s="233">
        <f>O129*H129</f>
        <v>0</v>
      </c>
      <c r="Q129" s="233">
        <v>0</v>
      </c>
      <c r="R129" s="233">
        <f>Q129*H129</f>
        <v>0</v>
      </c>
      <c r="S129" s="233">
        <v>0.22</v>
      </c>
      <c r="T129" s="234">
        <f>S129*H129</f>
        <v>10.56</v>
      </c>
      <c r="AR129" s="235" t="s">
        <v>139</v>
      </c>
      <c r="AT129" s="235" t="s">
        <v>134</v>
      </c>
      <c r="AU129" s="235" t="s">
        <v>85</v>
      </c>
      <c r="AY129" s="16" t="s">
        <v>132</v>
      </c>
      <c r="BE129" s="236">
        <f>IF(N129="základní",J129,0)</f>
        <v>0</v>
      </c>
      <c r="BF129" s="236">
        <f>IF(N129="snížená",J129,0)</f>
        <v>0</v>
      </c>
      <c r="BG129" s="236">
        <f>IF(N129="zákl. přenesená",J129,0)</f>
        <v>0</v>
      </c>
      <c r="BH129" s="236">
        <f>IF(N129="sníž. přenesená",J129,0)</f>
        <v>0</v>
      </c>
      <c r="BI129" s="236">
        <f>IF(N129="nulová",J129,0)</f>
        <v>0</v>
      </c>
      <c r="BJ129" s="16" t="s">
        <v>83</v>
      </c>
      <c r="BK129" s="236">
        <f>ROUND(I129*H129,2)</f>
        <v>0</v>
      </c>
      <c r="BL129" s="16" t="s">
        <v>139</v>
      </c>
      <c r="BM129" s="235" t="s">
        <v>145</v>
      </c>
    </row>
    <row r="130" spans="2:51" s="12" customFormat="1" ht="12">
      <c r="B130" s="237"/>
      <c r="C130" s="238"/>
      <c r="D130" s="239" t="s">
        <v>141</v>
      </c>
      <c r="E130" s="240" t="s">
        <v>1</v>
      </c>
      <c r="F130" s="241" t="s">
        <v>146</v>
      </c>
      <c r="G130" s="238"/>
      <c r="H130" s="242">
        <v>48</v>
      </c>
      <c r="I130" s="243"/>
      <c r="J130" s="238"/>
      <c r="K130" s="238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141</v>
      </c>
      <c r="AU130" s="248" t="s">
        <v>85</v>
      </c>
      <c r="AV130" s="12" t="s">
        <v>85</v>
      </c>
      <c r="AW130" s="12" t="s">
        <v>32</v>
      </c>
      <c r="AX130" s="12" t="s">
        <v>83</v>
      </c>
      <c r="AY130" s="248" t="s">
        <v>132</v>
      </c>
    </row>
    <row r="131" spans="2:65" s="1" customFormat="1" ht="16.5" customHeight="1">
      <c r="B131" s="37"/>
      <c r="C131" s="224" t="s">
        <v>147</v>
      </c>
      <c r="D131" s="224" t="s">
        <v>134</v>
      </c>
      <c r="E131" s="225" t="s">
        <v>148</v>
      </c>
      <c r="F131" s="226" t="s">
        <v>149</v>
      </c>
      <c r="G131" s="227" t="s">
        <v>150</v>
      </c>
      <c r="H131" s="228">
        <v>17</v>
      </c>
      <c r="I131" s="229"/>
      <c r="J131" s="230">
        <f>ROUND(I131*H131,2)</f>
        <v>0</v>
      </c>
      <c r="K131" s="226" t="s">
        <v>138</v>
      </c>
      <c r="L131" s="42"/>
      <c r="M131" s="231" t="s">
        <v>1</v>
      </c>
      <c r="N131" s="232" t="s">
        <v>40</v>
      </c>
      <c r="O131" s="85"/>
      <c r="P131" s="233">
        <f>O131*H131</f>
        <v>0</v>
      </c>
      <c r="Q131" s="233">
        <v>0</v>
      </c>
      <c r="R131" s="233">
        <f>Q131*H131</f>
        <v>0</v>
      </c>
      <c r="S131" s="233">
        <v>0</v>
      </c>
      <c r="T131" s="234">
        <f>S131*H131</f>
        <v>0</v>
      </c>
      <c r="AR131" s="235" t="s">
        <v>139</v>
      </c>
      <c r="AT131" s="235" t="s">
        <v>134</v>
      </c>
      <c r="AU131" s="235" t="s">
        <v>85</v>
      </c>
      <c r="AY131" s="16" t="s">
        <v>132</v>
      </c>
      <c r="BE131" s="236">
        <f>IF(N131="základní",J131,0)</f>
        <v>0</v>
      </c>
      <c r="BF131" s="236">
        <f>IF(N131="snížená",J131,0)</f>
        <v>0</v>
      </c>
      <c r="BG131" s="236">
        <f>IF(N131="zákl. přenesená",J131,0)</f>
        <v>0</v>
      </c>
      <c r="BH131" s="236">
        <f>IF(N131="sníž. přenesená",J131,0)</f>
        <v>0</v>
      </c>
      <c r="BI131" s="236">
        <f>IF(N131="nulová",J131,0)</f>
        <v>0</v>
      </c>
      <c r="BJ131" s="16" t="s">
        <v>83</v>
      </c>
      <c r="BK131" s="236">
        <f>ROUND(I131*H131,2)</f>
        <v>0</v>
      </c>
      <c r="BL131" s="16" t="s">
        <v>139</v>
      </c>
      <c r="BM131" s="235" t="s">
        <v>151</v>
      </c>
    </row>
    <row r="132" spans="2:51" s="12" customFormat="1" ht="12">
      <c r="B132" s="237"/>
      <c r="C132" s="238"/>
      <c r="D132" s="239" t="s">
        <v>141</v>
      </c>
      <c r="E132" s="240" t="s">
        <v>152</v>
      </c>
      <c r="F132" s="241" t="s">
        <v>153</v>
      </c>
      <c r="G132" s="238"/>
      <c r="H132" s="242">
        <v>17</v>
      </c>
      <c r="I132" s="243"/>
      <c r="J132" s="238"/>
      <c r="K132" s="238"/>
      <c r="L132" s="244"/>
      <c r="M132" s="245"/>
      <c r="N132" s="246"/>
      <c r="O132" s="246"/>
      <c r="P132" s="246"/>
      <c r="Q132" s="246"/>
      <c r="R132" s="246"/>
      <c r="S132" s="246"/>
      <c r="T132" s="247"/>
      <c r="AT132" s="248" t="s">
        <v>141</v>
      </c>
      <c r="AU132" s="248" t="s">
        <v>85</v>
      </c>
      <c r="AV132" s="12" t="s">
        <v>85</v>
      </c>
      <c r="AW132" s="12" t="s">
        <v>32</v>
      </c>
      <c r="AX132" s="12" t="s">
        <v>83</v>
      </c>
      <c r="AY132" s="248" t="s">
        <v>132</v>
      </c>
    </row>
    <row r="133" spans="2:65" s="1" customFormat="1" ht="24" customHeight="1">
      <c r="B133" s="37"/>
      <c r="C133" s="224" t="s">
        <v>139</v>
      </c>
      <c r="D133" s="224" t="s">
        <v>134</v>
      </c>
      <c r="E133" s="225" t="s">
        <v>154</v>
      </c>
      <c r="F133" s="226" t="s">
        <v>155</v>
      </c>
      <c r="G133" s="227" t="s">
        <v>150</v>
      </c>
      <c r="H133" s="228">
        <v>114.37</v>
      </c>
      <c r="I133" s="229"/>
      <c r="J133" s="230">
        <f>ROUND(I133*H133,2)</f>
        <v>0</v>
      </c>
      <c r="K133" s="226" t="s">
        <v>138</v>
      </c>
      <c r="L133" s="42"/>
      <c r="M133" s="231" t="s">
        <v>1</v>
      </c>
      <c r="N133" s="232" t="s">
        <v>40</v>
      </c>
      <c r="O133" s="85"/>
      <c r="P133" s="233">
        <f>O133*H133</f>
        <v>0</v>
      </c>
      <c r="Q133" s="233">
        <v>0</v>
      </c>
      <c r="R133" s="233">
        <f>Q133*H133</f>
        <v>0</v>
      </c>
      <c r="S133" s="233">
        <v>0</v>
      </c>
      <c r="T133" s="234">
        <f>S133*H133</f>
        <v>0</v>
      </c>
      <c r="AR133" s="235" t="s">
        <v>139</v>
      </c>
      <c r="AT133" s="235" t="s">
        <v>134</v>
      </c>
      <c r="AU133" s="235" t="s">
        <v>85</v>
      </c>
      <c r="AY133" s="16" t="s">
        <v>132</v>
      </c>
      <c r="BE133" s="236">
        <f>IF(N133="základní",J133,0)</f>
        <v>0</v>
      </c>
      <c r="BF133" s="236">
        <f>IF(N133="snížená",J133,0)</f>
        <v>0</v>
      </c>
      <c r="BG133" s="236">
        <f>IF(N133="zákl. přenesená",J133,0)</f>
        <v>0</v>
      </c>
      <c r="BH133" s="236">
        <f>IF(N133="sníž. přenesená",J133,0)</f>
        <v>0</v>
      </c>
      <c r="BI133" s="236">
        <f>IF(N133="nulová",J133,0)</f>
        <v>0</v>
      </c>
      <c r="BJ133" s="16" t="s">
        <v>83</v>
      </c>
      <c r="BK133" s="236">
        <f>ROUND(I133*H133,2)</f>
        <v>0</v>
      </c>
      <c r="BL133" s="16" t="s">
        <v>139</v>
      </c>
      <c r="BM133" s="235" t="s">
        <v>156</v>
      </c>
    </row>
    <row r="134" spans="2:51" s="12" customFormat="1" ht="12">
      <c r="B134" s="237"/>
      <c r="C134" s="238"/>
      <c r="D134" s="239" t="s">
        <v>141</v>
      </c>
      <c r="E134" s="240" t="s">
        <v>1</v>
      </c>
      <c r="F134" s="241" t="s">
        <v>157</v>
      </c>
      <c r="G134" s="238"/>
      <c r="H134" s="242">
        <v>42.12</v>
      </c>
      <c r="I134" s="243"/>
      <c r="J134" s="238"/>
      <c r="K134" s="238"/>
      <c r="L134" s="244"/>
      <c r="M134" s="245"/>
      <c r="N134" s="246"/>
      <c r="O134" s="246"/>
      <c r="P134" s="246"/>
      <c r="Q134" s="246"/>
      <c r="R134" s="246"/>
      <c r="S134" s="246"/>
      <c r="T134" s="247"/>
      <c r="AT134" s="248" t="s">
        <v>141</v>
      </c>
      <c r="AU134" s="248" t="s">
        <v>85</v>
      </c>
      <c r="AV134" s="12" t="s">
        <v>85</v>
      </c>
      <c r="AW134" s="12" t="s">
        <v>32</v>
      </c>
      <c r="AX134" s="12" t="s">
        <v>75</v>
      </c>
      <c r="AY134" s="248" t="s">
        <v>132</v>
      </c>
    </row>
    <row r="135" spans="2:51" s="12" customFormat="1" ht="12">
      <c r="B135" s="237"/>
      <c r="C135" s="238"/>
      <c r="D135" s="239" t="s">
        <v>141</v>
      </c>
      <c r="E135" s="240" t="s">
        <v>1</v>
      </c>
      <c r="F135" s="241" t="s">
        <v>158</v>
      </c>
      <c r="G135" s="238"/>
      <c r="H135" s="242">
        <v>28.08</v>
      </c>
      <c r="I135" s="243"/>
      <c r="J135" s="238"/>
      <c r="K135" s="238"/>
      <c r="L135" s="244"/>
      <c r="M135" s="245"/>
      <c r="N135" s="246"/>
      <c r="O135" s="246"/>
      <c r="P135" s="246"/>
      <c r="Q135" s="246"/>
      <c r="R135" s="246"/>
      <c r="S135" s="246"/>
      <c r="T135" s="247"/>
      <c r="AT135" s="248" t="s">
        <v>141</v>
      </c>
      <c r="AU135" s="248" t="s">
        <v>85</v>
      </c>
      <c r="AV135" s="12" t="s">
        <v>85</v>
      </c>
      <c r="AW135" s="12" t="s">
        <v>32</v>
      </c>
      <c r="AX135" s="12" t="s">
        <v>75</v>
      </c>
      <c r="AY135" s="248" t="s">
        <v>132</v>
      </c>
    </row>
    <row r="136" spans="2:51" s="12" customFormat="1" ht="12">
      <c r="B136" s="237"/>
      <c r="C136" s="238"/>
      <c r="D136" s="239" t="s">
        <v>141</v>
      </c>
      <c r="E136" s="240" t="s">
        <v>1</v>
      </c>
      <c r="F136" s="241" t="s">
        <v>159</v>
      </c>
      <c r="G136" s="238"/>
      <c r="H136" s="242">
        <v>30.71</v>
      </c>
      <c r="I136" s="243"/>
      <c r="J136" s="238"/>
      <c r="K136" s="238"/>
      <c r="L136" s="244"/>
      <c r="M136" s="245"/>
      <c r="N136" s="246"/>
      <c r="O136" s="246"/>
      <c r="P136" s="246"/>
      <c r="Q136" s="246"/>
      <c r="R136" s="246"/>
      <c r="S136" s="246"/>
      <c r="T136" s="247"/>
      <c r="AT136" s="248" t="s">
        <v>141</v>
      </c>
      <c r="AU136" s="248" t="s">
        <v>85</v>
      </c>
      <c r="AV136" s="12" t="s">
        <v>85</v>
      </c>
      <c r="AW136" s="12" t="s">
        <v>32</v>
      </c>
      <c r="AX136" s="12" t="s">
        <v>75</v>
      </c>
      <c r="AY136" s="248" t="s">
        <v>132</v>
      </c>
    </row>
    <row r="137" spans="2:51" s="12" customFormat="1" ht="12">
      <c r="B137" s="237"/>
      <c r="C137" s="238"/>
      <c r="D137" s="239" t="s">
        <v>141</v>
      </c>
      <c r="E137" s="240" t="s">
        <v>1</v>
      </c>
      <c r="F137" s="241" t="s">
        <v>160</v>
      </c>
      <c r="G137" s="238"/>
      <c r="H137" s="242">
        <v>12.96</v>
      </c>
      <c r="I137" s="243"/>
      <c r="J137" s="238"/>
      <c r="K137" s="238"/>
      <c r="L137" s="244"/>
      <c r="M137" s="245"/>
      <c r="N137" s="246"/>
      <c r="O137" s="246"/>
      <c r="P137" s="246"/>
      <c r="Q137" s="246"/>
      <c r="R137" s="246"/>
      <c r="S137" s="246"/>
      <c r="T137" s="247"/>
      <c r="AT137" s="248" t="s">
        <v>141</v>
      </c>
      <c r="AU137" s="248" t="s">
        <v>85</v>
      </c>
      <c r="AV137" s="12" t="s">
        <v>85</v>
      </c>
      <c r="AW137" s="12" t="s">
        <v>32</v>
      </c>
      <c r="AX137" s="12" t="s">
        <v>75</v>
      </c>
      <c r="AY137" s="248" t="s">
        <v>132</v>
      </c>
    </row>
    <row r="138" spans="2:51" s="12" customFormat="1" ht="12">
      <c r="B138" s="237"/>
      <c r="C138" s="238"/>
      <c r="D138" s="239" t="s">
        <v>141</v>
      </c>
      <c r="E138" s="240" t="s">
        <v>1</v>
      </c>
      <c r="F138" s="241" t="s">
        <v>161</v>
      </c>
      <c r="G138" s="238"/>
      <c r="H138" s="242">
        <v>0.5</v>
      </c>
      <c r="I138" s="243"/>
      <c r="J138" s="238"/>
      <c r="K138" s="238"/>
      <c r="L138" s="244"/>
      <c r="M138" s="245"/>
      <c r="N138" s="246"/>
      <c r="O138" s="246"/>
      <c r="P138" s="246"/>
      <c r="Q138" s="246"/>
      <c r="R138" s="246"/>
      <c r="S138" s="246"/>
      <c r="T138" s="247"/>
      <c r="AT138" s="248" t="s">
        <v>141</v>
      </c>
      <c r="AU138" s="248" t="s">
        <v>85</v>
      </c>
      <c r="AV138" s="12" t="s">
        <v>85</v>
      </c>
      <c r="AW138" s="12" t="s">
        <v>32</v>
      </c>
      <c r="AX138" s="12" t="s">
        <v>75</v>
      </c>
      <c r="AY138" s="248" t="s">
        <v>132</v>
      </c>
    </row>
    <row r="139" spans="2:51" s="13" customFormat="1" ht="12">
      <c r="B139" s="249"/>
      <c r="C139" s="250"/>
      <c r="D139" s="239" t="s">
        <v>141</v>
      </c>
      <c r="E139" s="251" t="s">
        <v>92</v>
      </c>
      <c r="F139" s="252" t="s">
        <v>162</v>
      </c>
      <c r="G139" s="250"/>
      <c r="H139" s="253">
        <v>114.37</v>
      </c>
      <c r="I139" s="254"/>
      <c r="J139" s="250"/>
      <c r="K139" s="250"/>
      <c r="L139" s="255"/>
      <c r="M139" s="256"/>
      <c r="N139" s="257"/>
      <c r="O139" s="257"/>
      <c r="P139" s="257"/>
      <c r="Q139" s="257"/>
      <c r="R139" s="257"/>
      <c r="S139" s="257"/>
      <c r="T139" s="258"/>
      <c r="AT139" s="259" t="s">
        <v>141</v>
      </c>
      <c r="AU139" s="259" t="s">
        <v>85</v>
      </c>
      <c r="AV139" s="13" t="s">
        <v>139</v>
      </c>
      <c r="AW139" s="13" t="s">
        <v>32</v>
      </c>
      <c r="AX139" s="13" t="s">
        <v>83</v>
      </c>
      <c r="AY139" s="259" t="s">
        <v>132</v>
      </c>
    </row>
    <row r="140" spans="2:65" s="1" customFormat="1" ht="24" customHeight="1">
      <c r="B140" s="37"/>
      <c r="C140" s="224" t="s">
        <v>163</v>
      </c>
      <c r="D140" s="224" t="s">
        <v>134</v>
      </c>
      <c r="E140" s="225" t="s">
        <v>164</v>
      </c>
      <c r="F140" s="226" t="s">
        <v>165</v>
      </c>
      <c r="G140" s="227" t="s">
        <v>150</v>
      </c>
      <c r="H140" s="228">
        <v>91.258</v>
      </c>
      <c r="I140" s="229"/>
      <c r="J140" s="230">
        <f>ROUND(I140*H140,2)</f>
        <v>0</v>
      </c>
      <c r="K140" s="226" t="s">
        <v>138</v>
      </c>
      <c r="L140" s="42"/>
      <c r="M140" s="231" t="s">
        <v>1</v>
      </c>
      <c r="N140" s="232" t="s">
        <v>40</v>
      </c>
      <c r="O140" s="85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139</v>
      </c>
      <c r="AT140" s="235" t="s">
        <v>134</v>
      </c>
      <c r="AU140" s="235" t="s">
        <v>85</v>
      </c>
      <c r="AY140" s="16" t="s">
        <v>132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83</v>
      </c>
      <c r="BK140" s="236">
        <f>ROUND(I140*H140,2)</f>
        <v>0</v>
      </c>
      <c r="BL140" s="16" t="s">
        <v>139</v>
      </c>
      <c r="BM140" s="235" t="s">
        <v>166</v>
      </c>
    </row>
    <row r="141" spans="2:51" s="12" customFormat="1" ht="12">
      <c r="B141" s="237"/>
      <c r="C141" s="238"/>
      <c r="D141" s="239" t="s">
        <v>141</v>
      </c>
      <c r="E141" s="240" t="s">
        <v>1</v>
      </c>
      <c r="F141" s="241" t="s">
        <v>94</v>
      </c>
      <c r="G141" s="238"/>
      <c r="H141" s="242">
        <v>91.258</v>
      </c>
      <c r="I141" s="243"/>
      <c r="J141" s="238"/>
      <c r="K141" s="238"/>
      <c r="L141" s="244"/>
      <c r="M141" s="245"/>
      <c r="N141" s="246"/>
      <c r="O141" s="246"/>
      <c r="P141" s="246"/>
      <c r="Q141" s="246"/>
      <c r="R141" s="246"/>
      <c r="S141" s="246"/>
      <c r="T141" s="247"/>
      <c r="AT141" s="248" t="s">
        <v>141</v>
      </c>
      <c r="AU141" s="248" t="s">
        <v>85</v>
      </c>
      <c r="AV141" s="12" t="s">
        <v>85</v>
      </c>
      <c r="AW141" s="12" t="s">
        <v>32</v>
      </c>
      <c r="AX141" s="12" t="s">
        <v>83</v>
      </c>
      <c r="AY141" s="248" t="s">
        <v>132</v>
      </c>
    </row>
    <row r="142" spans="2:65" s="1" customFormat="1" ht="24" customHeight="1">
      <c r="B142" s="37"/>
      <c r="C142" s="224" t="s">
        <v>167</v>
      </c>
      <c r="D142" s="224" t="s">
        <v>134</v>
      </c>
      <c r="E142" s="225" t="s">
        <v>168</v>
      </c>
      <c r="F142" s="226" t="s">
        <v>169</v>
      </c>
      <c r="G142" s="227" t="s">
        <v>150</v>
      </c>
      <c r="H142" s="228">
        <v>91.258</v>
      </c>
      <c r="I142" s="229"/>
      <c r="J142" s="230">
        <f>ROUND(I142*H142,2)</f>
        <v>0</v>
      </c>
      <c r="K142" s="226" t="s">
        <v>138</v>
      </c>
      <c r="L142" s="42"/>
      <c r="M142" s="231" t="s">
        <v>1</v>
      </c>
      <c r="N142" s="232" t="s">
        <v>40</v>
      </c>
      <c r="O142" s="85"/>
      <c r="P142" s="233">
        <f>O142*H142</f>
        <v>0</v>
      </c>
      <c r="Q142" s="233">
        <v>0</v>
      </c>
      <c r="R142" s="233">
        <f>Q142*H142</f>
        <v>0</v>
      </c>
      <c r="S142" s="233">
        <v>0</v>
      </c>
      <c r="T142" s="234">
        <f>S142*H142</f>
        <v>0</v>
      </c>
      <c r="AR142" s="235" t="s">
        <v>139</v>
      </c>
      <c r="AT142" s="235" t="s">
        <v>134</v>
      </c>
      <c r="AU142" s="235" t="s">
        <v>85</v>
      </c>
      <c r="AY142" s="16" t="s">
        <v>132</v>
      </c>
      <c r="BE142" s="236">
        <f>IF(N142="základní",J142,0)</f>
        <v>0</v>
      </c>
      <c r="BF142" s="236">
        <f>IF(N142="snížená",J142,0)</f>
        <v>0</v>
      </c>
      <c r="BG142" s="236">
        <f>IF(N142="zákl. přenesená",J142,0)</f>
        <v>0</v>
      </c>
      <c r="BH142" s="236">
        <f>IF(N142="sníž. přenesená",J142,0)</f>
        <v>0</v>
      </c>
      <c r="BI142" s="236">
        <f>IF(N142="nulová",J142,0)</f>
        <v>0</v>
      </c>
      <c r="BJ142" s="16" t="s">
        <v>83</v>
      </c>
      <c r="BK142" s="236">
        <f>ROUND(I142*H142,2)</f>
        <v>0</v>
      </c>
      <c r="BL142" s="16" t="s">
        <v>139</v>
      </c>
      <c r="BM142" s="235" t="s">
        <v>170</v>
      </c>
    </row>
    <row r="143" spans="2:51" s="14" customFormat="1" ht="12">
      <c r="B143" s="260"/>
      <c r="C143" s="261"/>
      <c r="D143" s="239" t="s">
        <v>141</v>
      </c>
      <c r="E143" s="262" t="s">
        <v>1</v>
      </c>
      <c r="F143" s="263" t="s">
        <v>171</v>
      </c>
      <c r="G143" s="261"/>
      <c r="H143" s="262" t="s">
        <v>1</v>
      </c>
      <c r="I143" s="264"/>
      <c r="J143" s="261"/>
      <c r="K143" s="261"/>
      <c r="L143" s="265"/>
      <c r="M143" s="266"/>
      <c r="N143" s="267"/>
      <c r="O143" s="267"/>
      <c r="P143" s="267"/>
      <c r="Q143" s="267"/>
      <c r="R143" s="267"/>
      <c r="S143" s="267"/>
      <c r="T143" s="268"/>
      <c r="AT143" s="269" t="s">
        <v>141</v>
      </c>
      <c r="AU143" s="269" t="s">
        <v>85</v>
      </c>
      <c r="AV143" s="14" t="s">
        <v>83</v>
      </c>
      <c r="AW143" s="14" t="s">
        <v>32</v>
      </c>
      <c r="AX143" s="14" t="s">
        <v>75</v>
      </c>
      <c r="AY143" s="269" t="s">
        <v>132</v>
      </c>
    </row>
    <row r="144" spans="2:51" s="12" customFormat="1" ht="12">
      <c r="B144" s="237"/>
      <c r="C144" s="238"/>
      <c r="D144" s="239" t="s">
        <v>141</v>
      </c>
      <c r="E144" s="240" t="s">
        <v>94</v>
      </c>
      <c r="F144" s="241" t="s">
        <v>172</v>
      </c>
      <c r="G144" s="238"/>
      <c r="H144" s="242">
        <v>91.258</v>
      </c>
      <c r="I144" s="243"/>
      <c r="J144" s="238"/>
      <c r="K144" s="238"/>
      <c r="L144" s="244"/>
      <c r="M144" s="245"/>
      <c r="N144" s="246"/>
      <c r="O144" s="246"/>
      <c r="P144" s="246"/>
      <c r="Q144" s="246"/>
      <c r="R144" s="246"/>
      <c r="S144" s="246"/>
      <c r="T144" s="247"/>
      <c r="AT144" s="248" t="s">
        <v>141</v>
      </c>
      <c r="AU144" s="248" t="s">
        <v>85</v>
      </c>
      <c r="AV144" s="12" t="s">
        <v>85</v>
      </c>
      <c r="AW144" s="12" t="s">
        <v>32</v>
      </c>
      <c r="AX144" s="12" t="s">
        <v>83</v>
      </c>
      <c r="AY144" s="248" t="s">
        <v>132</v>
      </c>
    </row>
    <row r="145" spans="2:65" s="1" customFormat="1" ht="24" customHeight="1">
      <c r="B145" s="37"/>
      <c r="C145" s="224" t="s">
        <v>173</v>
      </c>
      <c r="D145" s="224" t="s">
        <v>134</v>
      </c>
      <c r="E145" s="225" t="s">
        <v>174</v>
      </c>
      <c r="F145" s="226" t="s">
        <v>175</v>
      </c>
      <c r="G145" s="227" t="s">
        <v>150</v>
      </c>
      <c r="H145" s="228">
        <v>91.258</v>
      </c>
      <c r="I145" s="229"/>
      <c r="J145" s="230">
        <f>ROUND(I145*H145,2)</f>
        <v>0</v>
      </c>
      <c r="K145" s="226" t="s">
        <v>138</v>
      </c>
      <c r="L145" s="42"/>
      <c r="M145" s="231" t="s">
        <v>1</v>
      </c>
      <c r="N145" s="232" t="s">
        <v>40</v>
      </c>
      <c r="O145" s="85"/>
      <c r="P145" s="233">
        <f>O145*H145</f>
        <v>0</v>
      </c>
      <c r="Q145" s="233">
        <v>0</v>
      </c>
      <c r="R145" s="233">
        <f>Q145*H145</f>
        <v>0</v>
      </c>
      <c r="S145" s="233">
        <v>0</v>
      </c>
      <c r="T145" s="234">
        <f>S145*H145</f>
        <v>0</v>
      </c>
      <c r="AR145" s="235" t="s">
        <v>139</v>
      </c>
      <c r="AT145" s="235" t="s">
        <v>134</v>
      </c>
      <c r="AU145" s="235" t="s">
        <v>85</v>
      </c>
      <c r="AY145" s="16" t="s">
        <v>132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6" t="s">
        <v>83</v>
      </c>
      <c r="BK145" s="236">
        <f>ROUND(I145*H145,2)</f>
        <v>0</v>
      </c>
      <c r="BL145" s="16" t="s">
        <v>139</v>
      </c>
      <c r="BM145" s="235" t="s">
        <v>176</v>
      </c>
    </row>
    <row r="146" spans="2:51" s="12" customFormat="1" ht="12">
      <c r="B146" s="237"/>
      <c r="C146" s="238"/>
      <c r="D146" s="239" t="s">
        <v>141</v>
      </c>
      <c r="E146" s="240" t="s">
        <v>1</v>
      </c>
      <c r="F146" s="241" t="s">
        <v>94</v>
      </c>
      <c r="G146" s="238"/>
      <c r="H146" s="242">
        <v>91.258</v>
      </c>
      <c r="I146" s="243"/>
      <c r="J146" s="238"/>
      <c r="K146" s="238"/>
      <c r="L146" s="244"/>
      <c r="M146" s="245"/>
      <c r="N146" s="246"/>
      <c r="O146" s="246"/>
      <c r="P146" s="246"/>
      <c r="Q146" s="246"/>
      <c r="R146" s="246"/>
      <c r="S146" s="246"/>
      <c r="T146" s="247"/>
      <c r="AT146" s="248" t="s">
        <v>141</v>
      </c>
      <c r="AU146" s="248" t="s">
        <v>85</v>
      </c>
      <c r="AV146" s="12" t="s">
        <v>85</v>
      </c>
      <c r="AW146" s="12" t="s">
        <v>32</v>
      </c>
      <c r="AX146" s="12" t="s">
        <v>83</v>
      </c>
      <c r="AY146" s="248" t="s">
        <v>132</v>
      </c>
    </row>
    <row r="147" spans="2:65" s="1" customFormat="1" ht="24" customHeight="1">
      <c r="B147" s="37"/>
      <c r="C147" s="224" t="s">
        <v>177</v>
      </c>
      <c r="D147" s="224" t="s">
        <v>134</v>
      </c>
      <c r="E147" s="225" t="s">
        <v>178</v>
      </c>
      <c r="F147" s="226" t="s">
        <v>179</v>
      </c>
      <c r="G147" s="227" t="s">
        <v>150</v>
      </c>
      <c r="H147" s="228">
        <v>115.293</v>
      </c>
      <c r="I147" s="229"/>
      <c r="J147" s="230">
        <f>ROUND(I147*H147,2)</f>
        <v>0</v>
      </c>
      <c r="K147" s="226" t="s">
        <v>138</v>
      </c>
      <c r="L147" s="42"/>
      <c r="M147" s="231" t="s">
        <v>1</v>
      </c>
      <c r="N147" s="232" t="s">
        <v>40</v>
      </c>
      <c r="O147" s="85"/>
      <c r="P147" s="233">
        <f>O147*H147</f>
        <v>0</v>
      </c>
      <c r="Q147" s="233">
        <v>0</v>
      </c>
      <c r="R147" s="233">
        <f>Q147*H147</f>
        <v>0</v>
      </c>
      <c r="S147" s="233">
        <v>0</v>
      </c>
      <c r="T147" s="234">
        <f>S147*H147</f>
        <v>0</v>
      </c>
      <c r="AR147" s="235" t="s">
        <v>139</v>
      </c>
      <c r="AT147" s="235" t="s">
        <v>134</v>
      </c>
      <c r="AU147" s="235" t="s">
        <v>85</v>
      </c>
      <c r="AY147" s="16" t="s">
        <v>132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83</v>
      </c>
      <c r="BK147" s="236">
        <f>ROUND(I147*H147,2)</f>
        <v>0</v>
      </c>
      <c r="BL147" s="16" t="s">
        <v>139</v>
      </c>
      <c r="BM147" s="235" t="s">
        <v>180</v>
      </c>
    </row>
    <row r="148" spans="2:51" s="12" customFormat="1" ht="12">
      <c r="B148" s="237"/>
      <c r="C148" s="238"/>
      <c r="D148" s="239" t="s">
        <v>141</v>
      </c>
      <c r="E148" s="240" t="s">
        <v>99</v>
      </c>
      <c r="F148" s="241" t="s">
        <v>181</v>
      </c>
      <c r="G148" s="238"/>
      <c r="H148" s="242">
        <v>115.293</v>
      </c>
      <c r="I148" s="243"/>
      <c r="J148" s="238"/>
      <c r="K148" s="238"/>
      <c r="L148" s="244"/>
      <c r="M148" s="245"/>
      <c r="N148" s="246"/>
      <c r="O148" s="246"/>
      <c r="P148" s="246"/>
      <c r="Q148" s="246"/>
      <c r="R148" s="246"/>
      <c r="S148" s="246"/>
      <c r="T148" s="247"/>
      <c r="AT148" s="248" t="s">
        <v>141</v>
      </c>
      <c r="AU148" s="248" t="s">
        <v>85</v>
      </c>
      <c r="AV148" s="12" t="s">
        <v>85</v>
      </c>
      <c r="AW148" s="12" t="s">
        <v>32</v>
      </c>
      <c r="AX148" s="12" t="s">
        <v>83</v>
      </c>
      <c r="AY148" s="248" t="s">
        <v>132</v>
      </c>
    </row>
    <row r="149" spans="2:65" s="1" customFormat="1" ht="16.5" customHeight="1">
      <c r="B149" s="37"/>
      <c r="C149" s="224" t="s">
        <v>182</v>
      </c>
      <c r="D149" s="224" t="s">
        <v>134</v>
      </c>
      <c r="E149" s="225" t="s">
        <v>183</v>
      </c>
      <c r="F149" s="226" t="s">
        <v>184</v>
      </c>
      <c r="G149" s="227" t="s">
        <v>150</v>
      </c>
      <c r="H149" s="228">
        <v>115.293</v>
      </c>
      <c r="I149" s="229"/>
      <c r="J149" s="230">
        <f>ROUND(I149*H149,2)</f>
        <v>0</v>
      </c>
      <c r="K149" s="226" t="s">
        <v>138</v>
      </c>
      <c r="L149" s="42"/>
      <c r="M149" s="231" t="s">
        <v>1</v>
      </c>
      <c r="N149" s="232" t="s">
        <v>40</v>
      </c>
      <c r="O149" s="85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35" t="s">
        <v>139</v>
      </c>
      <c r="AT149" s="235" t="s">
        <v>134</v>
      </c>
      <c r="AU149" s="235" t="s">
        <v>85</v>
      </c>
      <c r="AY149" s="16" t="s">
        <v>132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83</v>
      </c>
      <c r="BK149" s="236">
        <f>ROUND(I149*H149,2)</f>
        <v>0</v>
      </c>
      <c r="BL149" s="16" t="s">
        <v>139</v>
      </c>
      <c r="BM149" s="235" t="s">
        <v>185</v>
      </c>
    </row>
    <row r="150" spans="2:51" s="12" customFormat="1" ht="12">
      <c r="B150" s="237"/>
      <c r="C150" s="238"/>
      <c r="D150" s="239" t="s">
        <v>141</v>
      </c>
      <c r="E150" s="240" t="s">
        <v>1</v>
      </c>
      <c r="F150" s="241" t="s">
        <v>99</v>
      </c>
      <c r="G150" s="238"/>
      <c r="H150" s="242">
        <v>115.293</v>
      </c>
      <c r="I150" s="243"/>
      <c r="J150" s="238"/>
      <c r="K150" s="238"/>
      <c r="L150" s="244"/>
      <c r="M150" s="245"/>
      <c r="N150" s="246"/>
      <c r="O150" s="246"/>
      <c r="P150" s="246"/>
      <c r="Q150" s="246"/>
      <c r="R150" s="246"/>
      <c r="S150" s="246"/>
      <c r="T150" s="247"/>
      <c r="AT150" s="248" t="s">
        <v>141</v>
      </c>
      <c r="AU150" s="248" t="s">
        <v>85</v>
      </c>
      <c r="AV150" s="12" t="s">
        <v>85</v>
      </c>
      <c r="AW150" s="12" t="s">
        <v>32</v>
      </c>
      <c r="AX150" s="12" t="s">
        <v>83</v>
      </c>
      <c r="AY150" s="248" t="s">
        <v>132</v>
      </c>
    </row>
    <row r="151" spans="2:65" s="1" customFormat="1" ht="24" customHeight="1">
      <c r="B151" s="37"/>
      <c r="C151" s="224" t="s">
        <v>186</v>
      </c>
      <c r="D151" s="224" t="s">
        <v>134</v>
      </c>
      <c r="E151" s="225" t="s">
        <v>187</v>
      </c>
      <c r="F151" s="226" t="s">
        <v>188</v>
      </c>
      <c r="G151" s="227" t="s">
        <v>189</v>
      </c>
      <c r="H151" s="228">
        <v>207.527</v>
      </c>
      <c r="I151" s="229"/>
      <c r="J151" s="230">
        <f>ROUND(I151*H151,2)</f>
        <v>0</v>
      </c>
      <c r="K151" s="226" t="s">
        <v>138</v>
      </c>
      <c r="L151" s="42"/>
      <c r="M151" s="231" t="s">
        <v>1</v>
      </c>
      <c r="N151" s="232" t="s">
        <v>40</v>
      </c>
      <c r="O151" s="85"/>
      <c r="P151" s="233">
        <f>O151*H151</f>
        <v>0</v>
      </c>
      <c r="Q151" s="233">
        <v>0</v>
      </c>
      <c r="R151" s="233">
        <f>Q151*H151</f>
        <v>0</v>
      </c>
      <c r="S151" s="233">
        <v>0</v>
      </c>
      <c r="T151" s="234">
        <f>S151*H151</f>
        <v>0</v>
      </c>
      <c r="AR151" s="235" t="s">
        <v>139</v>
      </c>
      <c r="AT151" s="235" t="s">
        <v>134</v>
      </c>
      <c r="AU151" s="235" t="s">
        <v>85</v>
      </c>
      <c r="AY151" s="16" t="s">
        <v>132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83</v>
      </c>
      <c r="BK151" s="236">
        <f>ROUND(I151*H151,2)</f>
        <v>0</v>
      </c>
      <c r="BL151" s="16" t="s">
        <v>139</v>
      </c>
      <c r="BM151" s="235" t="s">
        <v>190</v>
      </c>
    </row>
    <row r="152" spans="2:51" s="12" customFormat="1" ht="12">
      <c r="B152" s="237"/>
      <c r="C152" s="238"/>
      <c r="D152" s="239" t="s">
        <v>141</v>
      </c>
      <c r="E152" s="240" t="s">
        <v>1</v>
      </c>
      <c r="F152" s="241" t="s">
        <v>191</v>
      </c>
      <c r="G152" s="238"/>
      <c r="H152" s="242">
        <v>207.527</v>
      </c>
      <c r="I152" s="243"/>
      <c r="J152" s="238"/>
      <c r="K152" s="238"/>
      <c r="L152" s="244"/>
      <c r="M152" s="245"/>
      <c r="N152" s="246"/>
      <c r="O152" s="246"/>
      <c r="P152" s="246"/>
      <c r="Q152" s="246"/>
      <c r="R152" s="246"/>
      <c r="S152" s="246"/>
      <c r="T152" s="247"/>
      <c r="AT152" s="248" t="s">
        <v>141</v>
      </c>
      <c r="AU152" s="248" t="s">
        <v>85</v>
      </c>
      <c r="AV152" s="12" t="s">
        <v>85</v>
      </c>
      <c r="AW152" s="12" t="s">
        <v>32</v>
      </c>
      <c r="AX152" s="12" t="s">
        <v>83</v>
      </c>
      <c r="AY152" s="248" t="s">
        <v>132</v>
      </c>
    </row>
    <row r="153" spans="2:65" s="1" customFormat="1" ht="24" customHeight="1">
      <c r="B153" s="37"/>
      <c r="C153" s="224" t="s">
        <v>192</v>
      </c>
      <c r="D153" s="224" t="s">
        <v>134</v>
      </c>
      <c r="E153" s="225" t="s">
        <v>193</v>
      </c>
      <c r="F153" s="226" t="s">
        <v>194</v>
      </c>
      <c r="G153" s="227" t="s">
        <v>150</v>
      </c>
      <c r="H153" s="228">
        <v>90.335</v>
      </c>
      <c r="I153" s="229"/>
      <c r="J153" s="230">
        <f>ROUND(I153*H153,2)</f>
        <v>0</v>
      </c>
      <c r="K153" s="226" t="s">
        <v>138</v>
      </c>
      <c r="L153" s="42"/>
      <c r="M153" s="231" t="s">
        <v>1</v>
      </c>
      <c r="N153" s="232" t="s">
        <v>40</v>
      </c>
      <c r="O153" s="85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139</v>
      </c>
      <c r="AT153" s="235" t="s">
        <v>134</v>
      </c>
      <c r="AU153" s="235" t="s">
        <v>85</v>
      </c>
      <c r="AY153" s="16" t="s">
        <v>132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83</v>
      </c>
      <c r="BK153" s="236">
        <f>ROUND(I153*H153,2)</f>
        <v>0</v>
      </c>
      <c r="BL153" s="16" t="s">
        <v>139</v>
      </c>
      <c r="BM153" s="235" t="s">
        <v>195</v>
      </c>
    </row>
    <row r="154" spans="2:51" s="14" customFormat="1" ht="12">
      <c r="B154" s="260"/>
      <c r="C154" s="261"/>
      <c r="D154" s="239" t="s">
        <v>141</v>
      </c>
      <c r="E154" s="262" t="s">
        <v>1</v>
      </c>
      <c r="F154" s="263" t="s">
        <v>196</v>
      </c>
      <c r="G154" s="261"/>
      <c r="H154" s="262" t="s">
        <v>1</v>
      </c>
      <c r="I154" s="264"/>
      <c r="J154" s="261"/>
      <c r="K154" s="261"/>
      <c r="L154" s="265"/>
      <c r="M154" s="266"/>
      <c r="N154" s="267"/>
      <c r="O154" s="267"/>
      <c r="P154" s="267"/>
      <c r="Q154" s="267"/>
      <c r="R154" s="267"/>
      <c r="S154" s="267"/>
      <c r="T154" s="268"/>
      <c r="AT154" s="269" t="s">
        <v>141</v>
      </c>
      <c r="AU154" s="269" t="s">
        <v>85</v>
      </c>
      <c r="AV154" s="14" t="s">
        <v>83</v>
      </c>
      <c r="AW154" s="14" t="s">
        <v>32</v>
      </c>
      <c r="AX154" s="14" t="s">
        <v>75</v>
      </c>
      <c r="AY154" s="269" t="s">
        <v>132</v>
      </c>
    </row>
    <row r="155" spans="2:51" s="12" customFormat="1" ht="12">
      <c r="B155" s="237"/>
      <c r="C155" s="238"/>
      <c r="D155" s="239" t="s">
        <v>141</v>
      </c>
      <c r="E155" s="240" t="s">
        <v>97</v>
      </c>
      <c r="F155" s="241" t="s">
        <v>197</v>
      </c>
      <c r="G155" s="238"/>
      <c r="H155" s="242">
        <v>90.335</v>
      </c>
      <c r="I155" s="243"/>
      <c r="J155" s="238"/>
      <c r="K155" s="238"/>
      <c r="L155" s="244"/>
      <c r="M155" s="245"/>
      <c r="N155" s="246"/>
      <c r="O155" s="246"/>
      <c r="P155" s="246"/>
      <c r="Q155" s="246"/>
      <c r="R155" s="246"/>
      <c r="S155" s="246"/>
      <c r="T155" s="247"/>
      <c r="AT155" s="248" t="s">
        <v>141</v>
      </c>
      <c r="AU155" s="248" t="s">
        <v>85</v>
      </c>
      <c r="AV155" s="12" t="s">
        <v>85</v>
      </c>
      <c r="AW155" s="12" t="s">
        <v>32</v>
      </c>
      <c r="AX155" s="12" t="s">
        <v>83</v>
      </c>
      <c r="AY155" s="248" t="s">
        <v>132</v>
      </c>
    </row>
    <row r="156" spans="2:65" s="1" customFormat="1" ht="24" customHeight="1">
      <c r="B156" s="37"/>
      <c r="C156" s="224" t="s">
        <v>198</v>
      </c>
      <c r="D156" s="224" t="s">
        <v>134</v>
      </c>
      <c r="E156" s="225" t="s">
        <v>199</v>
      </c>
      <c r="F156" s="226" t="s">
        <v>200</v>
      </c>
      <c r="G156" s="227" t="s">
        <v>137</v>
      </c>
      <c r="H156" s="228">
        <v>170</v>
      </c>
      <c r="I156" s="229"/>
      <c r="J156" s="230">
        <f>ROUND(I156*H156,2)</f>
        <v>0</v>
      </c>
      <c r="K156" s="226" t="s">
        <v>138</v>
      </c>
      <c r="L156" s="42"/>
      <c r="M156" s="231" t="s">
        <v>1</v>
      </c>
      <c r="N156" s="232" t="s">
        <v>40</v>
      </c>
      <c r="O156" s="85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AR156" s="235" t="s">
        <v>139</v>
      </c>
      <c r="AT156" s="235" t="s">
        <v>134</v>
      </c>
      <c r="AU156" s="235" t="s">
        <v>85</v>
      </c>
      <c r="AY156" s="16" t="s">
        <v>132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83</v>
      </c>
      <c r="BK156" s="236">
        <f>ROUND(I156*H156,2)</f>
        <v>0</v>
      </c>
      <c r="BL156" s="16" t="s">
        <v>139</v>
      </c>
      <c r="BM156" s="235" t="s">
        <v>201</v>
      </c>
    </row>
    <row r="157" spans="2:65" s="1" customFormat="1" ht="24" customHeight="1">
      <c r="B157" s="37"/>
      <c r="C157" s="224" t="s">
        <v>202</v>
      </c>
      <c r="D157" s="224" t="s">
        <v>134</v>
      </c>
      <c r="E157" s="225" t="s">
        <v>203</v>
      </c>
      <c r="F157" s="226" t="s">
        <v>204</v>
      </c>
      <c r="G157" s="227" t="s">
        <v>137</v>
      </c>
      <c r="H157" s="228">
        <v>170</v>
      </c>
      <c r="I157" s="229"/>
      <c r="J157" s="230">
        <f>ROUND(I157*H157,2)</f>
        <v>0</v>
      </c>
      <c r="K157" s="226" t="s">
        <v>138</v>
      </c>
      <c r="L157" s="42"/>
      <c r="M157" s="231" t="s">
        <v>1</v>
      </c>
      <c r="N157" s="232" t="s">
        <v>40</v>
      </c>
      <c r="O157" s="85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139</v>
      </c>
      <c r="AT157" s="235" t="s">
        <v>134</v>
      </c>
      <c r="AU157" s="235" t="s">
        <v>85</v>
      </c>
      <c r="AY157" s="16" t="s">
        <v>132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83</v>
      </c>
      <c r="BK157" s="236">
        <f>ROUND(I157*H157,2)</f>
        <v>0</v>
      </c>
      <c r="BL157" s="16" t="s">
        <v>139</v>
      </c>
      <c r="BM157" s="235" t="s">
        <v>205</v>
      </c>
    </row>
    <row r="158" spans="2:65" s="1" customFormat="1" ht="16.5" customHeight="1">
      <c r="B158" s="37"/>
      <c r="C158" s="270" t="s">
        <v>206</v>
      </c>
      <c r="D158" s="270" t="s">
        <v>207</v>
      </c>
      <c r="E158" s="271" t="s">
        <v>208</v>
      </c>
      <c r="F158" s="272" t="s">
        <v>209</v>
      </c>
      <c r="G158" s="273" t="s">
        <v>210</v>
      </c>
      <c r="H158" s="274">
        <v>2.55</v>
      </c>
      <c r="I158" s="275"/>
      <c r="J158" s="276">
        <f>ROUND(I158*H158,2)</f>
        <v>0</v>
      </c>
      <c r="K158" s="272" t="s">
        <v>138</v>
      </c>
      <c r="L158" s="277"/>
      <c r="M158" s="278" t="s">
        <v>1</v>
      </c>
      <c r="N158" s="279" t="s">
        <v>40</v>
      </c>
      <c r="O158" s="85"/>
      <c r="P158" s="233">
        <f>O158*H158</f>
        <v>0</v>
      </c>
      <c r="Q158" s="233">
        <v>0.001</v>
      </c>
      <c r="R158" s="233">
        <f>Q158*H158</f>
        <v>0.0025499999999999997</v>
      </c>
      <c r="S158" s="233">
        <v>0</v>
      </c>
      <c r="T158" s="234">
        <f>S158*H158</f>
        <v>0</v>
      </c>
      <c r="AR158" s="235" t="s">
        <v>177</v>
      </c>
      <c r="AT158" s="235" t="s">
        <v>207</v>
      </c>
      <c r="AU158" s="235" t="s">
        <v>85</v>
      </c>
      <c r="AY158" s="16" t="s">
        <v>132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83</v>
      </c>
      <c r="BK158" s="236">
        <f>ROUND(I158*H158,2)</f>
        <v>0</v>
      </c>
      <c r="BL158" s="16" t="s">
        <v>139</v>
      </c>
      <c r="BM158" s="235" t="s">
        <v>211</v>
      </c>
    </row>
    <row r="159" spans="2:51" s="12" customFormat="1" ht="12">
      <c r="B159" s="237"/>
      <c r="C159" s="238"/>
      <c r="D159" s="239" t="s">
        <v>141</v>
      </c>
      <c r="E159" s="238"/>
      <c r="F159" s="241" t="s">
        <v>212</v>
      </c>
      <c r="G159" s="238"/>
      <c r="H159" s="242">
        <v>2.55</v>
      </c>
      <c r="I159" s="243"/>
      <c r="J159" s="238"/>
      <c r="K159" s="238"/>
      <c r="L159" s="244"/>
      <c r="M159" s="245"/>
      <c r="N159" s="246"/>
      <c r="O159" s="246"/>
      <c r="P159" s="246"/>
      <c r="Q159" s="246"/>
      <c r="R159" s="246"/>
      <c r="S159" s="246"/>
      <c r="T159" s="247"/>
      <c r="AT159" s="248" t="s">
        <v>141</v>
      </c>
      <c r="AU159" s="248" t="s">
        <v>85</v>
      </c>
      <c r="AV159" s="12" t="s">
        <v>85</v>
      </c>
      <c r="AW159" s="12" t="s">
        <v>4</v>
      </c>
      <c r="AX159" s="12" t="s">
        <v>83</v>
      </c>
      <c r="AY159" s="248" t="s">
        <v>132</v>
      </c>
    </row>
    <row r="160" spans="2:63" s="11" customFormat="1" ht="22.8" customHeight="1">
      <c r="B160" s="208"/>
      <c r="C160" s="209"/>
      <c r="D160" s="210" t="s">
        <v>74</v>
      </c>
      <c r="E160" s="222" t="s">
        <v>163</v>
      </c>
      <c r="F160" s="222" t="s">
        <v>213</v>
      </c>
      <c r="G160" s="209"/>
      <c r="H160" s="209"/>
      <c r="I160" s="212"/>
      <c r="J160" s="223">
        <f>BK160</f>
        <v>0</v>
      </c>
      <c r="K160" s="209"/>
      <c r="L160" s="214"/>
      <c r="M160" s="215"/>
      <c r="N160" s="216"/>
      <c r="O160" s="216"/>
      <c r="P160" s="217">
        <f>SUM(P161:P167)</f>
        <v>0</v>
      </c>
      <c r="Q160" s="216"/>
      <c r="R160" s="217">
        <f>SUM(R161:R167)</f>
        <v>97.6078</v>
      </c>
      <c r="S160" s="216"/>
      <c r="T160" s="218">
        <f>SUM(T161:T167)</f>
        <v>0</v>
      </c>
      <c r="AR160" s="219" t="s">
        <v>83</v>
      </c>
      <c r="AT160" s="220" t="s">
        <v>74</v>
      </c>
      <c r="AU160" s="220" t="s">
        <v>83</v>
      </c>
      <c r="AY160" s="219" t="s">
        <v>132</v>
      </c>
      <c r="BK160" s="221">
        <f>SUM(BK161:BK167)</f>
        <v>0</v>
      </c>
    </row>
    <row r="161" spans="2:65" s="1" customFormat="1" ht="24" customHeight="1">
      <c r="B161" s="37"/>
      <c r="C161" s="224" t="s">
        <v>8</v>
      </c>
      <c r="D161" s="224" t="s">
        <v>134</v>
      </c>
      <c r="E161" s="225" t="s">
        <v>214</v>
      </c>
      <c r="F161" s="226" t="s">
        <v>215</v>
      </c>
      <c r="G161" s="227" t="s">
        <v>137</v>
      </c>
      <c r="H161" s="228">
        <v>252</v>
      </c>
      <c r="I161" s="229"/>
      <c r="J161" s="230">
        <f>ROUND(I161*H161,2)</f>
        <v>0</v>
      </c>
      <c r="K161" s="226" t="s">
        <v>1</v>
      </c>
      <c r="L161" s="42"/>
      <c r="M161" s="231" t="s">
        <v>1</v>
      </c>
      <c r="N161" s="232" t="s">
        <v>40</v>
      </c>
      <c r="O161" s="85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139</v>
      </c>
      <c r="AT161" s="235" t="s">
        <v>134</v>
      </c>
      <c r="AU161" s="235" t="s">
        <v>85</v>
      </c>
      <c r="AY161" s="16" t="s">
        <v>132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83</v>
      </c>
      <c r="BK161" s="236">
        <f>ROUND(I161*H161,2)</f>
        <v>0</v>
      </c>
      <c r="BL161" s="16" t="s">
        <v>139</v>
      </c>
      <c r="BM161" s="235" t="s">
        <v>216</v>
      </c>
    </row>
    <row r="162" spans="2:51" s="12" customFormat="1" ht="12">
      <c r="B162" s="237"/>
      <c r="C162" s="238"/>
      <c r="D162" s="239" t="s">
        <v>141</v>
      </c>
      <c r="E162" s="240" t="s">
        <v>1</v>
      </c>
      <c r="F162" s="241" t="s">
        <v>217</v>
      </c>
      <c r="G162" s="238"/>
      <c r="H162" s="242">
        <v>252</v>
      </c>
      <c r="I162" s="243"/>
      <c r="J162" s="238"/>
      <c r="K162" s="238"/>
      <c r="L162" s="244"/>
      <c r="M162" s="245"/>
      <c r="N162" s="246"/>
      <c r="O162" s="246"/>
      <c r="P162" s="246"/>
      <c r="Q162" s="246"/>
      <c r="R162" s="246"/>
      <c r="S162" s="246"/>
      <c r="T162" s="247"/>
      <c r="AT162" s="248" t="s">
        <v>141</v>
      </c>
      <c r="AU162" s="248" t="s">
        <v>85</v>
      </c>
      <c r="AV162" s="12" t="s">
        <v>85</v>
      </c>
      <c r="AW162" s="12" t="s">
        <v>32</v>
      </c>
      <c r="AX162" s="12" t="s">
        <v>83</v>
      </c>
      <c r="AY162" s="248" t="s">
        <v>132</v>
      </c>
    </row>
    <row r="163" spans="2:65" s="1" customFormat="1" ht="24" customHeight="1">
      <c r="B163" s="37"/>
      <c r="C163" s="224" t="s">
        <v>218</v>
      </c>
      <c r="D163" s="224" t="s">
        <v>134</v>
      </c>
      <c r="E163" s="225" t="s">
        <v>219</v>
      </c>
      <c r="F163" s="226" t="s">
        <v>220</v>
      </c>
      <c r="G163" s="227" t="s">
        <v>137</v>
      </c>
      <c r="H163" s="228">
        <v>252</v>
      </c>
      <c r="I163" s="229"/>
      <c r="J163" s="230">
        <f>ROUND(I163*H163,2)</f>
        <v>0</v>
      </c>
      <c r="K163" s="226" t="s">
        <v>138</v>
      </c>
      <c r="L163" s="42"/>
      <c r="M163" s="231" t="s">
        <v>1</v>
      </c>
      <c r="N163" s="232" t="s">
        <v>40</v>
      </c>
      <c r="O163" s="85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139</v>
      </c>
      <c r="AT163" s="235" t="s">
        <v>134</v>
      </c>
      <c r="AU163" s="235" t="s">
        <v>85</v>
      </c>
      <c r="AY163" s="16" t="s">
        <v>132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83</v>
      </c>
      <c r="BK163" s="236">
        <f>ROUND(I163*H163,2)</f>
        <v>0</v>
      </c>
      <c r="BL163" s="16" t="s">
        <v>139</v>
      </c>
      <c r="BM163" s="235" t="s">
        <v>221</v>
      </c>
    </row>
    <row r="164" spans="2:51" s="12" customFormat="1" ht="12">
      <c r="B164" s="237"/>
      <c r="C164" s="238"/>
      <c r="D164" s="239" t="s">
        <v>141</v>
      </c>
      <c r="E164" s="240" t="s">
        <v>1</v>
      </c>
      <c r="F164" s="241" t="s">
        <v>217</v>
      </c>
      <c r="G164" s="238"/>
      <c r="H164" s="242">
        <v>252</v>
      </c>
      <c r="I164" s="243"/>
      <c r="J164" s="238"/>
      <c r="K164" s="238"/>
      <c r="L164" s="244"/>
      <c r="M164" s="245"/>
      <c r="N164" s="246"/>
      <c r="O164" s="246"/>
      <c r="P164" s="246"/>
      <c r="Q164" s="246"/>
      <c r="R164" s="246"/>
      <c r="S164" s="246"/>
      <c r="T164" s="247"/>
      <c r="AT164" s="248" t="s">
        <v>141</v>
      </c>
      <c r="AU164" s="248" t="s">
        <v>85</v>
      </c>
      <c r="AV164" s="12" t="s">
        <v>85</v>
      </c>
      <c r="AW164" s="12" t="s">
        <v>32</v>
      </c>
      <c r="AX164" s="12" t="s">
        <v>83</v>
      </c>
      <c r="AY164" s="248" t="s">
        <v>132</v>
      </c>
    </row>
    <row r="165" spans="2:65" s="1" customFormat="1" ht="24" customHeight="1">
      <c r="B165" s="37"/>
      <c r="C165" s="224" t="s">
        <v>222</v>
      </c>
      <c r="D165" s="224" t="s">
        <v>134</v>
      </c>
      <c r="E165" s="225" t="s">
        <v>223</v>
      </c>
      <c r="F165" s="226" t="s">
        <v>224</v>
      </c>
      <c r="G165" s="227" t="s">
        <v>137</v>
      </c>
      <c r="H165" s="228">
        <v>412</v>
      </c>
      <c r="I165" s="229"/>
      <c r="J165" s="230">
        <f>ROUND(I165*H165,2)</f>
        <v>0</v>
      </c>
      <c r="K165" s="226" t="s">
        <v>138</v>
      </c>
      <c r="L165" s="42"/>
      <c r="M165" s="231" t="s">
        <v>1</v>
      </c>
      <c r="N165" s="232" t="s">
        <v>40</v>
      </c>
      <c r="O165" s="85"/>
      <c r="P165" s="233">
        <f>O165*H165</f>
        <v>0</v>
      </c>
      <c r="Q165" s="233">
        <v>0.08565</v>
      </c>
      <c r="R165" s="233">
        <f>Q165*H165</f>
        <v>35.287800000000004</v>
      </c>
      <c r="S165" s="233">
        <v>0</v>
      </c>
      <c r="T165" s="234">
        <f>S165*H165</f>
        <v>0</v>
      </c>
      <c r="AR165" s="235" t="s">
        <v>139</v>
      </c>
      <c r="AT165" s="235" t="s">
        <v>134</v>
      </c>
      <c r="AU165" s="235" t="s">
        <v>85</v>
      </c>
      <c r="AY165" s="16" t="s">
        <v>132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83</v>
      </c>
      <c r="BK165" s="236">
        <f>ROUND(I165*H165,2)</f>
        <v>0</v>
      </c>
      <c r="BL165" s="16" t="s">
        <v>139</v>
      </c>
      <c r="BM165" s="235" t="s">
        <v>225</v>
      </c>
    </row>
    <row r="166" spans="2:51" s="12" customFormat="1" ht="12">
      <c r="B166" s="237"/>
      <c r="C166" s="238"/>
      <c r="D166" s="239" t="s">
        <v>141</v>
      </c>
      <c r="E166" s="240" t="s">
        <v>1</v>
      </c>
      <c r="F166" s="241" t="s">
        <v>226</v>
      </c>
      <c r="G166" s="238"/>
      <c r="H166" s="242">
        <v>412</v>
      </c>
      <c r="I166" s="243"/>
      <c r="J166" s="238"/>
      <c r="K166" s="238"/>
      <c r="L166" s="244"/>
      <c r="M166" s="245"/>
      <c r="N166" s="246"/>
      <c r="O166" s="246"/>
      <c r="P166" s="246"/>
      <c r="Q166" s="246"/>
      <c r="R166" s="246"/>
      <c r="S166" s="246"/>
      <c r="T166" s="247"/>
      <c r="AT166" s="248" t="s">
        <v>141</v>
      </c>
      <c r="AU166" s="248" t="s">
        <v>85</v>
      </c>
      <c r="AV166" s="12" t="s">
        <v>85</v>
      </c>
      <c r="AW166" s="12" t="s">
        <v>32</v>
      </c>
      <c r="AX166" s="12" t="s">
        <v>83</v>
      </c>
      <c r="AY166" s="248" t="s">
        <v>132</v>
      </c>
    </row>
    <row r="167" spans="2:65" s="1" customFormat="1" ht="24" customHeight="1">
      <c r="B167" s="37"/>
      <c r="C167" s="270" t="s">
        <v>227</v>
      </c>
      <c r="D167" s="270" t="s">
        <v>207</v>
      </c>
      <c r="E167" s="271" t="s">
        <v>228</v>
      </c>
      <c r="F167" s="272" t="s">
        <v>229</v>
      </c>
      <c r="G167" s="273" t="s">
        <v>137</v>
      </c>
      <c r="H167" s="274">
        <v>410</v>
      </c>
      <c r="I167" s="275"/>
      <c r="J167" s="276">
        <f>ROUND(I167*H167,2)</f>
        <v>0</v>
      </c>
      <c r="K167" s="272" t="s">
        <v>1</v>
      </c>
      <c r="L167" s="277"/>
      <c r="M167" s="278" t="s">
        <v>1</v>
      </c>
      <c r="N167" s="279" t="s">
        <v>40</v>
      </c>
      <c r="O167" s="85"/>
      <c r="P167" s="233">
        <f>O167*H167</f>
        <v>0</v>
      </c>
      <c r="Q167" s="233">
        <v>0.152</v>
      </c>
      <c r="R167" s="233">
        <f>Q167*H167</f>
        <v>62.32</v>
      </c>
      <c r="S167" s="233">
        <v>0</v>
      </c>
      <c r="T167" s="234">
        <f>S167*H167</f>
        <v>0</v>
      </c>
      <c r="AR167" s="235" t="s">
        <v>177</v>
      </c>
      <c r="AT167" s="235" t="s">
        <v>207</v>
      </c>
      <c r="AU167" s="235" t="s">
        <v>85</v>
      </c>
      <c r="AY167" s="16" t="s">
        <v>132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83</v>
      </c>
      <c r="BK167" s="236">
        <f>ROUND(I167*H167,2)</f>
        <v>0</v>
      </c>
      <c r="BL167" s="16" t="s">
        <v>139</v>
      </c>
      <c r="BM167" s="235" t="s">
        <v>230</v>
      </c>
    </row>
    <row r="168" spans="2:63" s="11" customFormat="1" ht="22.8" customHeight="1">
      <c r="B168" s="208"/>
      <c r="C168" s="209"/>
      <c r="D168" s="210" t="s">
        <v>74</v>
      </c>
      <c r="E168" s="222" t="s">
        <v>182</v>
      </c>
      <c r="F168" s="222" t="s">
        <v>231</v>
      </c>
      <c r="G168" s="209"/>
      <c r="H168" s="209"/>
      <c r="I168" s="212"/>
      <c r="J168" s="223">
        <f>BK168</f>
        <v>0</v>
      </c>
      <c r="K168" s="209"/>
      <c r="L168" s="214"/>
      <c r="M168" s="215"/>
      <c r="N168" s="216"/>
      <c r="O168" s="216"/>
      <c r="P168" s="217">
        <f>SUM(P169:P178)</f>
        <v>0</v>
      </c>
      <c r="Q168" s="216"/>
      <c r="R168" s="217">
        <f>SUM(R169:R178)</f>
        <v>42.39179</v>
      </c>
      <c r="S168" s="216"/>
      <c r="T168" s="218">
        <f>SUM(T169:T178)</f>
        <v>0</v>
      </c>
      <c r="AR168" s="219" t="s">
        <v>83</v>
      </c>
      <c r="AT168" s="220" t="s">
        <v>74</v>
      </c>
      <c r="AU168" s="220" t="s">
        <v>83</v>
      </c>
      <c r="AY168" s="219" t="s">
        <v>132</v>
      </c>
      <c r="BK168" s="221">
        <f>SUM(BK169:BK178)</f>
        <v>0</v>
      </c>
    </row>
    <row r="169" spans="2:65" s="1" customFormat="1" ht="24" customHeight="1">
      <c r="B169" s="37"/>
      <c r="C169" s="224" t="s">
        <v>232</v>
      </c>
      <c r="D169" s="224" t="s">
        <v>134</v>
      </c>
      <c r="E169" s="225" t="s">
        <v>233</v>
      </c>
      <c r="F169" s="226" t="s">
        <v>234</v>
      </c>
      <c r="G169" s="227" t="s">
        <v>235</v>
      </c>
      <c r="H169" s="228">
        <v>4</v>
      </c>
      <c r="I169" s="229"/>
      <c r="J169" s="230">
        <f>ROUND(I169*H169,2)</f>
        <v>0</v>
      </c>
      <c r="K169" s="226" t="s">
        <v>138</v>
      </c>
      <c r="L169" s="42"/>
      <c r="M169" s="231" t="s">
        <v>1</v>
      </c>
      <c r="N169" s="232" t="s">
        <v>40</v>
      </c>
      <c r="O169" s="85"/>
      <c r="P169" s="233">
        <f>O169*H169</f>
        <v>0</v>
      </c>
      <c r="Q169" s="233">
        <v>0.0007</v>
      </c>
      <c r="R169" s="233">
        <f>Q169*H169</f>
        <v>0.0028</v>
      </c>
      <c r="S169" s="233">
        <v>0</v>
      </c>
      <c r="T169" s="234">
        <f>S169*H169</f>
        <v>0</v>
      </c>
      <c r="AR169" s="235" t="s">
        <v>139</v>
      </c>
      <c r="AT169" s="235" t="s">
        <v>134</v>
      </c>
      <c r="AU169" s="235" t="s">
        <v>85</v>
      </c>
      <c r="AY169" s="16" t="s">
        <v>132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83</v>
      </c>
      <c r="BK169" s="236">
        <f>ROUND(I169*H169,2)</f>
        <v>0</v>
      </c>
      <c r="BL169" s="16" t="s">
        <v>139</v>
      </c>
      <c r="BM169" s="235" t="s">
        <v>236</v>
      </c>
    </row>
    <row r="170" spans="2:65" s="1" customFormat="1" ht="16.5" customHeight="1">
      <c r="B170" s="37"/>
      <c r="C170" s="270" t="s">
        <v>237</v>
      </c>
      <c r="D170" s="270" t="s">
        <v>207</v>
      </c>
      <c r="E170" s="271" t="s">
        <v>238</v>
      </c>
      <c r="F170" s="272" t="s">
        <v>239</v>
      </c>
      <c r="G170" s="273" t="s">
        <v>235</v>
      </c>
      <c r="H170" s="274">
        <v>2</v>
      </c>
      <c r="I170" s="275"/>
      <c r="J170" s="276">
        <f>ROUND(I170*H170,2)</f>
        <v>0</v>
      </c>
      <c r="K170" s="272" t="s">
        <v>1</v>
      </c>
      <c r="L170" s="277"/>
      <c r="M170" s="278" t="s">
        <v>1</v>
      </c>
      <c r="N170" s="279" t="s">
        <v>40</v>
      </c>
      <c r="O170" s="85"/>
      <c r="P170" s="233">
        <f>O170*H170</f>
        <v>0</v>
      </c>
      <c r="Q170" s="233">
        <v>0.0026</v>
      </c>
      <c r="R170" s="233">
        <f>Q170*H170</f>
        <v>0.0052</v>
      </c>
      <c r="S170" s="233">
        <v>0</v>
      </c>
      <c r="T170" s="234">
        <f>S170*H170</f>
        <v>0</v>
      </c>
      <c r="AR170" s="235" t="s">
        <v>177</v>
      </c>
      <c r="AT170" s="235" t="s">
        <v>207</v>
      </c>
      <c r="AU170" s="235" t="s">
        <v>85</v>
      </c>
      <c r="AY170" s="16" t="s">
        <v>132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83</v>
      </c>
      <c r="BK170" s="236">
        <f>ROUND(I170*H170,2)</f>
        <v>0</v>
      </c>
      <c r="BL170" s="16" t="s">
        <v>139</v>
      </c>
      <c r="BM170" s="235" t="s">
        <v>240</v>
      </c>
    </row>
    <row r="171" spans="2:65" s="1" customFormat="1" ht="16.5" customHeight="1">
      <c r="B171" s="37"/>
      <c r="C171" s="270" t="s">
        <v>7</v>
      </c>
      <c r="D171" s="270" t="s">
        <v>207</v>
      </c>
      <c r="E171" s="271" t="s">
        <v>241</v>
      </c>
      <c r="F171" s="272" t="s">
        <v>242</v>
      </c>
      <c r="G171" s="273" t="s">
        <v>235</v>
      </c>
      <c r="H171" s="274">
        <v>1</v>
      </c>
      <c r="I171" s="275"/>
      <c r="J171" s="276">
        <f>ROUND(I171*H171,2)</f>
        <v>0</v>
      </c>
      <c r="K171" s="272" t="s">
        <v>1</v>
      </c>
      <c r="L171" s="277"/>
      <c r="M171" s="278" t="s">
        <v>1</v>
      </c>
      <c r="N171" s="279" t="s">
        <v>40</v>
      </c>
      <c r="O171" s="85"/>
      <c r="P171" s="233">
        <f>O171*H171</f>
        <v>0</v>
      </c>
      <c r="Q171" s="233">
        <v>0.0026</v>
      </c>
      <c r="R171" s="233">
        <f>Q171*H171</f>
        <v>0.0026</v>
      </c>
      <c r="S171" s="233">
        <v>0</v>
      </c>
      <c r="T171" s="234">
        <f>S171*H171</f>
        <v>0</v>
      </c>
      <c r="AR171" s="235" t="s">
        <v>177</v>
      </c>
      <c r="AT171" s="235" t="s">
        <v>207</v>
      </c>
      <c r="AU171" s="235" t="s">
        <v>85</v>
      </c>
      <c r="AY171" s="16" t="s">
        <v>132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83</v>
      </c>
      <c r="BK171" s="236">
        <f>ROUND(I171*H171,2)</f>
        <v>0</v>
      </c>
      <c r="BL171" s="16" t="s">
        <v>139</v>
      </c>
      <c r="BM171" s="235" t="s">
        <v>243</v>
      </c>
    </row>
    <row r="172" spans="2:65" s="1" customFormat="1" ht="16.5" customHeight="1">
      <c r="B172" s="37"/>
      <c r="C172" s="270" t="s">
        <v>244</v>
      </c>
      <c r="D172" s="270" t="s">
        <v>207</v>
      </c>
      <c r="E172" s="271" t="s">
        <v>245</v>
      </c>
      <c r="F172" s="272" t="s">
        <v>246</v>
      </c>
      <c r="G172" s="273" t="s">
        <v>235</v>
      </c>
      <c r="H172" s="274">
        <v>1</v>
      </c>
      <c r="I172" s="275"/>
      <c r="J172" s="276">
        <f>ROUND(I172*H172,2)</f>
        <v>0</v>
      </c>
      <c r="K172" s="272" t="s">
        <v>1</v>
      </c>
      <c r="L172" s="277"/>
      <c r="M172" s="278" t="s">
        <v>1</v>
      </c>
      <c r="N172" s="279" t="s">
        <v>40</v>
      </c>
      <c r="O172" s="85"/>
      <c r="P172" s="233">
        <f>O172*H172</f>
        <v>0</v>
      </c>
      <c r="Q172" s="233">
        <v>0.0026</v>
      </c>
      <c r="R172" s="233">
        <f>Q172*H172</f>
        <v>0.0026</v>
      </c>
      <c r="S172" s="233">
        <v>0</v>
      </c>
      <c r="T172" s="234">
        <f>S172*H172</f>
        <v>0</v>
      </c>
      <c r="AR172" s="235" t="s">
        <v>177</v>
      </c>
      <c r="AT172" s="235" t="s">
        <v>207</v>
      </c>
      <c r="AU172" s="235" t="s">
        <v>85</v>
      </c>
      <c r="AY172" s="16" t="s">
        <v>132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83</v>
      </c>
      <c r="BK172" s="236">
        <f>ROUND(I172*H172,2)</f>
        <v>0</v>
      </c>
      <c r="BL172" s="16" t="s">
        <v>139</v>
      </c>
      <c r="BM172" s="235" t="s">
        <v>247</v>
      </c>
    </row>
    <row r="173" spans="2:65" s="1" customFormat="1" ht="24" customHeight="1">
      <c r="B173" s="37"/>
      <c r="C173" s="224" t="s">
        <v>248</v>
      </c>
      <c r="D173" s="224" t="s">
        <v>134</v>
      </c>
      <c r="E173" s="225" t="s">
        <v>249</v>
      </c>
      <c r="F173" s="226" t="s">
        <v>250</v>
      </c>
      <c r="G173" s="227" t="s">
        <v>235</v>
      </c>
      <c r="H173" s="228">
        <v>4</v>
      </c>
      <c r="I173" s="229"/>
      <c r="J173" s="230">
        <f>ROUND(I173*H173,2)</f>
        <v>0</v>
      </c>
      <c r="K173" s="226" t="s">
        <v>138</v>
      </c>
      <c r="L173" s="42"/>
      <c r="M173" s="231" t="s">
        <v>1</v>
      </c>
      <c r="N173" s="232" t="s">
        <v>40</v>
      </c>
      <c r="O173" s="85"/>
      <c r="P173" s="233">
        <f>O173*H173</f>
        <v>0</v>
      </c>
      <c r="Q173" s="233">
        <v>0.10941</v>
      </c>
      <c r="R173" s="233">
        <f>Q173*H173</f>
        <v>0.43764</v>
      </c>
      <c r="S173" s="233">
        <v>0</v>
      </c>
      <c r="T173" s="234">
        <f>S173*H173</f>
        <v>0</v>
      </c>
      <c r="AR173" s="235" t="s">
        <v>139</v>
      </c>
      <c r="AT173" s="235" t="s">
        <v>134</v>
      </c>
      <c r="AU173" s="235" t="s">
        <v>85</v>
      </c>
      <c r="AY173" s="16" t="s">
        <v>132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6" t="s">
        <v>83</v>
      </c>
      <c r="BK173" s="236">
        <f>ROUND(I173*H173,2)</f>
        <v>0</v>
      </c>
      <c r="BL173" s="16" t="s">
        <v>139</v>
      </c>
      <c r="BM173" s="235" t="s">
        <v>251</v>
      </c>
    </row>
    <row r="174" spans="2:65" s="1" customFormat="1" ht="16.5" customHeight="1">
      <c r="B174" s="37"/>
      <c r="C174" s="270" t="s">
        <v>252</v>
      </c>
      <c r="D174" s="270" t="s">
        <v>207</v>
      </c>
      <c r="E174" s="271" t="s">
        <v>253</v>
      </c>
      <c r="F174" s="272" t="s">
        <v>254</v>
      </c>
      <c r="G174" s="273" t="s">
        <v>235</v>
      </c>
      <c r="H174" s="274">
        <v>4</v>
      </c>
      <c r="I174" s="275"/>
      <c r="J174" s="276">
        <f>ROUND(I174*H174,2)</f>
        <v>0</v>
      </c>
      <c r="K174" s="272" t="s">
        <v>138</v>
      </c>
      <c r="L174" s="277"/>
      <c r="M174" s="278" t="s">
        <v>1</v>
      </c>
      <c r="N174" s="279" t="s">
        <v>40</v>
      </c>
      <c r="O174" s="85"/>
      <c r="P174" s="233">
        <f>O174*H174</f>
        <v>0</v>
      </c>
      <c r="Q174" s="233">
        <v>0.0061</v>
      </c>
      <c r="R174" s="233">
        <f>Q174*H174</f>
        <v>0.0244</v>
      </c>
      <c r="S174" s="233">
        <v>0</v>
      </c>
      <c r="T174" s="234">
        <f>S174*H174</f>
        <v>0</v>
      </c>
      <c r="AR174" s="235" t="s">
        <v>177</v>
      </c>
      <c r="AT174" s="235" t="s">
        <v>207</v>
      </c>
      <c r="AU174" s="235" t="s">
        <v>85</v>
      </c>
      <c r="AY174" s="16" t="s">
        <v>132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83</v>
      </c>
      <c r="BK174" s="236">
        <f>ROUND(I174*H174,2)</f>
        <v>0</v>
      </c>
      <c r="BL174" s="16" t="s">
        <v>139</v>
      </c>
      <c r="BM174" s="235" t="s">
        <v>255</v>
      </c>
    </row>
    <row r="175" spans="2:65" s="1" customFormat="1" ht="16.5" customHeight="1">
      <c r="B175" s="37"/>
      <c r="C175" s="224" t="s">
        <v>256</v>
      </c>
      <c r="D175" s="224" t="s">
        <v>134</v>
      </c>
      <c r="E175" s="225" t="s">
        <v>257</v>
      </c>
      <c r="F175" s="226" t="s">
        <v>258</v>
      </c>
      <c r="G175" s="227" t="s">
        <v>259</v>
      </c>
      <c r="H175" s="228">
        <v>2</v>
      </c>
      <c r="I175" s="229"/>
      <c r="J175" s="230">
        <f>ROUND(I175*H175,2)</f>
        <v>0</v>
      </c>
      <c r="K175" s="226" t="s">
        <v>1</v>
      </c>
      <c r="L175" s="42"/>
      <c r="M175" s="231" t="s">
        <v>1</v>
      </c>
      <c r="N175" s="232" t="s">
        <v>40</v>
      </c>
      <c r="O175" s="85"/>
      <c r="P175" s="233">
        <f>O175*H175</f>
        <v>0</v>
      </c>
      <c r="Q175" s="233">
        <v>0.0026</v>
      </c>
      <c r="R175" s="233">
        <f>Q175*H175</f>
        <v>0.0052</v>
      </c>
      <c r="S175" s="233">
        <v>0</v>
      </c>
      <c r="T175" s="234">
        <f>S175*H175</f>
        <v>0</v>
      </c>
      <c r="AR175" s="235" t="s">
        <v>139</v>
      </c>
      <c r="AT175" s="235" t="s">
        <v>134</v>
      </c>
      <c r="AU175" s="235" t="s">
        <v>85</v>
      </c>
      <c r="AY175" s="16" t="s">
        <v>132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83</v>
      </c>
      <c r="BK175" s="236">
        <f>ROUND(I175*H175,2)</f>
        <v>0</v>
      </c>
      <c r="BL175" s="16" t="s">
        <v>139</v>
      </c>
      <c r="BM175" s="235" t="s">
        <v>260</v>
      </c>
    </row>
    <row r="176" spans="2:65" s="1" customFormat="1" ht="16.5" customHeight="1">
      <c r="B176" s="37"/>
      <c r="C176" s="224" t="s">
        <v>261</v>
      </c>
      <c r="D176" s="224" t="s">
        <v>134</v>
      </c>
      <c r="E176" s="225" t="s">
        <v>262</v>
      </c>
      <c r="F176" s="226" t="s">
        <v>263</v>
      </c>
      <c r="G176" s="227" t="s">
        <v>259</v>
      </c>
      <c r="H176" s="228">
        <v>1</v>
      </c>
      <c r="I176" s="229"/>
      <c r="J176" s="230">
        <f>ROUND(I176*H176,2)</f>
        <v>0</v>
      </c>
      <c r="K176" s="226" t="s">
        <v>1</v>
      </c>
      <c r="L176" s="42"/>
      <c r="M176" s="231" t="s">
        <v>1</v>
      </c>
      <c r="N176" s="232" t="s">
        <v>40</v>
      </c>
      <c r="O176" s="85"/>
      <c r="P176" s="233">
        <f>O176*H176</f>
        <v>0</v>
      </c>
      <c r="Q176" s="233">
        <v>0.0026</v>
      </c>
      <c r="R176" s="233">
        <f>Q176*H176</f>
        <v>0.0026</v>
      </c>
      <c r="S176" s="233">
        <v>0</v>
      </c>
      <c r="T176" s="234">
        <f>S176*H176</f>
        <v>0</v>
      </c>
      <c r="AR176" s="235" t="s">
        <v>139</v>
      </c>
      <c r="AT176" s="235" t="s">
        <v>134</v>
      </c>
      <c r="AU176" s="235" t="s">
        <v>85</v>
      </c>
      <c r="AY176" s="16" t="s">
        <v>132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6" t="s">
        <v>83</v>
      </c>
      <c r="BK176" s="236">
        <f>ROUND(I176*H176,2)</f>
        <v>0</v>
      </c>
      <c r="BL176" s="16" t="s">
        <v>139</v>
      </c>
      <c r="BM176" s="235" t="s">
        <v>264</v>
      </c>
    </row>
    <row r="177" spans="2:65" s="1" customFormat="1" ht="24" customHeight="1">
      <c r="B177" s="37"/>
      <c r="C177" s="224" t="s">
        <v>265</v>
      </c>
      <c r="D177" s="224" t="s">
        <v>134</v>
      </c>
      <c r="E177" s="225" t="s">
        <v>266</v>
      </c>
      <c r="F177" s="226" t="s">
        <v>267</v>
      </c>
      <c r="G177" s="227" t="s">
        <v>268</v>
      </c>
      <c r="H177" s="228">
        <v>325</v>
      </c>
      <c r="I177" s="229"/>
      <c r="J177" s="230">
        <f>ROUND(I177*H177,2)</f>
        <v>0</v>
      </c>
      <c r="K177" s="226" t="s">
        <v>138</v>
      </c>
      <c r="L177" s="42"/>
      <c r="M177" s="231" t="s">
        <v>1</v>
      </c>
      <c r="N177" s="232" t="s">
        <v>40</v>
      </c>
      <c r="O177" s="85"/>
      <c r="P177" s="233">
        <f>O177*H177</f>
        <v>0</v>
      </c>
      <c r="Q177" s="233">
        <v>0.10095</v>
      </c>
      <c r="R177" s="233">
        <f>Q177*H177</f>
        <v>32.808749999999996</v>
      </c>
      <c r="S177" s="233">
        <v>0</v>
      </c>
      <c r="T177" s="234">
        <f>S177*H177</f>
        <v>0</v>
      </c>
      <c r="AR177" s="235" t="s">
        <v>139</v>
      </c>
      <c r="AT177" s="235" t="s">
        <v>134</v>
      </c>
      <c r="AU177" s="235" t="s">
        <v>85</v>
      </c>
      <c r="AY177" s="16" t="s">
        <v>132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83</v>
      </c>
      <c r="BK177" s="236">
        <f>ROUND(I177*H177,2)</f>
        <v>0</v>
      </c>
      <c r="BL177" s="16" t="s">
        <v>139</v>
      </c>
      <c r="BM177" s="235" t="s">
        <v>269</v>
      </c>
    </row>
    <row r="178" spans="2:65" s="1" customFormat="1" ht="16.5" customHeight="1">
      <c r="B178" s="37"/>
      <c r="C178" s="270" t="s">
        <v>270</v>
      </c>
      <c r="D178" s="270" t="s">
        <v>207</v>
      </c>
      <c r="E178" s="271" t="s">
        <v>271</v>
      </c>
      <c r="F178" s="272" t="s">
        <v>272</v>
      </c>
      <c r="G178" s="273" t="s">
        <v>268</v>
      </c>
      <c r="H178" s="274">
        <v>325</v>
      </c>
      <c r="I178" s="275"/>
      <c r="J178" s="276">
        <f>ROUND(I178*H178,2)</f>
        <v>0</v>
      </c>
      <c r="K178" s="272" t="s">
        <v>138</v>
      </c>
      <c r="L178" s="277"/>
      <c r="M178" s="278" t="s">
        <v>1</v>
      </c>
      <c r="N178" s="279" t="s">
        <v>40</v>
      </c>
      <c r="O178" s="85"/>
      <c r="P178" s="233">
        <f>O178*H178</f>
        <v>0</v>
      </c>
      <c r="Q178" s="233">
        <v>0.028</v>
      </c>
      <c r="R178" s="233">
        <f>Q178*H178</f>
        <v>9.1</v>
      </c>
      <c r="S178" s="233">
        <v>0</v>
      </c>
      <c r="T178" s="234">
        <f>S178*H178</f>
        <v>0</v>
      </c>
      <c r="AR178" s="235" t="s">
        <v>177</v>
      </c>
      <c r="AT178" s="235" t="s">
        <v>207</v>
      </c>
      <c r="AU178" s="235" t="s">
        <v>85</v>
      </c>
      <c r="AY178" s="16" t="s">
        <v>132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6" t="s">
        <v>83</v>
      </c>
      <c r="BK178" s="236">
        <f>ROUND(I178*H178,2)</f>
        <v>0</v>
      </c>
      <c r="BL178" s="16" t="s">
        <v>139</v>
      </c>
      <c r="BM178" s="235" t="s">
        <v>273</v>
      </c>
    </row>
    <row r="179" spans="2:63" s="11" customFormat="1" ht="22.8" customHeight="1">
      <c r="B179" s="208"/>
      <c r="C179" s="209"/>
      <c r="D179" s="210" t="s">
        <v>74</v>
      </c>
      <c r="E179" s="222" t="s">
        <v>274</v>
      </c>
      <c r="F179" s="222" t="s">
        <v>275</v>
      </c>
      <c r="G179" s="209"/>
      <c r="H179" s="209"/>
      <c r="I179" s="212"/>
      <c r="J179" s="223">
        <f>BK179</f>
        <v>0</v>
      </c>
      <c r="K179" s="209"/>
      <c r="L179" s="214"/>
      <c r="M179" s="215"/>
      <c r="N179" s="216"/>
      <c r="O179" s="216"/>
      <c r="P179" s="217">
        <f>SUM(P180:P184)</f>
        <v>0</v>
      </c>
      <c r="Q179" s="216"/>
      <c r="R179" s="217">
        <f>SUM(R180:R184)</f>
        <v>0</v>
      </c>
      <c r="S179" s="216"/>
      <c r="T179" s="218">
        <f>SUM(T180:T184)</f>
        <v>0</v>
      </c>
      <c r="AR179" s="219" t="s">
        <v>83</v>
      </c>
      <c r="AT179" s="220" t="s">
        <v>74</v>
      </c>
      <c r="AU179" s="220" t="s">
        <v>83</v>
      </c>
      <c r="AY179" s="219" t="s">
        <v>132</v>
      </c>
      <c r="BK179" s="221">
        <f>SUM(BK180:BK184)</f>
        <v>0</v>
      </c>
    </row>
    <row r="180" spans="2:65" s="1" customFormat="1" ht="16.5" customHeight="1">
      <c r="B180" s="37"/>
      <c r="C180" s="224" t="s">
        <v>276</v>
      </c>
      <c r="D180" s="224" t="s">
        <v>134</v>
      </c>
      <c r="E180" s="225" t="s">
        <v>277</v>
      </c>
      <c r="F180" s="226" t="s">
        <v>278</v>
      </c>
      <c r="G180" s="227" t="s">
        <v>189</v>
      </c>
      <c r="H180" s="228">
        <v>10.56</v>
      </c>
      <c r="I180" s="229"/>
      <c r="J180" s="230">
        <f>ROUND(I180*H180,2)</f>
        <v>0</v>
      </c>
      <c r="K180" s="226" t="s">
        <v>138</v>
      </c>
      <c r="L180" s="42"/>
      <c r="M180" s="231" t="s">
        <v>1</v>
      </c>
      <c r="N180" s="232" t="s">
        <v>40</v>
      </c>
      <c r="O180" s="85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139</v>
      </c>
      <c r="AT180" s="235" t="s">
        <v>134</v>
      </c>
      <c r="AU180" s="235" t="s">
        <v>85</v>
      </c>
      <c r="AY180" s="16" t="s">
        <v>132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6" t="s">
        <v>83</v>
      </c>
      <c r="BK180" s="236">
        <f>ROUND(I180*H180,2)</f>
        <v>0</v>
      </c>
      <c r="BL180" s="16" t="s">
        <v>139</v>
      </c>
      <c r="BM180" s="235" t="s">
        <v>279</v>
      </c>
    </row>
    <row r="181" spans="2:65" s="1" customFormat="1" ht="24" customHeight="1">
      <c r="B181" s="37"/>
      <c r="C181" s="224" t="s">
        <v>280</v>
      </c>
      <c r="D181" s="224" t="s">
        <v>134</v>
      </c>
      <c r="E181" s="225" t="s">
        <v>281</v>
      </c>
      <c r="F181" s="226" t="s">
        <v>282</v>
      </c>
      <c r="G181" s="227" t="s">
        <v>189</v>
      </c>
      <c r="H181" s="228">
        <v>95.04</v>
      </c>
      <c r="I181" s="229"/>
      <c r="J181" s="230">
        <f>ROUND(I181*H181,2)</f>
        <v>0</v>
      </c>
      <c r="K181" s="226" t="s">
        <v>138</v>
      </c>
      <c r="L181" s="42"/>
      <c r="M181" s="231" t="s">
        <v>1</v>
      </c>
      <c r="N181" s="232" t="s">
        <v>40</v>
      </c>
      <c r="O181" s="85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139</v>
      </c>
      <c r="AT181" s="235" t="s">
        <v>134</v>
      </c>
      <c r="AU181" s="235" t="s">
        <v>85</v>
      </c>
      <c r="AY181" s="16" t="s">
        <v>132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6" t="s">
        <v>83</v>
      </c>
      <c r="BK181" s="236">
        <f>ROUND(I181*H181,2)</f>
        <v>0</v>
      </c>
      <c r="BL181" s="16" t="s">
        <v>139</v>
      </c>
      <c r="BM181" s="235" t="s">
        <v>283</v>
      </c>
    </row>
    <row r="182" spans="2:51" s="12" customFormat="1" ht="12">
      <c r="B182" s="237"/>
      <c r="C182" s="238"/>
      <c r="D182" s="239" t="s">
        <v>141</v>
      </c>
      <c r="E182" s="238"/>
      <c r="F182" s="241" t="s">
        <v>284</v>
      </c>
      <c r="G182" s="238"/>
      <c r="H182" s="242">
        <v>95.04</v>
      </c>
      <c r="I182" s="243"/>
      <c r="J182" s="238"/>
      <c r="K182" s="238"/>
      <c r="L182" s="244"/>
      <c r="M182" s="245"/>
      <c r="N182" s="246"/>
      <c r="O182" s="246"/>
      <c r="P182" s="246"/>
      <c r="Q182" s="246"/>
      <c r="R182" s="246"/>
      <c r="S182" s="246"/>
      <c r="T182" s="247"/>
      <c r="AT182" s="248" t="s">
        <v>141</v>
      </c>
      <c r="AU182" s="248" t="s">
        <v>85</v>
      </c>
      <c r="AV182" s="12" t="s">
        <v>85</v>
      </c>
      <c r="AW182" s="12" t="s">
        <v>4</v>
      </c>
      <c r="AX182" s="12" t="s">
        <v>83</v>
      </c>
      <c r="AY182" s="248" t="s">
        <v>132</v>
      </c>
    </row>
    <row r="183" spans="2:65" s="1" customFormat="1" ht="24" customHeight="1">
      <c r="B183" s="37"/>
      <c r="C183" s="224" t="s">
        <v>285</v>
      </c>
      <c r="D183" s="224" t="s">
        <v>134</v>
      </c>
      <c r="E183" s="225" t="s">
        <v>286</v>
      </c>
      <c r="F183" s="226" t="s">
        <v>287</v>
      </c>
      <c r="G183" s="227" t="s">
        <v>189</v>
      </c>
      <c r="H183" s="228">
        <v>10.56</v>
      </c>
      <c r="I183" s="229"/>
      <c r="J183" s="230">
        <f>ROUND(I183*H183,2)</f>
        <v>0</v>
      </c>
      <c r="K183" s="226" t="s">
        <v>138</v>
      </c>
      <c r="L183" s="42"/>
      <c r="M183" s="231" t="s">
        <v>1</v>
      </c>
      <c r="N183" s="232" t="s">
        <v>40</v>
      </c>
      <c r="O183" s="85"/>
      <c r="P183" s="233">
        <f>O183*H183</f>
        <v>0</v>
      </c>
      <c r="Q183" s="233">
        <v>0</v>
      </c>
      <c r="R183" s="233">
        <f>Q183*H183</f>
        <v>0</v>
      </c>
      <c r="S183" s="233">
        <v>0</v>
      </c>
      <c r="T183" s="234">
        <f>S183*H183</f>
        <v>0</v>
      </c>
      <c r="AR183" s="235" t="s">
        <v>139</v>
      </c>
      <c r="AT183" s="235" t="s">
        <v>134</v>
      </c>
      <c r="AU183" s="235" t="s">
        <v>85</v>
      </c>
      <c r="AY183" s="16" t="s">
        <v>132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6" t="s">
        <v>83</v>
      </c>
      <c r="BK183" s="236">
        <f>ROUND(I183*H183,2)</f>
        <v>0</v>
      </c>
      <c r="BL183" s="16" t="s">
        <v>139</v>
      </c>
      <c r="BM183" s="235" t="s">
        <v>288</v>
      </c>
    </row>
    <row r="184" spans="2:51" s="12" customFormat="1" ht="12">
      <c r="B184" s="237"/>
      <c r="C184" s="238"/>
      <c r="D184" s="239" t="s">
        <v>141</v>
      </c>
      <c r="E184" s="240" t="s">
        <v>1</v>
      </c>
      <c r="F184" s="241" t="s">
        <v>289</v>
      </c>
      <c r="G184" s="238"/>
      <c r="H184" s="242">
        <v>10.56</v>
      </c>
      <c r="I184" s="243"/>
      <c r="J184" s="238"/>
      <c r="K184" s="238"/>
      <c r="L184" s="244"/>
      <c r="M184" s="245"/>
      <c r="N184" s="246"/>
      <c r="O184" s="246"/>
      <c r="P184" s="246"/>
      <c r="Q184" s="246"/>
      <c r="R184" s="246"/>
      <c r="S184" s="246"/>
      <c r="T184" s="247"/>
      <c r="AT184" s="248" t="s">
        <v>141</v>
      </c>
      <c r="AU184" s="248" t="s">
        <v>85</v>
      </c>
      <c r="AV184" s="12" t="s">
        <v>85</v>
      </c>
      <c r="AW184" s="12" t="s">
        <v>32</v>
      </c>
      <c r="AX184" s="12" t="s">
        <v>83</v>
      </c>
      <c r="AY184" s="248" t="s">
        <v>132</v>
      </c>
    </row>
    <row r="185" spans="2:63" s="11" customFormat="1" ht="22.8" customHeight="1">
      <c r="B185" s="208"/>
      <c r="C185" s="209"/>
      <c r="D185" s="210" t="s">
        <v>74</v>
      </c>
      <c r="E185" s="222" t="s">
        <v>290</v>
      </c>
      <c r="F185" s="222" t="s">
        <v>291</v>
      </c>
      <c r="G185" s="209"/>
      <c r="H185" s="209"/>
      <c r="I185" s="212"/>
      <c r="J185" s="223">
        <f>BK185</f>
        <v>0</v>
      </c>
      <c r="K185" s="209"/>
      <c r="L185" s="214"/>
      <c r="M185" s="215"/>
      <c r="N185" s="216"/>
      <c r="O185" s="216"/>
      <c r="P185" s="217">
        <f>P186</f>
        <v>0</v>
      </c>
      <c r="Q185" s="216"/>
      <c r="R185" s="217">
        <f>R186</f>
        <v>0</v>
      </c>
      <c r="S185" s="216"/>
      <c r="T185" s="218">
        <f>T186</f>
        <v>0</v>
      </c>
      <c r="AR185" s="219" t="s">
        <v>83</v>
      </c>
      <c r="AT185" s="220" t="s">
        <v>74</v>
      </c>
      <c r="AU185" s="220" t="s">
        <v>83</v>
      </c>
      <c r="AY185" s="219" t="s">
        <v>132</v>
      </c>
      <c r="BK185" s="221">
        <f>BK186</f>
        <v>0</v>
      </c>
    </row>
    <row r="186" spans="2:65" s="1" customFormat="1" ht="24" customHeight="1">
      <c r="B186" s="37"/>
      <c r="C186" s="224" t="s">
        <v>292</v>
      </c>
      <c r="D186" s="224" t="s">
        <v>134</v>
      </c>
      <c r="E186" s="225" t="s">
        <v>293</v>
      </c>
      <c r="F186" s="226" t="s">
        <v>294</v>
      </c>
      <c r="G186" s="227" t="s">
        <v>189</v>
      </c>
      <c r="H186" s="228">
        <v>140.002</v>
      </c>
      <c r="I186" s="229"/>
      <c r="J186" s="230">
        <f>ROUND(I186*H186,2)</f>
        <v>0</v>
      </c>
      <c r="K186" s="226" t="s">
        <v>138</v>
      </c>
      <c r="L186" s="42"/>
      <c r="M186" s="231" t="s">
        <v>1</v>
      </c>
      <c r="N186" s="232" t="s">
        <v>40</v>
      </c>
      <c r="O186" s="85"/>
      <c r="P186" s="233">
        <f>O186*H186</f>
        <v>0</v>
      </c>
      <c r="Q186" s="233">
        <v>0</v>
      </c>
      <c r="R186" s="233">
        <f>Q186*H186</f>
        <v>0</v>
      </c>
      <c r="S186" s="233">
        <v>0</v>
      </c>
      <c r="T186" s="234">
        <f>S186*H186</f>
        <v>0</v>
      </c>
      <c r="AR186" s="235" t="s">
        <v>139</v>
      </c>
      <c r="AT186" s="235" t="s">
        <v>134</v>
      </c>
      <c r="AU186" s="235" t="s">
        <v>85</v>
      </c>
      <c r="AY186" s="16" t="s">
        <v>132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6" t="s">
        <v>83</v>
      </c>
      <c r="BK186" s="236">
        <f>ROUND(I186*H186,2)</f>
        <v>0</v>
      </c>
      <c r="BL186" s="16" t="s">
        <v>139</v>
      </c>
      <c r="BM186" s="235" t="s">
        <v>295</v>
      </c>
    </row>
    <row r="187" spans="2:63" s="11" customFormat="1" ht="25.9" customHeight="1">
      <c r="B187" s="208"/>
      <c r="C187" s="209"/>
      <c r="D187" s="210" t="s">
        <v>74</v>
      </c>
      <c r="E187" s="211" t="s">
        <v>296</v>
      </c>
      <c r="F187" s="211" t="s">
        <v>297</v>
      </c>
      <c r="G187" s="209"/>
      <c r="H187" s="209"/>
      <c r="I187" s="212"/>
      <c r="J187" s="213">
        <f>BK187</f>
        <v>0</v>
      </c>
      <c r="K187" s="209"/>
      <c r="L187" s="214"/>
      <c r="M187" s="215"/>
      <c r="N187" s="216"/>
      <c r="O187" s="216"/>
      <c r="P187" s="217">
        <f>P188</f>
        <v>0</v>
      </c>
      <c r="Q187" s="216"/>
      <c r="R187" s="217">
        <f>R188</f>
        <v>0</v>
      </c>
      <c r="S187" s="216"/>
      <c r="T187" s="218">
        <f>T188</f>
        <v>0</v>
      </c>
      <c r="AR187" s="219" t="s">
        <v>85</v>
      </c>
      <c r="AT187" s="220" t="s">
        <v>74</v>
      </c>
      <c r="AU187" s="220" t="s">
        <v>75</v>
      </c>
      <c r="AY187" s="219" t="s">
        <v>132</v>
      </c>
      <c r="BK187" s="221">
        <f>BK188</f>
        <v>0</v>
      </c>
    </row>
    <row r="188" spans="2:63" s="11" customFormat="1" ht="22.8" customHeight="1">
      <c r="B188" s="208"/>
      <c r="C188" s="209"/>
      <c r="D188" s="210" t="s">
        <v>74</v>
      </c>
      <c r="E188" s="222" t="s">
        <v>298</v>
      </c>
      <c r="F188" s="222" t="s">
        <v>299</v>
      </c>
      <c r="G188" s="209"/>
      <c r="H188" s="209"/>
      <c r="I188" s="212"/>
      <c r="J188" s="223">
        <f>BK188</f>
        <v>0</v>
      </c>
      <c r="K188" s="209"/>
      <c r="L188" s="214"/>
      <c r="M188" s="215"/>
      <c r="N188" s="216"/>
      <c r="O188" s="216"/>
      <c r="P188" s="217">
        <f>SUM(P189:P192)</f>
        <v>0</v>
      </c>
      <c r="Q188" s="216"/>
      <c r="R188" s="217">
        <f>SUM(R189:R192)</f>
        <v>0</v>
      </c>
      <c r="S188" s="216"/>
      <c r="T188" s="218">
        <f>SUM(T189:T192)</f>
        <v>0</v>
      </c>
      <c r="AR188" s="219" t="s">
        <v>85</v>
      </c>
      <c r="AT188" s="220" t="s">
        <v>74</v>
      </c>
      <c r="AU188" s="220" t="s">
        <v>83</v>
      </c>
      <c r="AY188" s="219" t="s">
        <v>132</v>
      </c>
      <c r="BK188" s="221">
        <f>SUM(BK189:BK192)</f>
        <v>0</v>
      </c>
    </row>
    <row r="189" spans="2:65" s="1" customFormat="1" ht="16.5" customHeight="1">
      <c r="B189" s="37"/>
      <c r="C189" s="224" t="s">
        <v>300</v>
      </c>
      <c r="D189" s="224" t="s">
        <v>134</v>
      </c>
      <c r="E189" s="225" t="s">
        <v>301</v>
      </c>
      <c r="F189" s="226" t="s">
        <v>302</v>
      </c>
      <c r="G189" s="227" t="s">
        <v>268</v>
      </c>
      <c r="H189" s="228">
        <v>4.2</v>
      </c>
      <c r="I189" s="229"/>
      <c r="J189" s="230">
        <f>ROUND(I189*H189,2)</f>
        <v>0</v>
      </c>
      <c r="K189" s="226" t="s">
        <v>1</v>
      </c>
      <c r="L189" s="42"/>
      <c r="M189" s="231" t="s">
        <v>1</v>
      </c>
      <c r="N189" s="232" t="s">
        <v>40</v>
      </c>
      <c r="O189" s="85"/>
      <c r="P189" s="233">
        <f>O189*H189</f>
        <v>0</v>
      </c>
      <c r="Q189" s="233">
        <v>0</v>
      </c>
      <c r="R189" s="233">
        <f>Q189*H189</f>
        <v>0</v>
      </c>
      <c r="S189" s="233">
        <v>0</v>
      </c>
      <c r="T189" s="234">
        <f>S189*H189</f>
        <v>0</v>
      </c>
      <c r="AR189" s="235" t="s">
        <v>218</v>
      </c>
      <c r="AT189" s="235" t="s">
        <v>134</v>
      </c>
      <c r="AU189" s="235" t="s">
        <v>85</v>
      </c>
      <c r="AY189" s="16" t="s">
        <v>132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6" t="s">
        <v>83</v>
      </c>
      <c r="BK189" s="236">
        <f>ROUND(I189*H189,2)</f>
        <v>0</v>
      </c>
      <c r="BL189" s="16" t="s">
        <v>218</v>
      </c>
      <c r="BM189" s="235" t="s">
        <v>303</v>
      </c>
    </row>
    <row r="190" spans="2:51" s="12" customFormat="1" ht="12">
      <c r="B190" s="237"/>
      <c r="C190" s="238"/>
      <c r="D190" s="239" t="s">
        <v>141</v>
      </c>
      <c r="E190" s="240" t="s">
        <v>1</v>
      </c>
      <c r="F190" s="241" t="s">
        <v>304</v>
      </c>
      <c r="G190" s="238"/>
      <c r="H190" s="242">
        <v>4.2</v>
      </c>
      <c r="I190" s="243"/>
      <c r="J190" s="238"/>
      <c r="K190" s="238"/>
      <c r="L190" s="244"/>
      <c r="M190" s="245"/>
      <c r="N190" s="246"/>
      <c r="O190" s="246"/>
      <c r="P190" s="246"/>
      <c r="Q190" s="246"/>
      <c r="R190" s="246"/>
      <c r="S190" s="246"/>
      <c r="T190" s="247"/>
      <c r="AT190" s="248" t="s">
        <v>141</v>
      </c>
      <c r="AU190" s="248" t="s">
        <v>85</v>
      </c>
      <c r="AV190" s="12" t="s">
        <v>85</v>
      </c>
      <c r="AW190" s="12" t="s">
        <v>32</v>
      </c>
      <c r="AX190" s="12" t="s">
        <v>83</v>
      </c>
      <c r="AY190" s="248" t="s">
        <v>132</v>
      </c>
    </row>
    <row r="191" spans="2:65" s="1" customFormat="1" ht="16.5" customHeight="1">
      <c r="B191" s="37"/>
      <c r="C191" s="224" t="s">
        <v>305</v>
      </c>
      <c r="D191" s="224" t="s">
        <v>134</v>
      </c>
      <c r="E191" s="225" t="s">
        <v>306</v>
      </c>
      <c r="F191" s="226" t="s">
        <v>307</v>
      </c>
      <c r="G191" s="227" t="s">
        <v>268</v>
      </c>
      <c r="H191" s="228">
        <v>113.4</v>
      </c>
      <c r="I191" s="229"/>
      <c r="J191" s="230">
        <f>ROUND(I191*H191,2)</f>
        <v>0</v>
      </c>
      <c r="K191" s="226" t="s">
        <v>1</v>
      </c>
      <c r="L191" s="42"/>
      <c r="M191" s="231" t="s">
        <v>1</v>
      </c>
      <c r="N191" s="232" t="s">
        <v>40</v>
      </c>
      <c r="O191" s="85"/>
      <c r="P191" s="233">
        <f>O191*H191</f>
        <v>0</v>
      </c>
      <c r="Q191" s="233">
        <v>0</v>
      </c>
      <c r="R191" s="233">
        <f>Q191*H191</f>
        <v>0</v>
      </c>
      <c r="S191" s="233">
        <v>0</v>
      </c>
      <c r="T191" s="234">
        <f>S191*H191</f>
        <v>0</v>
      </c>
      <c r="AR191" s="235" t="s">
        <v>218</v>
      </c>
      <c r="AT191" s="235" t="s">
        <v>134</v>
      </c>
      <c r="AU191" s="235" t="s">
        <v>85</v>
      </c>
      <c r="AY191" s="16" t="s">
        <v>132</v>
      </c>
      <c r="BE191" s="236">
        <f>IF(N191="základní",J191,0)</f>
        <v>0</v>
      </c>
      <c r="BF191" s="236">
        <f>IF(N191="snížená",J191,0)</f>
        <v>0</v>
      </c>
      <c r="BG191" s="236">
        <f>IF(N191="zákl. přenesená",J191,0)</f>
        <v>0</v>
      </c>
      <c r="BH191" s="236">
        <f>IF(N191="sníž. přenesená",J191,0)</f>
        <v>0</v>
      </c>
      <c r="BI191" s="236">
        <f>IF(N191="nulová",J191,0)</f>
        <v>0</v>
      </c>
      <c r="BJ191" s="16" t="s">
        <v>83</v>
      </c>
      <c r="BK191" s="236">
        <f>ROUND(I191*H191,2)</f>
        <v>0</v>
      </c>
      <c r="BL191" s="16" t="s">
        <v>218</v>
      </c>
      <c r="BM191" s="235" t="s">
        <v>308</v>
      </c>
    </row>
    <row r="192" spans="2:51" s="12" customFormat="1" ht="12">
      <c r="B192" s="237"/>
      <c r="C192" s="238"/>
      <c r="D192" s="239" t="s">
        <v>141</v>
      </c>
      <c r="E192" s="240" t="s">
        <v>1</v>
      </c>
      <c r="F192" s="241" t="s">
        <v>309</v>
      </c>
      <c r="G192" s="238"/>
      <c r="H192" s="242">
        <v>113.4</v>
      </c>
      <c r="I192" s="243"/>
      <c r="J192" s="238"/>
      <c r="K192" s="238"/>
      <c r="L192" s="244"/>
      <c r="M192" s="280"/>
      <c r="N192" s="281"/>
      <c r="O192" s="281"/>
      <c r="P192" s="281"/>
      <c r="Q192" s="281"/>
      <c r="R192" s="281"/>
      <c r="S192" s="281"/>
      <c r="T192" s="282"/>
      <c r="AT192" s="248" t="s">
        <v>141</v>
      </c>
      <c r="AU192" s="248" t="s">
        <v>85</v>
      </c>
      <c r="AV192" s="12" t="s">
        <v>85</v>
      </c>
      <c r="AW192" s="12" t="s">
        <v>32</v>
      </c>
      <c r="AX192" s="12" t="s">
        <v>83</v>
      </c>
      <c r="AY192" s="248" t="s">
        <v>132</v>
      </c>
    </row>
    <row r="193" spans="2:12" s="1" customFormat="1" ht="6.95" customHeight="1">
      <c r="B193" s="60"/>
      <c r="C193" s="61"/>
      <c r="D193" s="61"/>
      <c r="E193" s="61"/>
      <c r="F193" s="61"/>
      <c r="G193" s="61"/>
      <c r="H193" s="61"/>
      <c r="I193" s="173"/>
      <c r="J193" s="61"/>
      <c r="K193" s="61"/>
      <c r="L193" s="42"/>
    </row>
  </sheetData>
  <sheetProtection password="CC35" sheet="1" objects="1" scenarios="1" formatColumns="0" formatRows="0" autoFilter="0"/>
  <autoFilter ref="C123:K192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88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19"/>
      <c r="AT3" s="16" t="s">
        <v>85</v>
      </c>
    </row>
    <row r="4" spans="2:46" ht="24.95" customHeight="1">
      <c r="B4" s="19"/>
      <c r="D4" s="135" t="s">
        <v>96</v>
      </c>
      <c r="L4" s="19"/>
      <c r="M4" s="13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37" t="s">
        <v>16</v>
      </c>
      <c r="L6" s="19"/>
    </row>
    <row r="7" spans="2:12" ht="16.5" customHeight="1">
      <c r="B7" s="19"/>
      <c r="E7" s="138" t="str">
        <f>'Rekapitulace stavby'!K6</f>
        <v>Propojení cyklostezky na p.p.č. 2292/2, 2395/19, 2919/2, 2939/2, 2939/6, 3102/1, 3109/1, k.ú. Děčín</v>
      </c>
      <c r="F7" s="137"/>
      <c r="G7" s="137"/>
      <c r="H7" s="137"/>
      <c r="L7" s="19"/>
    </row>
    <row r="8" spans="2:12" s="1" customFormat="1" ht="12" customHeight="1">
      <c r="B8" s="42"/>
      <c r="D8" s="137" t="s">
        <v>101</v>
      </c>
      <c r="I8" s="139"/>
      <c r="L8" s="42"/>
    </row>
    <row r="9" spans="2:12" s="1" customFormat="1" ht="36.95" customHeight="1">
      <c r="B9" s="42"/>
      <c r="E9" s="140" t="s">
        <v>310</v>
      </c>
      <c r="F9" s="1"/>
      <c r="G9" s="1"/>
      <c r="H9" s="1"/>
      <c r="I9" s="139"/>
      <c r="L9" s="42"/>
    </row>
    <row r="10" spans="2:12" s="1" customFormat="1" ht="12">
      <c r="B10" s="42"/>
      <c r="I10" s="139"/>
      <c r="L10" s="42"/>
    </row>
    <row r="11" spans="2:12" s="1" customFormat="1" ht="12" customHeight="1">
      <c r="B11" s="42"/>
      <c r="D11" s="137" t="s">
        <v>18</v>
      </c>
      <c r="F11" s="141" t="s">
        <v>1</v>
      </c>
      <c r="I11" s="142" t="s">
        <v>19</v>
      </c>
      <c r="J11" s="141" t="s">
        <v>1</v>
      </c>
      <c r="L11" s="42"/>
    </row>
    <row r="12" spans="2:12" s="1" customFormat="1" ht="12" customHeight="1">
      <c r="B12" s="42"/>
      <c r="D12" s="137" t="s">
        <v>20</v>
      </c>
      <c r="F12" s="141" t="s">
        <v>21</v>
      </c>
      <c r="I12" s="142" t="s">
        <v>22</v>
      </c>
      <c r="J12" s="143" t="str">
        <f>'Rekapitulace stavby'!AN8</f>
        <v>4. 8. 2019</v>
      </c>
      <c r="L12" s="42"/>
    </row>
    <row r="13" spans="2:12" s="1" customFormat="1" ht="10.8" customHeight="1">
      <c r="B13" s="42"/>
      <c r="I13" s="139"/>
      <c r="L13" s="42"/>
    </row>
    <row r="14" spans="2:12" s="1" customFormat="1" ht="12" customHeight="1">
      <c r="B14" s="42"/>
      <c r="D14" s="137" t="s">
        <v>24</v>
      </c>
      <c r="I14" s="142" t="s">
        <v>25</v>
      </c>
      <c r="J14" s="141" t="s">
        <v>1</v>
      </c>
      <c r="L14" s="42"/>
    </row>
    <row r="15" spans="2:12" s="1" customFormat="1" ht="18" customHeight="1">
      <c r="B15" s="42"/>
      <c r="E15" s="141" t="s">
        <v>26</v>
      </c>
      <c r="I15" s="142" t="s">
        <v>27</v>
      </c>
      <c r="J15" s="141" t="s">
        <v>1</v>
      </c>
      <c r="L15" s="42"/>
    </row>
    <row r="16" spans="2:12" s="1" customFormat="1" ht="6.95" customHeight="1">
      <c r="B16" s="42"/>
      <c r="I16" s="139"/>
      <c r="L16" s="42"/>
    </row>
    <row r="17" spans="2:12" s="1" customFormat="1" ht="12" customHeight="1">
      <c r="B17" s="42"/>
      <c r="D17" s="137" t="s">
        <v>28</v>
      </c>
      <c r="I17" s="142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41"/>
      <c r="G18" s="141"/>
      <c r="H18" s="141"/>
      <c r="I18" s="142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9"/>
      <c r="L19" s="42"/>
    </row>
    <row r="20" spans="2:12" s="1" customFormat="1" ht="12" customHeight="1">
      <c r="B20" s="42"/>
      <c r="D20" s="137" t="s">
        <v>30</v>
      </c>
      <c r="I20" s="142" t="s">
        <v>25</v>
      </c>
      <c r="J20" s="141" t="s">
        <v>1</v>
      </c>
      <c r="L20" s="42"/>
    </row>
    <row r="21" spans="2:12" s="1" customFormat="1" ht="18" customHeight="1">
      <c r="B21" s="42"/>
      <c r="E21" s="141" t="s">
        <v>103</v>
      </c>
      <c r="I21" s="142" t="s">
        <v>27</v>
      </c>
      <c r="J21" s="141" t="s">
        <v>1</v>
      </c>
      <c r="L21" s="42"/>
    </row>
    <row r="22" spans="2:12" s="1" customFormat="1" ht="6.95" customHeight="1">
      <c r="B22" s="42"/>
      <c r="I22" s="139"/>
      <c r="L22" s="42"/>
    </row>
    <row r="23" spans="2:12" s="1" customFormat="1" ht="12" customHeight="1">
      <c r="B23" s="42"/>
      <c r="D23" s="137" t="s">
        <v>33</v>
      </c>
      <c r="I23" s="142" t="s">
        <v>25</v>
      </c>
      <c r="J23" s="141" t="str">
        <f>IF('Rekapitulace stavby'!AN19="","",'Rekapitulace stavby'!AN19)</f>
        <v/>
      </c>
      <c r="L23" s="42"/>
    </row>
    <row r="24" spans="2:12" s="1" customFormat="1" ht="18" customHeight="1">
      <c r="B24" s="42"/>
      <c r="E24" s="141" t="str">
        <f>IF('Rekapitulace stavby'!E20="","",'Rekapitulace stavby'!E20)</f>
        <v xml:space="preserve"> </v>
      </c>
      <c r="I24" s="142" t="s">
        <v>27</v>
      </c>
      <c r="J24" s="141" t="str">
        <f>IF('Rekapitulace stavby'!AN20="","",'Rekapitulace stavby'!AN20)</f>
        <v/>
      </c>
      <c r="L24" s="42"/>
    </row>
    <row r="25" spans="2:12" s="1" customFormat="1" ht="6.95" customHeight="1">
      <c r="B25" s="42"/>
      <c r="I25" s="139"/>
      <c r="L25" s="42"/>
    </row>
    <row r="26" spans="2:12" s="1" customFormat="1" ht="12" customHeight="1">
      <c r="B26" s="42"/>
      <c r="D26" s="137" t="s">
        <v>34</v>
      </c>
      <c r="I26" s="139"/>
      <c r="L26" s="42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2"/>
      <c r="I28" s="139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7"/>
      <c r="J29" s="77"/>
      <c r="K29" s="77"/>
      <c r="L29" s="42"/>
    </row>
    <row r="30" spans="2:12" s="1" customFormat="1" ht="25.4" customHeight="1">
      <c r="B30" s="42"/>
      <c r="D30" s="148" t="s">
        <v>35</v>
      </c>
      <c r="I30" s="139"/>
      <c r="J30" s="149">
        <f>ROUND(J125,2)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47"/>
      <c r="J31" s="77"/>
      <c r="K31" s="77"/>
      <c r="L31" s="42"/>
    </row>
    <row r="32" spans="2:12" s="1" customFormat="1" ht="14.4" customHeight="1">
      <c r="B32" s="42"/>
      <c r="F32" s="150" t="s">
        <v>37</v>
      </c>
      <c r="I32" s="151" t="s">
        <v>36</v>
      </c>
      <c r="J32" s="150" t="s">
        <v>38</v>
      </c>
      <c r="L32" s="42"/>
    </row>
    <row r="33" spans="2:12" s="1" customFormat="1" ht="14.4" customHeight="1">
      <c r="B33" s="42"/>
      <c r="D33" s="152" t="s">
        <v>39</v>
      </c>
      <c r="E33" s="137" t="s">
        <v>40</v>
      </c>
      <c r="F33" s="153">
        <f>ROUND((SUM(BE125:BE193)),2)</f>
        <v>0</v>
      </c>
      <c r="I33" s="154">
        <v>0.21</v>
      </c>
      <c r="J33" s="153">
        <f>ROUND(((SUM(BE125:BE193))*I33),2)</f>
        <v>0</v>
      </c>
      <c r="L33" s="42"/>
    </row>
    <row r="34" spans="2:12" s="1" customFormat="1" ht="14.4" customHeight="1">
      <c r="B34" s="42"/>
      <c r="E34" s="137" t="s">
        <v>41</v>
      </c>
      <c r="F34" s="153">
        <f>ROUND((SUM(BF125:BF193)),2)</f>
        <v>0</v>
      </c>
      <c r="I34" s="154">
        <v>0.15</v>
      </c>
      <c r="J34" s="153">
        <f>ROUND(((SUM(BF125:BF193))*I34),2)</f>
        <v>0</v>
      </c>
      <c r="L34" s="42"/>
    </row>
    <row r="35" spans="2:12" s="1" customFormat="1" ht="14.4" customHeight="1" hidden="1">
      <c r="B35" s="42"/>
      <c r="E35" s="137" t="s">
        <v>42</v>
      </c>
      <c r="F35" s="153">
        <f>ROUND((SUM(BG125:BG193)),2)</f>
        <v>0</v>
      </c>
      <c r="I35" s="154">
        <v>0.21</v>
      </c>
      <c r="J35" s="153">
        <f>0</f>
        <v>0</v>
      </c>
      <c r="L35" s="42"/>
    </row>
    <row r="36" spans="2:12" s="1" customFormat="1" ht="14.4" customHeight="1" hidden="1">
      <c r="B36" s="42"/>
      <c r="E36" s="137" t="s">
        <v>43</v>
      </c>
      <c r="F36" s="153">
        <f>ROUND((SUM(BH125:BH193)),2)</f>
        <v>0</v>
      </c>
      <c r="I36" s="154">
        <v>0.15</v>
      </c>
      <c r="J36" s="153">
        <f>0</f>
        <v>0</v>
      </c>
      <c r="L36" s="42"/>
    </row>
    <row r="37" spans="2:12" s="1" customFormat="1" ht="14.4" customHeight="1" hidden="1">
      <c r="B37" s="42"/>
      <c r="E37" s="137" t="s">
        <v>44</v>
      </c>
      <c r="F37" s="153">
        <f>ROUND((SUM(BI125:BI193)),2)</f>
        <v>0</v>
      </c>
      <c r="I37" s="154">
        <v>0</v>
      </c>
      <c r="J37" s="153">
        <f>0</f>
        <v>0</v>
      </c>
      <c r="L37" s="42"/>
    </row>
    <row r="38" spans="2:12" s="1" customFormat="1" ht="6.95" customHeight="1">
      <c r="B38" s="42"/>
      <c r="I38" s="139"/>
      <c r="L38" s="42"/>
    </row>
    <row r="39" spans="2:12" s="1" customFormat="1" ht="25.4" customHeight="1">
      <c r="B39" s="42"/>
      <c r="C39" s="155"/>
      <c r="D39" s="156" t="s">
        <v>45</v>
      </c>
      <c r="E39" s="157"/>
      <c r="F39" s="157"/>
      <c r="G39" s="158" t="s">
        <v>46</v>
      </c>
      <c r="H39" s="159" t="s">
        <v>47</v>
      </c>
      <c r="I39" s="160"/>
      <c r="J39" s="161">
        <f>SUM(J30:J37)</f>
        <v>0</v>
      </c>
      <c r="K39" s="162"/>
      <c r="L39" s="42"/>
    </row>
    <row r="40" spans="2:12" s="1" customFormat="1" ht="14.4" customHeight="1">
      <c r="B40" s="42"/>
      <c r="I40" s="139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63" t="s">
        <v>48</v>
      </c>
      <c r="E50" s="164"/>
      <c r="F50" s="164"/>
      <c r="G50" s="163" t="s">
        <v>49</v>
      </c>
      <c r="H50" s="164"/>
      <c r="I50" s="165"/>
      <c r="J50" s="164"/>
      <c r="K50" s="164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66" t="s">
        <v>50</v>
      </c>
      <c r="E61" s="167"/>
      <c r="F61" s="168" t="s">
        <v>51</v>
      </c>
      <c r="G61" s="166" t="s">
        <v>50</v>
      </c>
      <c r="H61" s="167"/>
      <c r="I61" s="169"/>
      <c r="J61" s="170" t="s">
        <v>51</v>
      </c>
      <c r="K61" s="167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63" t="s">
        <v>52</v>
      </c>
      <c r="E65" s="164"/>
      <c r="F65" s="164"/>
      <c r="G65" s="163" t="s">
        <v>53</v>
      </c>
      <c r="H65" s="164"/>
      <c r="I65" s="165"/>
      <c r="J65" s="164"/>
      <c r="K65" s="164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66" t="s">
        <v>50</v>
      </c>
      <c r="E76" s="167"/>
      <c r="F76" s="168" t="s">
        <v>51</v>
      </c>
      <c r="G76" s="166" t="s">
        <v>50</v>
      </c>
      <c r="H76" s="167"/>
      <c r="I76" s="169"/>
      <c r="J76" s="170" t="s">
        <v>51</v>
      </c>
      <c r="K76" s="167"/>
      <c r="L76" s="42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2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2"/>
    </row>
    <row r="82" spans="2:12" s="1" customFormat="1" ht="24.95" customHeight="1">
      <c r="B82" s="37"/>
      <c r="C82" s="22" t="s">
        <v>104</v>
      </c>
      <c r="D82" s="38"/>
      <c r="E82" s="38"/>
      <c r="F82" s="38"/>
      <c r="G82" s="38"/>
      <c r="H82" s="38"/>
      <c r="I82" s="13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9"/>
      <c r="J84" s="38"/>
      <c r="K84" s="38"/>
      <c r="L84" s="42"/>
    </row>
    <row r="85" spans="2:12" s="1" customFormat="1" ht="16.5" customHeight="1">
      <c r="B85" s="37"/>
      <c r="C85" s="38"/>
      <c r="D85" s="38"/>
      <c r="E85" s="177" t="str">
        <f>E7</f>
        <v>Propojení cyklostezky na p.p.č. 2292/2, 2395/19, 2919/2, 2939/2, 2939/6, 3102/1, 3109/1, k.ú. Děčín</v>
      </c>
      <c r="F85" s="31"/>
      <c r="G85" s="31"/>
      <c r="H85" s="31"/>
      <c r="I85" s="139"/>
      <c r="J85" s="38"/>
      <c r="K85" s="38"/>
      <c r="L85" s="42"/>
    </row>
    <row r="86" spans="2:12" s="1" customFormat="1" ht="12" customHeight="1">
      <c r="B86" s="37"/>
      <c r="C86" s="31" t="s">
        <v>101</v>
      </c>
      <c r="D86" s="38"/>
      <c r="E86" s="38"/>
      <c r="F86" s="38"/>
      <c r="G86" s="38"/>
      <c r="H86" s="38"/>
      <c r="I86" s="139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EL - Elektro - veřejné osvětlení</v>
      </c>
      <c r="F87" s="38"/>
      <c r="G87" s="38"/>
      <c r="H87" s="38"/>
      <c r="I87" s="139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9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 xml:space="preserve"> </v>
      </c>
      <c r="G89" s="38"/>
      <c r="H89" s="38"/>
      <c r="I89" s="142" t="s">
        <v>22</v>
      </c>
      <c r="J89" s="73" t="str">
        <f>IF(J12="","",J12)</f>
        <v>4. 8. 2019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39"/>
      <c r="J90" s="38"/>
      <c r="K90" s="38"/>
      <c r="L90" s="42"/>
    </row>
    <row r="91" spans="2:12" s="1" customFormat="1" ht="15.15" customHeight="1">
      <c r="B91" s="37"/>
      <c r="C91" s="31" t="s">
        <v>24</v>
      </c>
      <c r="D91" s="38"/>
      <c r="E91" s="38"/>
      <c r="F91" s="26" t="str">
        <f>E15</f>
        <v xml:space="preserve">Statutární město Děčín </v>
      </c>
      <c r="G91" s="38"/>
      <c r="H91" s="38"/>
      <c r="I91" s="142" t="s">
        <v>30</v>
      </c>
      <c r="J91" s="35" t="str">
        <f>E21</f>
        <v>Íng. Vladimír Polda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42" t="s">
        <v>33</v>
      </c>
      <c r="J92" s="35" t="str">
        <f>E24</f>
        <v xml:space="preserve"> 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9"/>
      <c r="J93" s="38"/>
      <c r="K93" s="38"/>
      <c r="L93" s="42"/>
    </row>
    <row r="94" spans="2:12" s="1" customFormat="1" ht="29.25" customHeight="1">
      <c r="B94" s="37"/>
      <c r="C94" s="178" t="s">
        <v>105</v>
      </c>
      <c r="D94" s="179"/>
      <c r="E94" s="179"/>
      <c r="F94" s="179"/>
      <c r="G94" s="179"/>
      <c r="H94" s="179"/>
      <c r="I94" s="180"/>
      <c r="J94" s="181" t="s">
        <v>106</v>
      </c>
      <c r="K94" s="179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39"/>
      <c r="J95" s="38"/>
      <c r="K95" s="38"/>
      <c r="L95" s="42"/>
    </row>
    <row r="96" spans="2:47" s="1" customFormat="1" ht="22.8" customHeight="1">
      <c r="B96" s="37"/>
      <c r="C96" s="182" t="s">
        <v>107</v>
      </c>
      <c r="D96" s="38"/>
      <c r="E96" s="38"/>
      <c r="F96" s="38"/>
      <c r="G96" s="38"/>
      <c r="H96" s="38"/>
      <c r="I96" s="139"/>
      <c r="J96" s="104">
        <f>J125</f>
        <v>0</v>
      </c>
      <c r="K96" s="38"/>
      <c r="L96" s="42"/>
      <c r="AU96" s="16" t="s">
        <v>108</v>
      </c>
    </row>
    <row r="97" spans="2:12" s="8" customFormat="1" ht="24.95" customHeight="1">
      <c r="B97" s="183"/>
      <c r="C97" s="184"/>
      <c r="D97" s="185" t="s">
        <v>311</v>
      </c>
      <c r="E97" s="186"/>
      <c r="F97" s="186"/>
      <c r="G97" s="186"/>
      <c r="H97" s="186"/>
      <c r="I97" s="187"/>
      <c r="J97" s="188">
        <f>J126</f>
        <v>0</v>
      </c>
      <c r="K97" s="184"/>
      <c r="L97" s="189"/>
    </row>
    <row r="98" spans="2:12" s="8" customFormat="1" ht="24.95" customHeight="1">
      <c r="B98" s="183"/>
      <c r="C98" s="184"/>
      <c r="D98" s="185" t="s">
        <v>312</v>
      </c>
      <c r="E98" s="186"/>
      <c r="F98" s="186"/>
      <c r="G98" s="186"/>
      <c r="H98" s="186"/>
      <c r="I98" s="187"/>
      <c r="J98" s="188">
        <f>J131</f>
        <v>0</v>
      </c>
      <c r="K98" s="184"/>
      <c r="L98" s="189"/>
    </row>
    <row r="99" spans="2:12" s="8" customFormat="1" ht="24.95" customHeight="1">
      <c r="B99" s="183"/>
      <c r="C99" s="184"/>
      <c r="D99" s="185" t="s">
        <v>313</v>
      </c>
      <c r="E99" s="186"/>
      <c r="F99" s="186"/>
      <c r="G99" s="186"/>
      <c r="H99" s="186"/>
      <c r="I99" s="187"/>
      <c r="J99" s="188">
        <f>J145</f>
        <v>0</v>
      </c>
      <c r="K99" s="184"/>
      <c r="L99" s="189"/>
    </row>
    <row r="100" spans="2:12" s="8" customFormat="1" ht="24.95" customHeight="1">
      <c r="B100" s="183"/>
      <c r="C100" s="184"/>
      <c r="D100" s="185" t="s">
        <v>314</v>
      </c>
      <c r="E100" s="186"/>
      <c r="F100" s="186"/>
      <c r="G100" s="186"/>
      <c r="H100" s="186"/>
      <c r="I100" s="187"/>
      <c r="J100" s="188">
        <f>J156</f>
        <v>0</v>
      </c>
      <c r="K100" s="184"/>
      <c r="L100" s="189"/>
    </row>
    <row r="101" spans="2:12" s="8" customFormat="1" ht="24.95" customHeight="1">
      <c r="B101" s="183"/>
      <c r="C101" s="184"/>
      <c r="D101" s="185" t="s">
        <v>315</v>
      </c>
      <c r="E101" s="186"/>
      <c r="F101" s="186"/>
      <c r="G101" s="186"/>
      <c r="H101" s="186"/>
      <c r="I101" s="187"/>
      <c r="J101" s="188">
        <f>J168</f>
        <v>0</v>
      </c>
      <c r="K101" s="184"/>
      <c r="L101" s="189"/>
    </row>
    <row r="102" spans="2:12" s="8" customFormat="1" ht="24.95" customHeight="1">
      <c r="B102" s="183"/>
      <c r="C102" s="184"/>
      <c r="D102" s="185" t="s">
        <v>316</v>
      </c>
      <c r="E102" s="186"/>
      <c r="F102" s="186"/>
      <c r="G102" s="186"/>
      <c r="H102" s="186"/>
      <c r="I102" s="187"/>
      <c r="J102" s="188">
        <f>J184</f>
        <v>0</v>
      </c>
      <c r="K102" s="184"/>
      <c r="L102" s="189"/>
    </row>
    <row r="103" spans="2:12" s="8" customFormat="1" ht="24.95" customHeight="1">
      <c r="B103" s="183"/>
      <c r="C103" s="184"/>
      <c r="D103" s="185" t="s">
        <v>317</v>
      </c>
      <c r="E103" s="186"/>
      <c r="F103" s="186"/>
      <c r="G103" s="186"/>
      <c r="H103" s="186"/>
      <c r="I103" s="187"/>
      <c r="J103" s="188">
        <f>J188</f>
        <v>0</v>
      </c>
      <c r="K103" s="184"/>
      <c r="L103" s="189"/>
    </row>
    <row r="104" spans="2:12" s="9" customFormat="1" ht="19.9" customHeight="1">
      <c r="B104" s="190"/>
      <c r="C104" s="191"/>
      <c r="D104" s="192" t="s">
        <v>318</v>
      </c>
      <c r="E104" s="193"/>
      <c r="F104" s="193"/>
      <c r="G104" s="193"/>
      <c r="H104" s="193"/>
      <c r="I104" s="194"/>
      <c r="J104" s="195">
        <f>J189</f>
        <v>0</v>
      </c>
      <c r="K104" s="191"/>
      <c r="L104" s="196"/>
    </row>
    <row r="105" spans="2:12" s="9" customFormat="1" ht="19.9" customHeight="1">
      <c r="B105" s="190"/>
      <c r="C105" s="191"/>
      <c r="D105" s="192" t="s">
        <v>319</v>
      </c>
      <c r="E105" s="193"/>
      <c r="F105" s="193"/>
      <c r="G105" s="193"/>
      <c r="H105" s="193"/>
      <c r="I105" s="194"/>
      <c r="J105" s="195">
        <f>J192</f>
        <v>0</v>
      </c>
      <c r="K105" s="191"/>
      <c r="L105" s="196"/>
    </row>
    <row r="106" spans="2:12" s="1" customFormat="1" ht="21.8" customHeight="1">
      <c r="B106" s="37"/>
      <c r="C106" s="38"/>
      <c r="D106" s="38"/>
      <c r="E106" s="38"/>
      <c r="F106" s="38"/>
      <c r="G106" s="38"/>
      <c r="H106" s="38"/>
      <c r="I106" s="139"/>
      <c r="J106" s="38"/>
      <c r="K106" s="38"/>
      <c r="L106" s="42"/>
    </row>
    <row r="107" spans="2:12" s="1" customFormat="1" ht="6.95" customHeight="1">
      <c r="B107" s="60"/>
      <c r="C107" s="61"/>
      <c r="D107" s="61"/>
      <c r="E107" s="61"/>
      <c r="F107" s="61"/>
      <c r="G107" s="61"/>
      <c r="H107" s="61"/>
      <c r="I107" s="173"/>
      <c r="J107" s="61"/>
      <c r="K107" s="61"/>
      <c r="L107" s="42"/>
    </row>
    <row r="111" spans="2:12" s="1" customFormat="1" ht="6.95" customHeight="1">
      <c r="B111" s="62"/>
      <c r="C111" s="63"/>
      <c r="D111" s="63"/>
      <c r="E111" s="63"/>
      <c r="F111" s="63"/>
      <c r="G111" s="63"/>
      <c r="H111" s="63"/>
      <c r="I111" s="176"/>
      <c r="J111" s="63"/>
      <c r="K111" s="63"/>
      <c r="L111" s="42"/>
    </row>
    <row r="112" spans="2:12" s="1" customFormat="1" ht="24.95" customHeight="1">
      <c r="B112" s="37"/>
      <c r="C112" s="22" t="s">
        <v>117</v>
      </c>
      <c r="D112" s="38"/>
      <c r="E112" s="38"/>
      <c r="F112" s="38"/>
      <c r="G112" s="38"/>
      <c r="H112" s="38"/>
      <c r="I112" s="139"/>
      <c r="J112" s="38"/>
      <c r="K112" s="38"/>
      <c r="L112" s="42"/>
    </row>
    <row r="113" spans="2:12" s="1" customFormat="1" ht="6.95" customHeight="1">
      <c r="B113" s="37"/>
      <c r="C113" s="38"/>
      <c r="D113" s="38"/>
      <c r="E113" s="38"/>
      <c r="F113" s="38"/>
      <c r="G113" s="38"/>
      <c r="H113" s="38"/>
      <c r="I113" s="139"/>
      <c r="J113" s="38"/>
      <c r="K113" s="38"/>
      <c r="L113" s="42"/>
    </row>
    <row r="114" spans="2:12" s="1" customFormat="1" ht="12" customHeight="1">
      <c r="B114" s="37"/>
      <c r="C114" s="31" t="s">
        <v>16</v>
      </c>
      <c r="D114" s="38"/>
      <c r="E114" s="38"/>
      <c r="F114" s="38"/>
      <c r="G114" s="38"/>
      <c r="H114" s="38"/>
      <c r="I114" s="139"/>
      <c r="J114" s="38"/>
      <c r="K114" s="38"/>
      <c r="L114" s="42"/>
    </row>
    <row r="115" spans="2:12" s="1" customFormat="1" ht="16.5" customHeight="1">
      <c r="B115" s="37"/>
      <c r="C115" s="38"/>
      <c r="D115" s="38"/>
      <c r="E115" s="177" t="str">
        <f>E7</f>
        <v>Propojení cyklostezky na p.p.č. 2292/2, 2395/19, 2919/2, 2939/2, 2939/6, 3102/1, 3109/1, k.ú. Děčín</v>
      </c>
      <c r="F115" s="31"/>
      <c r="G115" s="31"/>
      <c r="H115" s="31"/>
      <c r="I115" s="139"/>
      <c r="J115" s="38"/>
      <c r="K115" s="38"/>
      <c r="L115" s="42"/>
    </row>
    <row r="116" spans="2:12" s="1" customFormat="1" ht="12" customHeight="1">
      <c r="B116" s="37"/>
      <c r="C116" s="31" t="s">
        <v>101</v>
      </c>
      <c r="D116" s="38"/>
      <c r="E116" s="38"/>
      <c r="F116" s="38"/>
      <c r="G116" s="38"/>
      <c r="H116" s="38"/>
      <c r="I116" s="139"/>
      <c r="J116" s="38"/>
      <c r="K116" s="38"/>
      <c r="L116" s="42"/>
    </row>
    <row r="117" spans="2:12" s="1" customFormat="1" ht="16.5" customHeight="1">
      <c r="B117" s="37"/>
      <c r="C117" s="38"/>
      <c r="D117" s="38"/>
      <c r="E117" s="70" t="str">
        <f>E9</f>
        <v>EL - Elektro - veřejné osvětlení</v>
      </c>
      <c r="F117" s="38"/>
      <c r="G117" s="38"/>
      <c r="H117" s="38"/>
      <c r="I117" s="139"/>
      <c r="J117" s="38"/>
      <c r="K117" s="38"/>
      <c r="L117" s="42"/>
    </row>
    <row r="118" spans="2:12" s="1" customFormat="1" ht="6.95" customHeight="1">
      <c r="B118" s="37"/>
      <c r="C118" s="38"/>
      <c r="D118" s="38"/>
      <c r="E118" s="38"/>
      <c r="F118" s="38"/>
      <c r="G118" s="38"/>
      <c r="H118" s="38"/>
      <c r="I118" s="139"/>
      <c r="J118" s="38"/>
      <c r="K118" s="38"/>
      <c r="L118" s="42"/>
    </row>
    <row r="119" spans="2:12" s="1" customFormat="1" ht="12" customHeight="1">
      <c r="B119" s="37"/>
      <c r="C119" s="31" t="s">
        <v>20</v>
      </c>
      <c r="D119" s="38"/>
      <c r="E119" s="38"/>
      <c r="F119" s="26" t="str">
        <f>F12</f>
        <v xml:space="preserve"> </v>
      </c>
      <c r="G119" s="38"/>
      <c r="H119" s="38"/>
      <c r="I119" s="142" t="s">
        <v>22</v>
      </c>
      <c r="J119" s="73" t="str">
        <f>IF(J12="","",J12)</f>
        <v>4. 8. 2019</v>
      </c>
      <c r="K119" s="38"/>
      <c r="L119" s="42"/>
    </row>
    <row r="120" spans="2:12" s="1" customFormat="1" ht="6.95" customHeight="1">
      <c r="B120" s="37"/>
      <c r="C120" s="38"/>
      <c r="D120" s="38"/>
      <c r="E120" s="38"/>
      <c r="F120" s="38"/>
      <c r="G120" s="38"/>
      <c r="H120" s="38"/>
      <c r="I120" s="139"/>
      <c r="J120" s="38"/>
      <c r="K120" s="38"/>
      <c r="L120" s="42"/>
    </row>
    <row r="121" spans="2:12" s="1" customFormat="1" ht="15.15" customHeight="1">
      <c r="B121" s="37"/>
      <c r="C121" s="31" t="s">
        <v>24</v>
      </c>
      <c r="D121" s="38"/>
      <c r="E121" s="38"/>
      <c r="F121" s="26" t="str">
        <f>E15</f>
        <v xml:space="preserve">Statutární město Děčín </v>
      </c>
      <c r="G121" s="38"/>
      <c r="H121" s="38"/>
      <c r="I121" s="142" t="s">
        <v>30</v>
      </c>
      <c r="J121" s="35" t="str">
        <f>E21</f>
        <v>Íng. Vladimír Polda</v>
      </c>
      <c r="K121" s="38"/>
      <c r="L121" s="42"/>
    </row>
    <row r="122" spans="2:12" s="1" customFormat="1" ht="15.15" customHeight="1">
      <c r="B122" s="37"/>
      <c r="C122" s="31" t="s">
        <v>28</v>
      </c>
      <c r="D122" s="38"/>
      <c r="E122" s="38"/>
      <c r="F122" s="26" t="str">
        <f>IF(E18="","",E18)</f>
        <v>Vyplň údaj</v>
      </c>
      <c r="G122" s="38"/>
      <c r="H122" s="38"/>
      <c r="I122" s="142" t="s">
        <v>33</v>
      </c>
      <c r="J122" s="35" t="str">
        <f>E24</f>
        <v xml:space="preserve"> </v>
      </c>
      <c r="K122" s="38"/>
      <c r="L122" s="42"/>
    </row>
    <row r="123" spans="2:12" s="1" customFormat="1" ht="10.3" customHeight="1">
      <c r="B123" s="37"/>
      <c r="C123" s="38"/>
      <c r="D123" s="38"/>
      <c r="E123" s="38"/>
      <c r="F123" s="38"/>
      <c r="G123" s="38"/>
      <c r="H123" s="38"/>
      <c r="I123" s="139"/>
      <c r="J123" s="38"/>
      <c r="K123" s="38"/>
      <c r="L123" s="42"/>
    </row>
    <row r="124" spans="2:20" s="10" customFormat="1" ht="29.25" customHeight="1">
      <c r="B124" s="197"/>
      <c r="C124" s="198" t="s">
        <v>118</v>
      </c>
      <c r="D124" s="199" t="s">
        <v>60</v>
      </c>
      <c r="E124" s="199" t="s">
        <v>56</v>
      </c>
      <c r="F124" s="199" t="s">
        <v>57</v>
      </c>
      <c r="G124" s="199" t="s">
        <v>119</v>
      </c>
      <c r="H124" s="199" t="s">
        <v>120</v>
      </c>
      <c r="I124" s="200" t="s">
        <v>121</v>
      </c>
      <c r="J124" s="201" t="s">
        <v>106</v>
      </c>
      <c r="K124" s="202" t="s">
        <v>122</v>
      </c>
      <c r="L124" s="203"/>
      <c r="M124" s="94" t="s">
        <v>1</v>
      </c>
      <c r="N124" s="95" t="s">
        <v>39</v>
      </c>
      <c r="O124" s="95" t="s">
        <v>123</v>
      </c>
      <c r="P124" s="95" t="s">
        <v>124</v>
      </c>
      <c r="Q124" s="95" t="s">
        <v>125</v>
      </c>
      <c r="R124" s="95" t="s">
        <v>126</v>
      </c>
      <c r="S124" s="95" t="s">
        <v>127</v>
      </c>
      <c r="T124" s="96" t="s">
        <v>128</v>
      </c>
    </row>
    <row r="125" spans="2:63" s="1" customFormat="1" ht="22.8" customHeight="1">
      <c r="B125" s="37"/>
      <c r="C125" s="101" t="s">
        <v>129</v>
      </c>
      <c r="D125" s="38"/>
      <c r="E125" s="38"/>
      <c r="F125" s="38"/>
      <c r="G125" s="38"/>
      <c r="H125" s="38"/>
      <c r="I125" s="139"/>
      <c r="J125" s="204">
        <f>BK125</f>
        <v>0</v>
      </c>
      <c r="K125" s="38"/>
      <c r="L125" s="42"/>
      <c r="M125" s="97"/>
      <c r="N125" s="98"/>
      <c r="O125" s="98"/>
      <c r="P125" s="205">
        <f>P126+P131+P145+P156+P168+P184+P188</f>
        <v>0</v>
      </c>
      <c r="Q125" s="98"/>
      <c r="R125" s="205">
        <f>R126+R131+R145+R156+R168+R184+R188</f>
        <v>0</v>
      </c>
      <c r="S125" s="98"/>
      <c r="T125" s="206">
        <f>T126+T131+T145+T156+T168+T184+T188</f>
        <v>0</v>
      </c>
      <c r="AT125" s="16" t="s">
        <v>74</v>
      </c>
      <c r="AU125" s="16" t="s">
        <v>108</v>
      </c>
      <c r="BK125" s="207">
        <f>BK126+BK131+BK145+BK156+BK168+BK184+BK188</f>
        <v>0</v>
      </c>
    </row>
    <row r="126" spans="2:63" s="11" customFormat="1" ht="25.9" customHeight="1">
      <c r="B126" s="208"/>
      <c r="C126" s="209"/>
      <c r="D126" s="210" t="s">
        <v>74</v>
      </c>
      <c r="E126" s="211" t="s">
        <v>320</v>
      </c>
      <c r="F126" s="211" t="s">
        <v>321</v>
      </c>
      <c r="G126" s="209"/>
      <c r="H126" s="209"/>
      <c r="I126" s="212"/>
      <c r="J126" s="213">
        <f>BK126</f>
        <v>0</v>
      </c>
      <c r="K126" s="209"/>
      <c r="L126" s="214"/>
      <c r="M126" s="215"/>
      <c r="N126" s="216"/>
      <c r="O126" s="216"/>
      <c r="P126" s="217">
        <f>SUM(P127:P130)</f>
        <v>0</v>
      </c>
      <c r="Q126" s="216"/>
      <c r="R126" s="217">
        <f>SUM(R127:R130)</f>
        <v>0</v>
      </c>
      <c r="S126" s="216"/>
      <c r="T126" s="218">
        <f>SUM(T127:T130)</f>
        <v>0</v>
      </c>
      <c r="AR126" s="219" t="s">
        <v>83</v>
      </c>
      <c r="AT126" s="220" t="s">
        <v>74</v>
      </c>
      <c r="AU126" s="220" t="s">
        <v>75</v>
      </c>
      <c r="AY126" s="219" t="s">
        <v>132</v>
      </c>
      <c r="BK126" s="221">
        <f>SUM(BK127:BK130)</f>
        <v>0</v>
      </c>
    </row>
    <row r="127" spans="2:65" s="1" customFormat="1" ht="16.5" customHeight="1">
      <c r="B127" s="37"/>
      <c r="C127" s="270" t="s">
        <v>83</v>
      </c>
      <c r="D127" s="270" t="s">
        <v>207</v>
      </c>
      <c r="E127" s="271" t="s">
        <v>322</v>
      </c>
      <c r="F127" s="272" t="s">
        <v>323</v>
      </c>
      <c r="G127" s="273" t="s">
        <v>324</v>
      </c>
      <c r="H127" s="274">
        <v>6</v>
      </c>
      <c r="I127" s="275"/>
      <c r="J127" s="276">
        <f>ROUND(I127*H127,2)</f>
        <v>0</v>
      </c>
      <c r="K127" s="272" t="s">
        <v>1</v>
      </c>
      <c r="L127" s="277"/>
      <c r="M127" s="278" t="s">
        <v>1</v>
      </c>
      <c r="N127" s="279" t="s">
        <v>40</v>
      </c>
      <c r="O127" s="85"/>
      <c r="P127" s="233">
        <f>O127*H127</f>
        <v>0</v>
      </c>
      <c r="Q127" s="233">
        <v>0</v>
      </c>
      <c r="R127" s="233">
        <f>Q127*H127</f>
        <v>0</v>
      </c>
      <c r="S127" s="233">
        <v>0</v>
      </c>
      <c r="T127" s="234">
        <f>S127*H127</f>
        <v>0</v>
      </c>
      <c r="AR127" s="235" t="s">
        <v>177</v>
      </c>
      <c r="AT127" s="235" t="s">
        <v>207</v>
      </c>
      <c r="AU127" s="235" t="s">
        <v>83</v>
      </c>
      <c r="AY127" s="16" t="s">
        <v>132</v>
      </c>
      <c r="BE127" s="236">
        <f>IF(N127="základní",J127,0)</f>
        <v>0</v>
      </c>
      <c r="BF127" s="236">
        <f>IF(N127="snížená",J127,0)</f>
        <v>0</v>
      </c>
      <c r="BG127" s="236">
        <f>IF(N127="zákl. přenesená",J127,0)</f>
        <v>0</v>
      </c>
      <c r="BH127" s="236">
        <f>IF(N127="sníž. přenesená",J127,0)</f>
        <v>0</v>
      </c>
      <c r="BI127" s="236">
        <f>IF(N127="nulová",J127,0)</f>
        <v>0</v>
      </c>
      <c r="BJ127" s="16" t="s">
        <v>83</v>
      </c>
      <c r="BK127" s="236">
        <f>ROUND(I127*H127,2)</f>
        <v>0</v>
      </c>
      <c r="BL127" s="16" t="s">
        <v>139</v>
      </c>
      <c r="BM127" s="235" t="s">
        <v>85</v>
      </c>
    </row>
    <row r="128" spans="2:65" s="1" customFormat="1" ht="24" customHeight="1">
      <c r="B128" s="37"/>
      <c r="C128" s="270" t="s">
        <v>85</v>
      </c>
      <c r="D128" s="270" t="s">
        <v>207</v>
      </c>
      <c r="E128" s="271" t="s">
        <v>325</v>
      </c>
      <c r="F128" s="272" t="s">
        <v>326</v>
      </c>
      <c r="G128" s="273" t="s">
        <v>324</v>
      </c>
      <c r="H128" s="274">
        <v>6</v>
      </c>
      <c r="I128" s="275"/>
      <c r="J128" s="276">
        <f>ROUND(I128*H128,2)</f>
        <v>0</v>
      </c>
      <c r="K128" s="272" t="s">
        <v>1</v>
      </c>
      <c r="L128" s="277"/>
      <c r="M128" s="278" t="s">
        <v>1</v>
      </c>
      <c r="N128" s="279" t="s">
        <v>40</v>
      </c>
      <c r="O128" s="85"/>
      <c r="P128" s="233">
        <f>O128*H128</f>
        <v>0</v>
      </c>
      <c r="Q128" s="233">
        <v>0</v>
      </c>
      <c r="R128" s="233">
        <f>Q128*H128</f>
        <v>0</v>
      </c>
      <c r="S128" s="233">
        <v>0</v>
      </c>
      <c r="T128" s="234">
        <f>S128*H128</f>
        <v>0</v>
      </c>
      <c r="AR128" s="235" t="s">
        <v>177</v>
      </c>
      <c r="AT128" s="235" t="s">
        <v>207</v>
      </c>
      <c r="AU128" s="235" t="s">
        <v>83</v>
      </c>
      <c r="AY128" s="16" t="s">
        <v>132</v>
      </c>
      <c r="BE128" s="236">
        <f>IF(N128="základní",J128,0)</f>
        <v>0</v>
      </c>
      <c r="BF128" s="236">
        <f>IF(N128="snížená",J128,0)</f>
        <v>0</v>
      </c>
      <c r="BG128" s="236">
        <f>IF(N128="zákl. přenesená",J128,0)</f>
        <v>0</v>
      </c>
      <c r="BH128" s="236">
        <f>IF(N128="sníž. přenesená",J128,0)</f>
        <v>0</v>
      </c>
      <c r="BI128" s="236">
        <f>IF(N128="nulová",J128,0)</f>
        <v>0</v>
      </c>
      <c r="BJ128" s="16" t="s">
        <v>83</v>
      </c>
      <c r="BK128" s="236">
        <f>ROUND(I128*H128,2)</f>
        <v>0</v>
      </c>
      <c r="BL128" s="16" t="s">
        <v>139</v>
      </c>
      <c r="BM128" s="235" t="s">
        <v>139</v>
      </c>
    </row>
    <row r="129" spans="2:65" s="1" customFormat="1" ht="16.5" customHeight="1">
      <c r="B129" s="37"/>
      <c r="C129" s="224" t="s">
        <v>147</v>
      </c>
      <c r="D129" s="224" t="s">
        <v>134</v>
      </c>
      <c r="E129" s="225" t="s">
        <v>327</v>
      </c>
      <c r="F129" s="226" t="s">
        <v>328</v>
      </c>
      <c r="G129" s="227" t="s">
        <v>329</v>
      </c>
      <c r="H129" s="283"/>
      <c r="I129" s="229"/>
      <c r="J129" s="230">
        <f>ROUND(I129*H129,2)</f>
        <v>0</v>
      </c>
      <c r="K129" s="226" t="s">
        <v>1</v>
      </c>
      <c r="L129" s="42"/>
      <c r="M129" s="231" t="s">
        <v>1</v>
      </c>
      <c r="N129" s="232" t="s">
        <v>40</v>
      </c>
      <c r="O129" s="85"/>
      <c r="P129" s="233">
        <f>O129*H129</f>
        <v>0</v>
      </c>
      <c r="Q129" s="233">
        <v>0</v>
      </c>
      <c r="R129" s="233">
        <f>Q129*H129</f>
        <v>0</v>
      </c>
      <c r="S129" s="233">
        <v>0</v>
      </c>
      <c r="T129" s="234">
        <f>S129*H129</f>
        <v>0</v>
      </c>
      <c r="AR129" s="235" t="s">
        <v>139</v>
      </c>
      <c r="AT129" s="235" t="s">
        <v>134</v>
      </c>
      <c r="AU129" s="235" t="s">
        <v>83</v>
      </c>
      <c r="AY129" s="16" t="s">
        <v>132</v>
      </c>
      <c r="BE129" s="236">
        <f>IF(N129="základní",J129,0)</f>
        <v>0</v>
      </c>
      <c r="BF129" s="236">
        <f>IF(N129="snížená",J129,0)</f>
        <v>0</v>
      </c>
      <c r="BG129" s="236">
        <f>IF(N129="zákl. přenesená",J129,0)</f>
        <v>0</v>
      </c>
      <c r="BH129" s="236">
        <f>IF(N129="sníž. přenesená",J129,0)</f>
        <v>0</v>
      </c>
      <c r="BI129" s="236">
        <f>IF(N129="nulová",J129,0)</f>
        <v>0</v>
      </c>
      <c r="BJ129" s="16" t="s">
        <v>83</v>
      </c>
      <c r="BK129" s="236">
        <f>ROUND(I129*H129,2)</f>
        <v>0</v>
      </c>
      <c r="BL129" s="16" t="s">
        <v>139</v>
      </c>
      <c r="BM129" s="235" t="s">
        <v>330</v>
      </c>
    </row>
    <row r="130" spans="2:65" s="1" customFormat="1" ht="16.5" customHeight="1">
      <c r="B130" s="37"/>
      <c r="C130" s="224" t="s">
        <v>139</v>
      </c>
      <c r="D130" s="224" t="s">
        <v>134</v>
      </c>
      <c r="E130" s="225" t="s">
        <v>331</v>
      </c>
      <c r="F130" s="226" t="s">
        <v>332</v>
      </c>
      <c r="G130" s="227" t="s">
        <v>329</v>
      </c>
      <c r="H130" s="283"/>
      <c r="I130" s="229"/>
      <c r="J130" s="230">
        <f>ROUND(I130*H130,2)</f>
        <v>0</v>
      </c>
      <c r="K130" s="226" t="s">
        <v>1</v>
      </c>
      <c r="L130" s="42"/>
      <c r="M130" s="231" t="s">
        <v>1</v>
      </c>
      <c r="N130" s="232" t="s">
        <v>40</v>
      </c>
      <c r="O130" s="85"/>
      <c r="P130" s="233">
        <f>O130*H130</f>
        <v>0</v>
      </c>
      <c r="Q130" s="233">
        <v>0</v>
      </c>
      <c r="R130" s="233">
        <f>Q130*H130</f>
        <v>0</v>
      </c>
      <c r="S130" s="233">
        <v>0</v>
      </c>
      <c r="T130" s="234">
        <f>S130*H130</f>
        <v>0</v>
      </c>
      <c r="AR130" s="235" t="s">
        <v>139</v>
      </c>
      <c r="AT130" s="235" t="s">
        <v>134</v>
      </c>
      <c r="AU130" s="235" t="s">
        <v>83</v>
      </c>
      <c r="AY130" s="16" t="s">
        <v>132</v>
      </c>
      <c r="BE130" s="236">
        <f>IF(N130="základní",J130,0)</f>
        <v>0</v>
      </c>
      <c r="BF130" s="236">
        <f>IF(N130="snížená",J130,0)</f>
        <v>0</v>
      </c>
      <c r="BG130" s="236">
        <f>IF(N130="zákl. přenesená",J130,0)</f>
        <v>0</v>
      </c>
      <c r="BH130" s="236">
        <f>IF(N130="sníž. přenesená",J130,0)</f>
        <v>0</v>
      </c>
      <c r="BI130" s="236">
        <f>IF(N130="nulová",J130,0)</f>
        <v>0</v>
      </c>
      <c r="BJ130" s="16" t="s">
        <v>83</v>
      </c>
      <c r="BK130" s="236">
        <f>ROUND(I130*H130,2)</f>
        <v>0</v>
      </c>
      <c r="BL130" s="16" t="s">
        <v>139</v>
      </c>
      <c r="BM130" s="235" t="s">
        <v>333</v>
      </c>
    </row>
    <row r="131" spans="2:63" s="11" customFormat="1" ht="25.9" customHeight="1">
      <c r="B131" s="208"/>
      <c r="C131" s="209"/>
      <c r="D131" s="210" t="s">
        <v>74</v>
      </c>
      <c r="E131" s="211" t="s">
        <v>334</v>
      </c>
      <c r="F131" s="211" t="s">
        <v>335</v>
      </c>
      <c r="G131" s="209"/>
      <c r="H131" s="209"/>
      <c r="I131" s="212"/>
      <c r="J131" s="213">
        <f>BK131</f>
        <v>0</v>
      </c>
      <c r="K131" s="209"/>
      <c r="L131" s="214"/>
      <c r="M131" s="215"/>
      <c r="N131" s="216"/>
      <c r="O131" s="216"/>
      <c r="P131" s="217">
        <f>SUM(P132:P144)</f>
        <v>0</v>
      </c>
      <c r="Q131" s="216"/>
      <c r="R131" s="217">
        <f>SUM(R132:R144)</f>
        <v>0</v>
      </c>
      <c r="S131" s="216"/>
      <c r="T131" s="218">
        <f>SUM(T132:T144)</f>
        <v>0</v>
      </c>
      <c r="AR131" s="219" t="s">
        <v>83</v>
      </c>
      <c r="AT131" s="220" t="s">
        <v>74</v>
      </c>
      <c r="AU131" s="220" t="s">
        <v>75</v>
      </c>
      <c r="AY131" s="219" t="s">
        <v>132</v>
      </c>
      <c r="BK131" s="221">
        <f>SUM(BK132:BK144)</f>
        <v>0</v>
      </c>
    </row>
    <row r="132" spans="2:65" s="1" customFormat="1" ht="16.5" customHeight="1">
      <c r="B132" s="37"/>
      <c r="C132" s="270" t="s">
        <v>163</v>
      </c>
      <c r="D132" s="270" t="s">
        <v>207</v>
      </c>
      <c r="E132" s="271" t="s">
        <v>336</v>
      </c>
      <c r="F132" s="272" t="s">
        <v>337</v>
      </c>
      <c r="G132" s="273" t="s">
        <v>268</v>
      </c>
      <c r="H132" s="274">
        <v>180</v>
      </c>
      <c r="I132" s="275"/>
      <c r="J132" s="276">
        <f>ROUND(I132*H132,2)</f>
        <v>0</v>
      </c>
      <c r="K132" s="272" t="s">
        <v>1</v>
      </c>
      <c r="L132" s="277"/>
      <c r="M132" s="278" t="s">
        <v>1</v>
      </c>
      <c r="N132" s="279" t="s">
        <v>40</v>
      </c>
      <c r="O132" s="85"/>
      <c r="P132" s="233">
        <f>O132*H132</f>
        <v>0</v>
      </c>
      <c r="Q132" s="233">
        <v>0</v>
      </c>
      <c r="R132" s="233">
        <f>Q132*H132</f>
        <v>0</v>
      </c>
      <c r="S132" s="233">
        <v>0</v>
      </c>
      <c r="T132" s="234">
        <f>S132*H132</f>
        <v>0</v>
      </c>
      <c r="AR132" s="235" t="s">
        <v>177</v>
      </c>
      <c r="AT132" s="235" t="s">
        <v>207</v>
      </c>
      <c r="AU132" s="235" t="s">
        <v>83</v>
      </c>
      <c r="AY132" s="16" t="s">
        <v>132</v>
      </c>
      <c r="BE132" s="236">
        <f>IF(N132="základní",J132,0)</f>
        <v>0</v>
      </c>
      <c r="BF132" s="236">
        <f>IF(N132="snížená",J132,0)</f>
        <v>0</v>
      </c>
      <c r="BG132" s="236">
        <f>IF(N132="zákl. přenesená",J132,0)</f>
        <v>0</v>
      </c>
      <c r="BH132" s="236">
        <f>IF(N132="sníž. přenesená",J132,0)</f>
        <v>0</v>
      </c>
      <c r="BI132" s="236">
        <f>IF(N132="nulová",J132,0)</f>
        <v>0</v>
      </c>
      <c r="BJ132" s="16" t="s">
        <v>83</v>
      </c>
      <c r="BK132" s="236">
        <f>ROUND(I132*H132,2)</f>
        <v>0</v>
      </c>
      <c r="BL132" s="16" t="s">
        <v>139</v>
      </c>
      <c r="BM132" s="235" t="s">
        <v>167</v>
      </c>
    </row>
    <row r="133" spans="2:65" s="1" customFormat="1" ht="16.5" customHeight="1">
      <c r="B133" s="37"/>
      <c r="C133" s="270" t="s">
        <v>167</v>
      </c>
      <c r="D133" s="270" t="s">
        <v>207</v>
      </c>
      <c r="E133" s="271" t="s">
        <v>338</v>
      </c>
      <c r="F133" s="272" t="s">
        <v>339</v>
      </c>
      <c r="G133" s="273" t="s">
        <v>268</v>
      </c>
      <c r="H133" s="274">
        <v>180</v>
      </c>
      <c r="I133" s="275"/>
      <c r="J133" s="276">
        <f>ROUND(I133*H133,2)</f>
        <v>0</v>
      </c>
      <c r="K133" s="272" t="s">
        <v>1</v>
      </c>
      <c r="L133" s="277"/>
      <c r="M133" s="278" t="s">
        <v>1</v>
      </c>
      <c r="N133" s="279" t="s">
        <v>40</v>
      </c>
      <c r="O133" s="85"/>
      <c r="P133" s="233">
        <f>O133*H133</f>
        <v>0</v>
      </c>
      <c r="Q133" s="233">
        <v>0</v>
      </c>
      <c r="R133" s="233">
        <f>Q133*H133</f>
        <v>0</v>
      </c>
      <c r="S133" s="233">
        <v>0</v>
      </c>
      <c r="T133" s="234">
        <f>S133*H133</f>
        <v>0</v>
      </c>
      <c r="AR133" s="235" t="s">
        <v>177</v>
      </c>
      <c r="AT133" s="235" t="s">
        <v>207</v>
      </c>
      <c r="AU133" s="235" t="s">
        <v>83</v>
      </c>
      <c r="AY133" s="16" t="s">
        <v>132</v>
      </c>
      <c r="BE133" s="236">
        <f>IF(N133="základní",J133,0)</f>
        <v>0</v>
      </c>
      <c r="BF133" s="236">
        <f>IF(N133="snížená",J133,0)</f>
        <v>0</v>
      </c>
      <c r="BG133" s="236">
        <f>IF(N133="zákl. přenesená",J133,0)</f>
        <v>0</v>
      </c>
      <c r="BH133" s="236">
        <f>IF(N133="sníž. přenesená",J133,0)</f>
        <v>0</v>
      </c>
      <c r="BI133" s="236">
        <f>IF(N133="nulová",J133,0)</f>
        <v>0</v>
      </c>
      <c r="BJ133" s="16" t="s">
        <v>83</v>
      </c>
      <c r="BK133" s="236">
        <f>ROUND(I133*H133,2)</f>
        <v>0</v>
      </c>
      <c r="BL133" s="16" t="s">
        <v>139</v>
      </c>
      <c r="BM133" s="235" t="s">
        <v>177</v>
      </c>
    </row>
    <row r="134" spans="2:65" s="1" customFormat="1" ht="16.5" customHeight="1">
      <c r="B134" s="37"/>
      <c r="C134" s="270" t="s">
        <v>173</v>
      </c>
      <c r="D134" s="270" t="s">
        <v>207</v>
      </c>
      <c r="E134" s="271" t="s">
        <v>340</v>
      </c>
      <c r="F134" s="272" t="s">
        <v>341</v>
      </c>
      <c r="G134" s="273" t="s">
        <v>324</v>
      </c>
      <c r="H134" s="274">
        <v>6</v>
      </c>
      <c r="I134" s="275"/>
      <c r="J134" s="276">
        <f>ROUND(I134*H134,2)</f>
        <v>0</v>
      </c>
      <c r="K134" s="272" t="s">
        <v>1</v>
      </c>
      <c r="L134" s="277"/>
      <c r="M134" s="278" t="s">
        <v>1</v>
      </c>
      <c r="N134" s="279" t="s">
        <v>40</v>
      </c>
      <c r="O134" s="85"/>
      <c r="P134" s="233">
        <f>O134*H134</f>
        <v>0</v>
      </c>
      <c r="Q134" s="233">
        <v>0</v>
      </c>
      <c r="R134" s="233">
        <f>Q134*H134</f>
        <v>0</v>
      </c>
      <c r="S134" s="233">
        <v>0</v>
      </c>
      <c r="T134" s="234">
        <f>S134*H134</f>
        <v>0</v>
      </c>
      <c r="AR134" s="235" t="s">
        <v>177</v>
      </c>
      <c r="AT134" s="235" t="s">
        <v>207</v>
      </c>
      <c r="AU134" s="235" t="s">
        <v>83</v>
      </c>
      <c r="AY134" s="16" t="s">
        <v>132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6" t="s">
        <v>83</v>
      </c>
      <c r="BK134" s="236">
        <f>ROUND(I134*H134,2)</f>
        <v>0</v>
      </c>
      <c r="BL134" s="16" t="s">
        <v>139</v>
      </c>
      <c r="BM134" s="235" t="s">
        <v>186</v>
      </c>
    </row>
    <row r="135" spans="2:65" s="1" customFormat="1" ht="16.5" customHeight="1">
      <c r="B135" s="37"/>
      <c r="C135" s="270" t="s">
        <v>177</v>
      </c>
      <c r="D135" s="270" t="s">
        <v>207</v>
      </c>
      <c r="E135" s="271" t="s">
        <v>342</v>
      </c>
      <c r="F135" s="272" t="s">
        <v>343</v>
      </c>
      <c r="G135" s="273" t="s">
        <v>324</v>
      </c>
      <c r="H135" s="274">
        <v>1</v>
      </c>
      <c r="I135" s="275"/>
      <c r="J135" s="276">
        <f>ROUND(I135*H135,2)</f>
        <v>0</v>
      </c>
      <c r="K135" s="272" t="s">
        <v>1</v>
      </c>
      <c r="L135" s="277"/>
      <c r="M135" s="278" t="s">
        <v>1</v>
      </c>
      <c r="N135" s="279" t="s">
        <v>40</v>
      </c>
      <c r="O135" s="85"/>
      <c r="P135" s="233">
        <f>O135*H135</f>
        <v>0</v>
      </c>
      <c r="Q135" s="233">
        <v>0</v>
      </c>
      <c r="R135" s="233">
        <f>Q135*H135</f>
        <v>0</v>
      </c>
      <c r="S135" s="233">
        <v>0</v>
      </c>
      <c r="T135" s="234">
        <f>S135*H135</f>
        <v>0</v>
      </c>
      <c r="AR135" s="235" t="s">
        <v>177</v>
      </c>
      <c r="AT135" s="235" t="s">
        <v>207</v>
      </c>
      <c r="AU135" s="235" t="s">
        <v>83</v>
      </c>
      <c r="AY135" s="16" t="s">
        <v>132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83</v>
      </c>
      <c r="BK135" s="236">
        <f>ROUND(I135*H135,2)</f>
        <v>0</v>
      </c>
      <c r="BL135" s="16" t="s">
        <v>139</v>
      </c>
      <c r="BM135" s="235" t="s">
        <v>198</v>
      </c>
    </row>
    <row r="136" spans="2:65" s="1" customFormat="1" ht="16.5" customHeight="1">
      <c r="B136" s="37"/>
      <c r="C136" s="270" t="s">
        <v>182</v>
      </c>
      <c r="D136" s="270" t="s">
        <v>207</v>
      </c>
      <c r="E136" s="271" t="s">
        <v>344</v>
      </c>
      <c r="F136" s="272" t="s">
        <v>345</v>
      </c>
      <c r="G136" s="273" t="s">
        <v>324</v>
      </c>
      <c r="H136" s="274">
        <v>1</v>
      </c>
      <c r="I136" s="275"/>
      <c r="J136" s="276">
        <f>ROUND(I136*H136,2)</f>
        <v>0</v>
      </c>
      <c r="K136" s="272" t="s">
        <v>1</v>
      </c>
      <c r="L136" s="277"/>
      <c r="M136" s="278" t="s">
        <v>1</v>
      </c>
      <c r="N136" s="279" t="s">
        <v>40</v>
      </c>
      <c r="O136" s="85"/>
      <c r="P136" s="233">
        <f>O136*H136</f>
        <v>0</v>
      </c>
      <c r="Q136" s="233">
        <v>0</v>
      </c>
      <c r="R136" s="233">
        <f>Q136*H136</f>
        <v>0</v>
      </c>
      <c r="S136" s="233">
        <v>0</v>
      </c>
      <c r="T136" s="234">
        <f>S136*H136</f>
        <v>0</v>
      </c>
      <c r="AR136" s="235" t="s">
        <v>177</v>
      </c>
      <c r="AT136" s="235" t="s">
        <v>207</v>
      </c>
      <c r="AU136" s="235" t="s">
        <v>83</v>
      </c>
      <c r="AY136" s="16" t="s">
        <v>132</v>
      </c>
      <c r="BE136" s="236">
        <f>IF(N136="základní",J136,0)</f>
        <v>0</v>
      </c>
      <c r="BF136" s="236">
        <f>IF(N136="snížená",J136,0)</f>
        <v>0</v>
      </c>
      <c r="BG136" s="236">
        <f>IF(N136="zákl. přenesená",J136,0)</f>
        <v>0</v>
      </c>
      <c r="BH136" s="236">
        <f>IF(N136="sníž. přenesená",J136,0)</f>
        <v>0</v>
      </c>
      <c r="BI136" s="236">
        <f>IF(N136="nulová",J136,0)</f>
        <v>0</v>
      </c>
      <c r="BJ136" s="16" t="s">
        <v>83</v>
      </c>
      <c r="BK136" s="236">
        <f>ROUND(I136*H136,2)</f>
        <v>0</v>
      </c>
      <c r="BL136" s="16" t="s">
        <v>139</v>
      </c>
      <c r="BM136" s="235" t="s">
        <v>206</v>
      </c>
    </row>
    <row r="137" spans="2:65" s="1" customFormat="1" ht="16.5" customHeight="1">
      <c r="B137" s="37"/>
      <c r="C137" s="270" t="s">
        <v>186</v>
      </c>
      <c r="D137" s="270" t="s">
        <v>207</v>
      </c>
      <c r="E137" s="271" t="s">
        <v>346</v>
      </c>
      <c r="F137" s="272" t="s">
        <v>347</v>
      </c>
      <c r="G137" s="273" t="s">
        <v>324</v>
      </c>
      <c r="H137" s="274">
        <v>5</v>
      </c>
      <c r="I137" s="275"/>
      <c r="J137" s="276">
        <f>ROUND(I137*H137,2)</f>
        <v>0</v>
      </c>
      <c r="K137" s="272" t="s">
        <v>1</v>
      </c>
      <c r="L137" s="277"/>
      <c r="M137" s="278" t="s">
        <v>1</v>
      </c>
      <c r="N137" s="279" t="s">
        <v>40</v>
      </c>
      <c r="O137" s="85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AR137" s="235" t="s">
        <v>177</v>
      </c>
      <c r="AT137" s="235" t="s">
        <v>207</v>
      </c>
      <c r="AU137" s="235" t="s">
        <v>83</v>
      </c>
      <c r="AY137" s="16" t="s">
        <v>132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6" t="s">
        <v>83</v>
      </c>
      <c r="BK137" s="236">
        <f>ROUND(I137*H137,2)</f>
        <v>0</v>
      </c>
      <c r="BL137" s="16" t="s">
        <v>139</v>
      </c>
      <c r="BM137" s="235" t="s">
        <v>218</v>
      </c>
    </row>
    <row r="138" spans="2:65" s="1" customFormat="1" ht="16.5" customHeight="1">
      <c r="B138" s="37"/>
      <c r="C138" s="270" t="s">
        <v>192</v>
      </c>
      <c r="D138" s="270" t="s">
        <v>207</v>
      </c>
      <c r="E138" s="271" t="s">
        <v>344</v>
      </c>
      <c r="F138" s="272" t="s">
        <v>345</v>
      </c>
      <c r="G138" s="273" t="s">
        <v>324</v>
      </c>
      <c r="H138" s="274">
        <v>5</v>
      </c>
      <c r="I138" s="275"/>
      <c r="J138" s="276">
        <f>ROUND(I138*H138,2)</f>
        <v>0</v>
      </c>
      <c r="K138" s="272" t="s">
        <v>1</v>
      </c>
      <c r="L138" s="277"/>
      <c r="M138" s="278" t="s">
        <v>1</v>
      </c>
      <c r="N138" s="279" t="s">
        <v>40</v>
      </c>
      <c r="O138" s="85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177</v>
      </c>
      <c r="AT138" s="235" t="s">
        <v>207</v>
      </c>
      <c r="AU138" s="235" t="s">
        <v>83</v>
      </c>
      <c r="AY138" s="16" t="s">
        <v>132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6" t="s">
        <v>83</v>
      </c>
      <c r="BK138" s="236">
        <f>ROUND(I138*H138,2)</f>
        <v>0</v>
      </c>
      <c r="BL138" s="16" t="s">
        <v>139</v>
      </c>
      <c r="BM138" s="235" t="s">
        <v>227</v>
      </c>
    </row>
    <row r="139" spans="2:65" s="1" customFormat="1" ht="16.5" customHeight="1">
      <c r="B139" s="37"/>
      <c r="C139" s="270" t="s">
        <v>198</v>
      </c>
      <c r="D139" s="270" t="s">
        <v>207</v>
      </c>
      <c r="E139" s="271" t="s">
        <v>348</v>
      </c>
      <c r="F139" s="272" t="s">
        <v>349</v>
      </c>
      <c r="G139" s="273" t="s">
        <v>324</v>
      </c>
      <c r="H139" s="274">
        <v>1</v>
      </c>
      <c r="I139" s="275"/>
      <c r="J139" s="276">
        <f>ROUND(I139*H139,2)</f>
        <v>0</v>
      </c>
      <c r="K139" s="272" t="s">
        <v>1</v>
      </c>
      <c r="L139" s="277"/>
      <c r="M139" s="278" t="s">
        <v>1</v>
      </c>
      <c r="N139" s="279" t="s">
        <v>40</v>
      </c>
      <c r="O139" s="85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177</v>
      </c>
      <c r="AT139" s="235" t="s">
        <v>207</v>
      </c>
      <c r="AU139" s="235" t="s">
        <v>83</v>
      </c>
      <c r="AY139" s="16" t="s">
        <v>132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6" t="s">
        <v>83</v>
      </c>
      <c r="BK139" s="236">
        <f>ROUND(I139*H139,2)</f>
        <v>0</v>
      </c>
      <c r="BL139" s="16" t="s">
        <v>139</v>
      </c>
      <c r="BM139" s="235" t="s">
        <v>237</v>
      </c>
    </row>
    <row r="140" spans="2:65" s="1" customFormat="1" ht="16.5" customHeight="1">
      <c r="B140" s="37"/>
      <c r="C140" s="270" t="s">
        <v>202</v>
      </c>
      <c r="D140" s="270" t="s">
        <v>207</v>
      </c>
      <c r="E140" s="271" t="s">
        <v>350</v>
      </c>
      <c r="F140" s="272" t="s">
        <v>351</v>
      </c>
      <c r="G140" s="273" t="s">
        <v>324</v>
      </c>
      <c r="H140" s="274">
        <v>4</v>
      </c>
      <c r="I140" s="275"/>
      <c r="J140" s="276">
        <f>ROUND(I140*H140,2)</f>
        <v>0</v>
      </c>
      <c r="K140" s="272" t="s">
        <v>1</v>
      </c>
      <c r="L140" s="277"/>
      <c r="M140" s="278" t="s">
        <v>1</v>
      </c>
      <c r="N140" s="279" t="s">
        <v>40</v>
      </c>
      <c r="O140" s="85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177</v>
      </c>
      <c r="AT140" s="235" t="s">
        <v>207</v>
      </c>
      <c r="AU140" s="235" t="s">
        <v>83</v>
      </c>
      <c r="AY140" s="16" t="s">
        <v>132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83</v>
      </c>
      <c r="BK140" s="236">
        <f>ROUND(I140*H140,2)</f>
        <v>0</v>
      </c>
      <c r="BL140" s="16" t="s">
        <v>139</v>
      </c>
      <c r="BM140" s="235" t="s">
        <v>244</v>
      </c>
    </row>
    <row r="141" spans="2:65" s="1" customFormat="1" ht="16.5" customHeight="1">
      <c r="B141" s="37"/>
      <c r="C141" s="270" t="s">
        <v>206</v>
      </c>
      <c r="D141" s="270" t="s">
        <v>207</v>
      </c>
      <c r="E141" s="271" t="s">
        <v>352</v>
      </c>
      <c r="F141" s="272" t="s">
        <v>353</v>
      </c>
      <c r="G141" s="273" t="s">
        <v>268</v>
      </c>
      <c r="H141" s="274">
        <v>1.2</v>
      </c>
      <c r="I141" s="275"/>
      <c r="J141" s="276">
        <f>ROUND(I141*H141,2)</f>
        <v>0</v>
      </c>
      <c r="K141" s="272" t="s">
        <v>1</v>
      </c>
      <c r="L141" s="277"/>
      <c r="M141" s="278" t="s">
        <v>1</v>
      </c>
      <c r="N141" s="279" t="s">
        <v>40</v>
      </c>
      <c r="O141" s="85"/>
      <c r="P141" s="233">
        <f>O141*H141</f>
        <v>0</v>
      </c>
      <c r="Q141" s="233">
        <v>0</v>
      </c>
      <c r="R141" s="233">
        <f>Q141*H141</f>
        <v>0</v>
      </c>
      <c r="S141" s="233">
        <v>0</v>
      </c>
      <c r="T141" s="234">
        <f>S141*H141</f>
        <v>0</v>
      </c>
      <c r="AR141" s="235" t="s">
        <v>177</v>
      </c>
      <c r="AT141" s="235" t="s">
        <v>207</v>
      </c>
      <c r="AU141" s="235" t="s">
        <v>83</v>
      </c>
      <c r="AY141" s="16" t="s">
        <v>132</v>
      </c>
      <c r="BE141" s="236">
        <f>IF(N141="základní",J141,0)</f>
        <v>0</v>
      </c>
      <c r="BF141" s="236">
        <f>IF(N141="snížená",J141,0)</f>
        <v>0</v>
      </c>
      <c r="BG141" s="236">
        <f>IF(N141="zákl. přenesená",J141,0)</f>
        <v>0</v>
      </c>
      <c r="BH141" s="236">
        <f>IF(N141="sníž. přenesená",J141,0)</f>
        <v>0</v>
      </c>
      <c r="BI141" s="236">
        <f>IF(N141="nulová",J141,0)</f>
        <v>0</v>
      </c>
      <c r="BJ141" s="16" t="s">
        <v>83</v>
      </c>
      <c r="BK141" s="236">
        <f>ROUND(I141*H141,2)</f>
        <v>0</v>
      </c>
      <c r="BL141" s="16" t="s">
        <v>139</v>
      </c>
      <c r="BM141" s="235" t="s">
        <v>252</v>
      </c>
    </row>
    <row r="142" spans="2:65" s="1" customFormat="1" ht="16.5" customHeight="1">
      <c r="B142" s="37"/>
      <c r="C142" s="270" t="s">
        <v>8</v>
      </c>
      <c r="D142" s="270" t="s">
        <v>207</v>
      </c>
      <c r="E142" s="271" t="s">
        <v>354</v>
      </c>
      <c r="F142" s="272" t="s">
        <v>355</v>
      </c>
      <c r="G142" s="273" t="s">
        <v>324</v>
      </c>
      <c r="H142" s="274">
        <v>7</v>
      </c>
      <c r="I142" s="275"/>
      <c r="J142" s="276">
        <f>ROUND(I142*H142,2)</f>
        <v>0</v>
      </c>
      <c r="K142" s="272" t="s">
        <v>1</v>
      </c>
      <c r="L142" s="277"/>
      <c r="M142" s="278" t="s">
        <v>1</v>
      </c>
      <c r="N142" s="279" t="s">
        <v>40</v>
      </c>
      <c r="O142" s="85"/>
      <c r="P142" s="233">
        <f>O142*H142</f>
        <v>0</v>
      </c>
      <c r="Q142" s="233">
        <v>0</v>
      </c>
      <c r="R142" s="233">
        <f>Q142*H142</f>
        <v>0</v>
      </c>
      <c r="S142" s="233">
        <v>0</v>
      </c>
      <c r="T142" s="234">
        <f>S142*H142</f>
        <v>0</v>
      </c>
      <c r="AR142" s="235" t="s">
        <v>177</v>
      </c>
      <c r="AT142" s="235" t="s">
        <v>207</v>
      </c>
      <c r="AU142" s="235" t="s">
        <v>83</v>
      </c>
      <c r="AY142" s="16" t="s">
        <v>132</v>
      </c>
      <c r="BE142" s="236">
        <f>IF(N142="základní",J142,0)</f>
        <v>0</v>
      </c>
      <c r="BF142" s="236">
        <f>IF(N142="snížená",J142,0)</f>
        <v>0</v>
      </c>
      <c r="BG142" s="236">
        <f>IF(N142="zákl. přenesená",J142,0)</f>
        <v>0</v>
      </c>
      <c r="BH142" s="236">
        <f>IF(N142="sníž. přenesená",J142,0)</f>
        <v>0</v>
      </c>
      <c r="BI142" s="236">
        <f>IF(N142="nulová",J142,0)</f>
        <v>0</v>
      </c>
      <c r="BJ142" s="16" t="s">
        <v>83</v>
      </c>
      <c r="BK142" s="236">
        <f>ROUND(I142*H142,2)</f>
        <v>0</v>
      </c>
      <c r="BL142" s="16" t="s">
        <v>139</v>
      </c>
      <c r="BM142" s="235" t="s">
        <v>261</v>
      </c>
    </row>
    <row r="143" spans="2:65" s="1" customFormat="1" ht="16.5" customHeight="1">
      <c r="B143" s="37"/>
      <c r="C143" s="224" t="s">
        <v>218</v>
      </c>
      <c r="D143" s="224" t="s">
        <v>134</v>
      </c>
      <c r="E143" s="225" t="s">
        <v>356</v>
      </c>
      <c r="F143" s="226" t="s">
        <v>357</v>
      </c>
      <c r="G143" s="227" t="s">
        <v>329</v>
      </c>
      <c r="H143" s="283"/>
      <c r="I143" s="229"/>
      <c r="J143" s="230">
        <f>ROUND(I143*H143,2)</f>
        <v>0</v>
      </c>
      <c r="K143" s="226" t="s">
        <v>1</v>
      </c>
      <c r="L143" s="42"/>
      <c r="M143" s="231" t="s">
        <v>1</v>
      </c>
      <c r="N143" s="232" t="s">
        <v>40</v>
      </c>
      <c r="O143" s="85"/>
      <c r="P143" s="233">
        <f>O143*H143</f>
        <v>0</v>
      </c>
      <c r="Q143" s="233">
        <v>0</v>
      </c>
      <c r="R143" s="233">
        <f>Q143*H143</f>
        <v>0</v>
      </c>
      <c r="S143" s="233">
        <v>0</v>
      </c>
      <c r="T143" s="234">
        <f>S143*H143</f>
        <v>0</v>
      </c>
      <c r="AR143" s="235" t="s">
        <v>139</v>
      </c>
      <c r="AT143" s="235" t="s">
        <v>134</v>
      </c>
      <c r="AU143" s="235" t="s">
        <v>83</v>
      </c>
      <c r="AY143" s="16" t="s">
        <v>132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6" t="s">
        <v>83</v>
      </c>
      <c r="BK143" s="236">
        <f>ROUND(I143*H143,2)</f>
        <v>0</v>
      </c>
      <c r="BL143" s="16" t="s">
        <v>139</v>
      </c>
      <c r="BM143" s="235" t="s">
        <v>358</v>
      </c>
    </row>
    <row r="144" spans="2:65" s="1" customFormat="1" ht="16.5" customHeight="1">
      <c r="B144" s="37"/>
      <c r="C144" s="224" t="s">
        <v>222</v>
      </c>
      <c r="D144" s="224" t="s">
        <v>134</v>
      </c>
      <c r="E144" s="225" t="s">
        <v>359</v>
      </c>
      <c r="F144" s="226" t="s">
        <v>360</v>
      </c>
      <c r="G144" s="227" t="s">
        <v>329</v>
      </c>
      <c r="H144" s="283"/>
      <c r="I144" s="229"/>
      <c r="J144" s="230">
        <f>ROUND(I144*H144,2)</f>
        <v>0</v>
      </c>
      <c r="K144" s="226" t="s">
        <v>1</v>
      </c>
      <c r="L144" s="42"/>
      <c r="M144" s="231" t="s">
        <v>1</v>
      </c>
      <c r="N144" s="232" t="s">
        <v>40</v>
      </c>
      <c r="O144" s="85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139</v>
      </c>
      <c r="AT144" s="235" t="s">
        <v>134</v>
      </c>
      <c r="AU144" s="235" t="s">
        <v>83</v>
      </c>
      <c r="AY144" s="16" t="s">
        <v>132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83</v>
      </c>
      <c r="BK144" s="236">
        <f>ROUND(I144*H144,2)</f>
        <v>0</v>
      </c>
      <c r="BL144" s="16" t="s">
        <v>139</v>
      </c>
      <c r="BM144" s="235" t="s">
        <v>361</v>
      </c>
    </row>
    <row r="145" spans="2:63" s="11" customFormat="1" ht="25.9" customHeight="1">
      <c r="B145" s="208"/>
      <c r="C145" s="209"/>
      <c r="D145" s="210" t="s">
        <v>74</v>
      </c>
      <c r="E145" s="211" t="s">
        <v>362</v>
      </c>
      <c r="F145" s="211" t="s">
        <v>363</v>
      </c>
      <c r="G145" s="209"/>
      <c r="H145" s="209"/>
      <c r="I145" s="212"/>
      <c r="J145" s="213">
        <f>BK145</f>
        <v>0</v>
      </c>
      <c r="K145" s="209"/>
      <c r="L145" s="214"/>
      <c r="M145" s="215"/>
      <c r="N145" s="216"/>
      <c r="O145" s="216"/>
      <c r="P145" s="217">
        <f>SUM(P146:P155)</f>
        <v>0</v>
      </c>
      <c r="Q145" s="216"/>
      <c r="R145" s="217">
        <f>SUM(R146:R155)</f>
        <v>0</v>
      </c>
      <c r="S145" s="216"/>
      <c r="T145" s="218">
        <f>SUM(T146:T155)</f>
        <v>0</v>
      </c>
      <c r="AR145" s="219" t="s">
        <v>83</v>
      </c>
      <c r="AT145" s="220" t="s">
        <v>74</v>
      </c>
      <c r="AU145" s="220" t="s">
        <v>75</v>
      </c>
      <c r="AY145" s="219" t="s">
        <v>132</v>
      </c>
      <c r="BK145" s="221">
        <f>SUM(BK146:BK155)</f>
        <v>0</v>
      </c>
    </row>
    <row r="146" spans="2:65" s="1" customFormat="1" ht="16.5" customHeight="1">
      <c r="B146" s="37"/>
      <c r="C146" s="270" t="s">
        <v>227</v>
      </c>
      <c r="D146" s="270" t="s">
        <v>207</v>
      </c>
      <c r="E146" s="271" t="s">
        <v>364</v>
      </c>
      <c r="F146" s="272" t="s">
        <v>365</v>
      </c>
      <c r="G146" s="273" t="s">
        <v>210</v>
      </c>
      <c r="H146" s="274">
        <v>1.2</v>
      </c>
      <c r="I146" s="275"/>
      <c r="J146" s="276">
        <f>ROUND(I146*H146,2)</f>
        <v>0</v>
      </c>
      <c r="K146" s="272" t="s">
        <v>1</v>
      </c>
      <c r="L146" s="277"/>
      <c r="M146" s="278" t="s">
        <v>1</v>
      </c>
      <c r="N146" s="279" t="s">
        <v>40</v>
      </c>
      <c r="O146" s="85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AR146" s="235" t="s">
        <v>177</v>
      </c>
      <c r="AT146" s="235" t="s">
        <v>207</v>
      </c>
      <c r="AU146" s="235" t="s">
        <v>83</v>
      </c>
      <c r="AY146" s="16" t="s">
        <v>132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6" t="s">
        <v>83</v>
      </c>
      <c r="BK146" s="236">
        <f>ROUND(I146*H146,2)</f>
        <v>0</v>
      </c>
      <c r="BL146" s="16" t="s">
        <v>139</v>
      </c>
      <c r="BM146" s="235" t="s">
        <v>270</v>
      </c>
    </row>
    <row r="147" spans="2:65" s="1" customFormat="1" ht="16.5" customHeight="1">
      <c r="B147" s="37"/>
      <c r="C147" s="270" t="s">
        <v>232</v>
      </c>
      <c r="D147" s="270" t="s">
        <v>207</v>
      </c>
      <c r="E147" s="271" t="s">
        <v>366</v>
      </c>
      <c r="F147" s="272" t="s">
        <v>367</v>
      </c>
      <c r="G147" s="273" t="s">
        <v>150</v>
      </c>
      <c r="H147" s="274">
        <v>1.46</v>
      </c>
      <c r="I147" s="275"/>
      <c r="J147" s="276">
        <f>ROUND(I147*H147,2)</f>
        <v>0</v>
      </c>
      <c r="K147" s="272" t="s">
        <v>1</v>
      </c>
      <c r="L147" s="277"/>
      <c r="M147" s="278" t="s">
        <v>1</v>
      </c>
      <c r="N147" s="279" t="s">
        <v>40</v>
      </c>
      <c r="O147" s="85"/>
      <c r="P147" s="233">
        <f>O147*H147</f>
        <v>0</v>
      </c>
      <c r="Q147" s="233">
        <v>0</v>
      </c>
      <c r="R147" s="233">
        <f>Q147*H147</f>
        <v>0</v>
      </c>
      <c r="S147" s="233">
        <v>0</v>
      </c>
      <c r="T147" s="234">
        <f>S147*H147</f>
        <v>0</v>
      </c>
      <c r="AR147" s="235" t="s">
        <v>177</v>
      </c>
      <c r="AT147" s="235" t="s">
        <v>207</v>
      </c>
      <c r="AU147" s="235" t="s">
        <v>83</v>
      </c>
      <c r="AY147" s="16" t="s">
        <v>132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83</v>
      </c>
      <c r="BK147" s="236">
        <f>ROUND(I147*H147,2)</f>
        <v>0</v>
      </c>
      <c r="BL147" s="16" t="s">
        <v>139</v>
      </c>
      <c r="BM147" s="235" t="s">
        <v>280</v>
      </c>
    </row>
    <row r="148" spans="2:65" s="1" customFormat="1" ht="16.5" customHeight="1">
      <c r="B148" s="37"/>
      <c r="C148" s="270" t="s">
        <v>237</v>
      </c>
      <c r="D148" s="270" t="s">
        <v>207</v>
      </c>
      <c r="E148" s="271" t="s">
        <v>368</v>
      </c>
      <c r="F148" s="272" t="s">
        <v>369</v>
      </c>
      <c r="G148" s="273" t="s">
        <v>268</v>
      </c>
      <c r="H148" s="274">
        <v>4</v>
      </c>
      <c r="I148" s="275"/>
      <c r="J148" s="276">
        <f>ROUND(I148*H148,2)</f>
        <v>0</v>
      </c>
      <c r="K148" s="272" t="s">
        <v>1</v>
      </c>
      <c r="L148" s="277"/>
      <c r="M148" s="278" t="s">
        <v>1</v>
      </c>
      <c r="N148" s="279" t="s">
        <v>40</v>
      </c>
      <c r="O148" s="85"/>
      <c r="P148" s="233">
        <f>O148*H148</f>
        <v>0</v>
      </c>
      <c r="Q148" s="233">
        <v>0</v>
      </c>
      <c r="R148" s="233">
        <f>Q148*H148</f>
        <v>0</v>
      </c>
      <c r="S148" s="233">
        <v>0</v>
      </c>
      <c r="T148" s="234">
        <f>S148*H148</f>
        <v>0</v>
      </c>
      <c r="AR148" s="235" t="s">
        <v>177</v>
      </c>
      <c r="AT148" s="235" t="s">
        <v>207</v>
      </c>
      <c r="AU148" s="235" t="s">
        <v>83</v>
      </c>
      <c r="AY148" s="16" t="s">
        <v>132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83</v>
      </c>
      <c r="BK148" s="236">
        <f>ROUND(I148*H148,2)</f>
        <v>0</v>
      </c>
      <c r="BL148" s="16" t="s">
        <v>139</v>
      </c>
      <c r="BM148" s="235" t="s">
        <v>292</v>
      </c>
    </row>
    <row r="149" spans="2:65" s="1" customFormat="1" ht="16.5" customHeight="1">
      <c r="B149" s="37"/>
      <c r="C149" s="270" t="s">
        <v>7</v>
      </c>
      <c r="D149" s="270" t="s">
        <v>207</v>
      </c>
      <c r="E149" s="271" t="s">
        <v>370</v>
      </c>
      <c r="F149" s="272" t="s">
        <v>371</v>
      </c>
      <c r="G149" s="273" t="s">
        <v>268</v>
      </c>
      <c r="H149" s="274">
        <v>4</v>
      </c>
      <c r="I149" s="275"/>
      <c r="J149" s="276">
        <f>ROUND(I149*H149,2)</f>
        <v>0</v>
      </c>
      <c r="K149" s="272" t="s">
        <v>1</v>
      </c>
      <c r="L149" s="277"/>
      <c r="M149" s="278" t="s">
        <v>1</v>
      </c>
      <c r="N149" s="279" t="s">
        <v>40</v>
      </c>
      <c r="O149" s="85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35" t="s">
        <v>177</v>
      </c>
      <c r="AT149" s="235" t="s">
        <v>207</v>
      </c>
      <c r="AU149" s="235" t="s">
        <v>83</v>
      </c>
      <c r="AY149" s="16" t="s">
        <v>132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83</v>
      </c>
      <c r="BK149" s="236">
        <f>ROUND(I149*H149,2)</f>
        <v>0</v>
      </c>
      <c r="BL149" s="16" t="s">
        <v>139</v>
      </c>
      <c r="BM149" s="235" t="s">
        <v>305</v>
      </c>
    </row>
    <row r="150" spans="2:65" s="1" customFormat="1" ht="16.5" customHeight="1">
      <c r="B150" s="37"/>
      <c r="C150" s="270" t="s">
        <v>244</v>
      </c>
      <c r="D150" s="270" t="s">
        <v>207</v>
      </c>
      <c r="E150" s="271" t="s">
        <v>372</v>
      </c>
      <c r="F150" s="272" t="s">
        <v>373</v>
      </c>
      <c r="G150" s="273" t="s">
        <v>324</v>
      </c>
      <c r="H150" s="274">
        <v>1</v>
      </c>
      <c r="I150" s="275"/>
      <c r="J150" s="276">
        <f>ROUND(I150*H150,2)</f>
        <v>0</v>
      </c>
      <c r="K150" s="272" t="s">
        <v>1</v>
      </c>
      <c r="L150" s="277"/>
      <c r="M150" s="278" t="s">
        <v>1</v>
      </c>
      <c r="N150" s="279" t="s">
        <v>40</v>
      </c>
      <c r="O150" s="85"/>
      <c r="P150" s="233">
        <f>O150*H150</f>
        <v>0</v>
      </c>
      <c r="Q150" s="233">
        <v>0</v>
      </c>
      <c r="R150" s="233">
        <f>Q150*H150</f>
        <v>0</v>
      </c>
      <c r="S150" s="233">
        <v>0</v>
      </c>
      <c r="T150" s="234">
        <f>S150*H150</f>
        <v>0</v>
      </c>
      <c r="AR150" s="235" t="s">
        <v>177</v>
      </c>
      <c r="AT150" s="235" t="s">
        <v>207</v>
      </c>
      <c r="AU150" s="235" t="s">
        <v>83</v>
      </c>
      <c r="AY150" s="16" t="s">
        <v>132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83</v>
      </c>
      <c r="BK150" s="236">
        <f>ROUND(I150*H150,2)</f>
        <v>0</v>
      </c>
      <c r="BL150" s="16" t="s">
        <v>139</v>
      </c>
      <c r="BM150" s="235" t="s">
        <v>374</v>
      </c>
    </row>
    <row r="151" spans="2:65" s="1" customFormat="1" ht="16.5" customHeight="1">
      <c r="B151" s="37"/>
      <c r="C151" s="270" t="s">
        <v>248</v>
      </c>
      <c r="D151" s="270" t="s">
        <v>207</v>
      </c>
      <c r="E151" s="271" t="s">
        <v>366</v>
      </c>
      <c r="F151" s="272" t="s">
        <v>367</v>
      </c>
      <c r="G151" s="273" t="s">
        <v>150</v>
      </c>
      <c r="H151" s="274">
        <v>2.19</v>
      </c>
      <c r="I151" s="275"/>
      <c r="J151" s="276">
        <f>ROUND(I151*H151,2)</f>
        <v>0</v>
      </c>
      <c r="K151" s="272" t="s">
        <v>1</v>
      </c>
      <c r="L151" s="277"/>
      <c r="M151" s="278" t="s">
        <v>1</v>
      </c>
      <c r="N151" s="279" t="s">
        <v>40</v>
      </c>
      <c r="O151" s="85"/>
      <c r="P151" s="233">
        <f>O151*H151</f>
        <v>0</v>
      </c>
      <c r="Q151" s="233">
        <v>0</v>
      </c>
      <c r="R151" s="233">
        <f>Q151*H151</f>
        <v>0</v>
      </c>
      <c r="S151" s="233">
        <v>0</v>
      </c>
      <c r="T151" s="234">
        <f>S151*H151</f>
        <v>0</v>
      </c>
      <c r="AR151" s="235" t="s">
        <v>177</v>
      </c>
      <c r="AT151" s="235" t="s">
        <v>207</v>
      </c>
      <c r="AU151" s="235" t="s">
        <v>83</v>
      </c>
      <c r="AY151" s="16" t="s">
        <v>132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83</v>
      </c>
      <c r="BK151" s="236">
        <f>ROUND(I151*H151,2)</f>
        <v>0</v>
      </c>
      <c r="BL151" s="16" t="s">
        <v>139</v>
      </c>
      <c r="BM151" s="235" t="s">
        <v>375</v>
      </c>
    </row>
    <row r="152" spans="2:65" s="1" customFormat="1" ht="16.5" customHeight="1">
      <c r="B152" s="37"/>
      <c r="C152" s="270" t="s">
        <v>252</v>
      </c>
      <c r="D152" s="270" t="s">
        <v>207</v>
      </c>
      <c r="E152" s="271" t="s">
        <v>376</v>
      </c>
      <c r="F152" s="272" t="s">
        <v>377</v>
      </c>
      <c r="G152" s="273" t="s">
        <v>268</v>
      </c>
      <c r="H152" s="274">
        <v>6</v>
      </c>
      <c r="I152" s="275"/>
      <c r="J152" s="276">
        <f>ROUND(I152*H152,2)</f>
        <v>0</v>
      </c>
      <c r="K152" s="272" t="s">
        <v>1</v>
      </c>
      <c r="L152" s="277"/>
      <c r="M152" s="278" t="s">
        <v>1</v>
      </c>
      <c r="N152" s="279" t="s">
        <v>40</v>
      </c>
      <c r="O152" s="85"/>
      <c r="P152" s="233">
        <f>O152*H152</f>
        <v>0</v>
      </c>
      <c r="Q152" s="233">
        <v>0</v>
      </c>
      <c r="R152" s="233">
        <f>Q152*H152</f>
        <v>0</v>
      </c>
      <c r="S152" s="233">
        <v>0</v>
      </c>
      <c r="T152" s="234">
        <f>S152*H152</f>
        <v>0</v>
      </c>
      <c r="AR152" s="235" t="s">
        <v>177</v>
      </c>
      <c r="AT152" s="235" t="s">
        <v>207</v>
      </c>
      <c r="AU152" s="235" t="s">
        <v>83</v>
      </c>
      <c r="AY152" s="16" t="s">
        <v>132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83</v>
      </c>
      <c r="BK152" s="236">
        <f>ROUND(I152*H152,2)</f>
        <v>0</v>
      </c>
      <c r="BL152" s="16" t="s">
        <v>139</v>
      </c>
      <c r="BM152" s="235" t="s">
        <v>378</v>
      </c>
    </row>
    <row r="153" spans="2:65" s="1" customFormat="1" ht="16.5" customHeight="1">
      <c r="B153" s="37"/>
      <c r="C153" s="270" t="s">
        <v>256</v>
      </c>
      <c r="D153" s="270" t="s">
        <v>207</v>
      </c>
      <c r="E153" s="271" t="s">
        <v>368</v>
      </c>
      <c r="F153" s="272" t="s">
        <v>369</v>
      </c>
      <c r="G153" s="273" t="s">
        <v>268</v>
      </c>
      <c r="H153" s="274">
        <v>6</v>
      </c>
      <c r="I153" s="275"/>
      <c r="J153" s="276">
        <f>ROUND(I153*H153,2)</f>
        <v>0</v>
      </c>
      <c r="K153" s="272" t="s">
        <v>1</v>
      </c>
      <c r="L153" s="277"/>
      <c r="M153" s="278" t="s">
        <v>1</v>
      </c>
      <c r="N153" s="279" t="s">
        <v>40</v>
      </c>
      <c r="O153" s="85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177</v>
      </c>
      <c r="AT153" s="235" t="s">
        <v>207</v>
      </c>
      <c r="AU153" s="235" t="s">
        <v>83</v>
      </c>
      <c r="AY153" s="16" t="s">
        <v>132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83</v>
      </c>
      <c r="BK153" s="236">
        <f>ROUND(I153*H153,2)</f>
        <v>0</v>
      </c>
      <c r="BL153" s="16" t="s">
        <v>139</v>
      </c>
      <c r="BM153" s="235" t="s">
        <v>379</v>
      </c>
    </row>
    <row r="154" spans="2:65" s="1" customFormat="1" ht="16.5" customHeight="1">
      <c r="B154" s="37"/>
      <c r="C154" s="270" t="s">
        <v>261</v>
      </c>
      <c r="D154" s="270" t="s">
        <v>207</v>
      </c>
      <c r="E154" s="271" t="s">
        <v>380</v>
      </c>
      <c r="F154" s="272" t="s">
        <v>381</v>
      </c>
      <c r="G154" s="273" t="s">
        <v>150</v>
      </c>
      <c r="H154" s="274">
        <v>2.04</v>
      </c>
      <c r="I154" s="275"/>
      <c r="J154" s="276">
        <f>ROUND(I154*H154,2)</f>
        <v>0</v>
      </c>
      <c r="K154" s="272" t="s">
        <v>1</v>
      </c>
      <c r="L154" s="277"/>
      <c r="M154" s="278" t="s">
        <v>1</v>
      </c>
      <c r="N154" s="279" t="s">
        <v>40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177</v>
      </c>
      <c r="AT154" s="235" t="s">
        <v>207</v>
      </c>
      <c r="AU154" s="235" t="s">
        <v>83</v>
      </c>
      <c r="AY154" s="16" t="s">
        <v>132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83</v>
      </c>
      <c r="BK154" s="236">
        <f>ROUND(I154*H154,2)</f>
        <v>0</v>
      </c>
      <c r="BL154" s="16" t="s">
        <v>139</v>
      </c>
      <c r="BM154" s="235" t="s">
        <v>382</v>
      </c>
    </row>
    <row r="155" spans="2:65" s="1" customFormat="1" ht="16.5" customHeight="1">
      <c r="B155" s="37"/>
      <c r="C155" s="270" t="s">
        <v>265</v>
      </c>
      <c r="D155" s="270" t="s">
        <v>207</v>
      </c>
      <c r="E155" s="271" t="s">
        <v>383</v>
      </c>
      <c r="F155" s="272" t="s">
        <v>384</v>
      </c>
      <c r="G155" s="273" t="s">
        <v>324</v>
      </c>
      <c r="H155" s="274">
        <v>6</v>
      </c>
      <c r="I155" s="275"/>
      <c r="J155" s="276">
        <f>ROUND(I155*H155,2)</f>
        <v>0</v>
      </c>
      <c r="K155" s="272" t="s">
        <v>1</v>
      </c>
      <c r="L155" s="277"/>
      <c r="M155" s="278" t="s">
        <v>1</v>
      </c>
      <c r="N155" s="279" t="s">
        <v>40</v>
      </c>
      <c r="O155" s="85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177</v>
      </c>
      <c r="AT155" s="235" t="s">
        <v>207</v>
      </c>
      <c r="AU155" s="235" t="s">
        <v>83</v>
      </c>
      <c r="AY155" s="16" t="s">
        <v>132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83</v>
      </c>
      <c r="BK155" s="236">
        <f>ROUND(I155*H155,2)</f>
        <v>0</v>
      </c>
      <c r="BL155" s="16" t="s">
        <v>139</v>
      </c>
      <c r="BM155" s="235" t="s">
        <v>385</v>
      </c>
    </row>
    <row r="156" spans="2:63" s="11" customFormat="1" ht="25.9" customHeight="1">
      <c r="B156" s="208"/>
      <c r="C156" s="209"/>
      <c r="D156" s="210" t="s">
        <v>74</v>
      </c>
      <c r="E156" s="211" t="s">
        <v>386</v>
      </c>
      <c r="F156" s="211" t="s">
        <v>387</v>
      </c>
      <c r="G156" s="209"/>
      <c r="H156" s="209"/>
      <c r="I156" s="212"/>
      <c r="J156" s="213">
        <f>BK156</f>
        <v>0</v>
      </c>
      <c r="K156" s="209"/>
      <c r="L156" s="214"/>
      <c r="M156" s="215"/>
      <c r="N156" s="216"/>
      <c r="O156" s="216"/>
      <c r="P156" s="217">
        <f>SUM(P157:P167)</f>
        <v>0</v>
      </c>
      <c r="Q156" s="216"/>
      <c r="R156" s="217">
        <f>SUM(R157:R167)</f>
        <v>0</v>
      </c>
      <c r="S156" s="216"/>
      <c r="T156" s="218">
        <f>SUM(T157:T167)</f>
        <v>0</v>
      </c>
      <c r="AR156" s="219" t="s">
        <v>83</v>
      </c>
      <c r="AT156" s="220" t="s">
        <v>74</v>
      </c>
      <c r="AU156" s="220" t="s">
        <v>75</v>
      </c>
      <c r="AY156" s="219" t="s">
        <v>132</v>
      </c>
      <c r="BK156" s="221">
        <f>SUM(BK157:BK167)</f>
        <v>0</v>
      </c>
    </row>
    <row r="157" spans="2:65" s="1" customFormat="1" ht="16.5" customHeight="1">
      <c r="B157" s="37"/>
      <c r="C157" s="224" t="s">
        <v>270</v>
      </c>
      <c r="D157" s="224" t="s">
        <v>134</v>
      </c>
      <c r="E157" s="225" t="s">
        <v>388</v>
      </c>
      <c r="F157" s="226" t="s">
        <v>389</v>
      </c>
      <c r="G157" s="227" t="s">
        <v>268</v>
      </c>
      <c r="H157" s="228">
        <v>180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40</v>
      </c>
      <c r="O157" s="85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139</v>
      </c>
      <c r="AT157" s="235" t="s">
        <v>134</v>
      </c>
      <c r="AU157" s="235" t="s">
        <v>83</v>
      </c>
      <c r="AY157" s="16" t="s">
        <v>132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83</v>
      </c>
      <c r="BK157" s="236">
        <f>ROUND(I157*H157,2)</f>
        <v>0</v>
      </c>
      <c r="BL157" s="16" t="s">
        <v>139</v>
      </c>
      <c r="BM157" s="235" t="s">
        <v>390</v>
      </c>
    </row>
    <row r="158" spans="2:65" s="1" customFormat="1" ht="16.5" customHeight="1">
      <c r="B158" s="37"/>
      <c r="C158" s="224" t="s">
        <v>276</v>
      </c>
      <c r="D158" s="224" t="s">
        <v>134</v>
      </c>
      <c r="E158" s="225" t="s">
        <v>391</v>
      </c>
      <c r="F158" s="226" t="s">
        <v>392</v>
      </c>
      <c r="G158" s="227" t="s">
        <v>268</v>
      </c>
      <c r="H158" s="228">
        <v>180</v>
      </c>
      <c r="I158" s="229"/>
      <c r="J158" s="230">
        <f>ROUND(I158*H158,2)</f>
        <v>0</v>
      </c>
      <c r="K158" s="226" t="s">
        <v>1</v>
      </c>
      <c r="L158" s="42"/>
      <c r="M158" s="231" t="s">
        <v>1</v>
      </c>
      <c r="N158" s="232" t="s">
        <v>40</v>
      </c>
      <c r="O158" s="85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139</v>
      </c>
      <c r="AT158" s="235" t="s">
        <v>134</v>
      </c>
      <c r="AU158" s="235" t="s">
        <v>83</v>
      </c>
      <c r="AY158" s="16" t="s">
        <v>132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83</v>
      </c>
      <c r="BK158" s="236">
        <f>ROUND(I158*H158,2)</f>
        <v>0</v>
      </c>
      <c r="BL158" s="16" t="s">
        <v>139</v>
      </c>
      <c r="BM158" s="235" t="s">
        <v>393</v>
      </c>
    </row>
    <row r="159" spans="2:65" s="1" customFormat="1" ht="16.5" customHeight="1">
      <c r="B159" s="37"/>
      <c r="C159" s="224" t="s">
        <v>280</v>
      </c>
      <c r="D159" s="224" t="s">
        <v>134</v>
      </c>
      <c r="E159" s="225" t="s">
        <v>394</v>
      </c>
      <c r="F159" s="226" t="s">
        <v>395</v>
      </c>
      <c r="G159" s="227" t="s">
        <v>324</v>
      </c>
      <c r="H159" s="228">
        <v>6</v>
      </c>
      <c r="I159" s="229"/>
      <c r="J159" s="230">
        <f>ROUND(I159*H159,2)</f>
        <v>0</v>
      </c>
      <c r="K159" s="226" t="s">
        <v>1</v>
      </c>
      <c r="L159" s="42"/>
      <c r="M159" s="231" t="s">
        <v>1</v>
      </c>
      <c r="N159" s="232" t="s">
        <v>40</v>
      </c>
      <c r="O159" s="85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139</v>
      </c>
      <c r="AT159" s="235" t="s">
        <v>134</v>
      </c>
      <c r="AU159" s="235" t="s">
        <v>83</v>
      </c>
      <c r="AY159" s="16" t="s">
        <v>132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83</v>
      </c>
      <c r="BK159" s="236">
        <f>ROUND(I159*H159,2)</f>
        <v>0</v>
      </c>
      <c r="BL159" s="16" t="s">
        <v>139</v>
      </c>
      <c r="BM159" s="235" t="s">
        <v>396</v>
      </c>
    </row>
    <row r="160" spans="2:65" s="1" customFormat="1" ht="16.5" customHeight="1">
      <c r="B160" s="37"/>
      <c r="C160" s="224" t="s">
        <v>285</v>
      </c>
      <c r="D160" s="224" t="s">
        <v>134</v>
      </c>
      <c r="E160" s="225" t="s">
        <v>397</v>
      </c>
      <c r="F160" s="226" t="s">
        <v>398</v>
      </c>
      <c r="G160" s="227" t="s">
        <v>324</v>
      </c>
      <c r="H160" s="228">
        <v>6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40</v>
      </c>
      <c r="O160" s="85"/>
      <c r="P160" s="233">
        <f>O160*H160</f>
        <v>0</v>
      </c>
      <c r="Q160" s="233">
        <v>0</v>
      </c>
      <c r="R160" s="233">
        <f>Q160*H160</f>
        <v>0</v>
      </c>
      <c r="S160" s="233">
        <v>0</v>
      </c>
      <c r="T160" s="234">
        <f>S160*H160</f>
        <v>0</v>
      </c>
      <c r="AR160" s="235" t="s">
        <v>139</v>
      </c>
      <c r="AT160" s="235" t="s">
        <v>134</v>
      </c>
      <c r="AU160" s="235" t="s">
        <v>83</v>
      </c>
      <c r="AY160" s="16" t="s">
        <v>132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83</v>
      </c>
      <c r="BK160" s="236">
        <f>ROUND(I160*H160,2)</f>
        <v>0</v>
      </c>
      <c r="BL160" s="16" t="s">
        <v>139</v>
      </c>
      <c r="BM160" s="235" t="s">
        <v>399</v>
      </c>
    </row>
    <row r="161" spans="2:65" s="1" customFormat="1" ht="16.5" customHeight="1">
      <c r="B161" s="37"/>
      <c r="C161" s="224" t="s">
        <v>292</v>
      </c>
      <c r="D161" s="224" t="s">
        <v>134</v>
      </c>
      <c r="E161" s="225" t="s">
        <v>400</v>
      </c>
      <c r="F161" s="226" t="s">
        <v>401</v>
      </c>
      <c r="G161" s="227" t="s">
        <v>324</v>
      </c>
      <c r="H161" s="228">
        <v>1</v>
      </c>
      <c r="I161" s="229"/>
      <c r="J161" s="230">
        <f>ROUND(I161*H161,2)</f>
        <v>0</v>
      </c>
      <c r="K161" s="226" t="s">
        <v>1</v>
      </c>
      <c r="L161" s="42"/>
      <c r="M161" s="231" t="s">
        <v>1</v>
      </c>
      <c r="N161" s="232" t="s">
        <v>40</v>
      </c>
      <c r="O161" s="85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139</v>
      </c>
      <c r="AT161" s="235" t="s">
        <v>134</v>
      </c>
      <c r="AU161" s="235" t="s">
        <v>83</v>
      </c>
      <c r="AY161" s="16" t="s">
        <v>132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83</v>
      </c>
      <c r="BK161" s="236">
        <f>ROUND(I161*H161,2)</f>
        <v>0</v>
      </c>
      <c r="BL161" s="16" t="s">
        <v>139</v>
      </c>
      <c r="BM161" s="235" t="s">
        <v>402</v>
      </c>
    </row>
    <row r="162" spans="2:65" s="1" customFormat="1" ht="16.5" customHeight="1">
      <c r="B162" s="37"/>
      <c r="C162" s="224" t="s">
        <v>300</v>
      </c>
      <c r="D162" s="224" t="s">
        <v>134</v>
      </c>
      <c r="E162" s="225" t="s">
        <v>400</v>
      </c>
      <c r="F162" s="226" t="s">
        <v>401</v>
      </c>
      <c r="G162" s="227" t="s">
        <v>324</v>
      </c>
      <c r="H162" s="228">
        <v>5</v>
      </c>
      <c r="I162" s="229"/>
      <c r="J162" s="230">
        <f>ROUND(I162*H162,2)</f>
        <v>0</v>
      </c>
      <c r="K162" s="226" t="s">
        <v>1</v>
      </c>
      <c r="L162" s="42"/>
      <c r="M162" s="231" t="s">
        <v>1</v>
      </c>
      <c r="N162" s="232" t="s">
        <v>40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139</v>
      </c>
      <c r="AT162" s="235" t="s">
        <v>134</v>
      </c>
      <c r="AU162" s="235" t="s">
        <v>83</v>
      </c>
      <c r="AY162" s="16" t="s">
        <v>132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83</v>
      </c>
      <c r="BK162" s="236">
        <f>ROUND(I162*H162,2)</f>
        <v>0</v>
      </c>
      <c r="BL162" s="16" t="s">
        <v>139</v>
      </c>
      <c r="BM162" s="235" t="s">
        <v>403</v>
      </c>
    </row>
    <row r="163" spans="2:65" s="1" customFormat="1" ht="16.5" customHeight="1">
      <c r="B163" s="37"/>
      <c r="C163" s="224" t="s">
        <v>305</v>
      </c>
      <c r="D163" s="224" t="s">
        <v>134</v>
      </c>
      <c r="E163" s="225" t="s">
        <v>404</v>
      </c>
      <c r="F163" s="226" t="s">
        <v>405</v>
      </c>
      <c r="G163" s="227" t="s">
        <v>324</v>
      </c>
      <c r="H163" s="228">
        <v>1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40</v>
      </c>
      <c r="O163" s="85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139</v>
      </c>
      <c r="AT163" s="235" t="s">
        <v>134</v>
      </c>
      <c r="AU163" s="235" t="s">
        <v>83</v>
      </c>
      <c r="AY163" s="16" t="s">
        <v>132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83</v>
      </c>
      <c r="BK163" s="236">
        <f>ROUND(I163*H163,2)</f>
        <v>0</v>
      </c>
      <c r="BL163" s="16" t="s">
        <v>139</v>
      </c>
      <c r="BM163" s="235" t="s">
        <v>406</v>
      </c>
    </row>
    <row r="164" spans="2:65" s="1" customFormat="1" ht="16.5" customHeight="1">
      <c r="B164" s="37"/>
      <c r="C164" s="224" t="s">
        <v>407</v>
      </c>
      <c r="D164" s="224" t="s">
        <v>134</v>
      </c>
      <c r="E164" s="225" t="s">
        <v>408</v>
      </c>
      <c r="F164" s="226" t="s">
        <v>409</v>
      </c>
      <c r="G164" s="227" t="s">
        <v>324</v>
      </c>
      <c r="H164" s="228">
        <v>6</v>
      </c>
      <c r="I164" s="229"/>
      <c r="J164" s="230">
        <f>ROUND(I164*H164,2)</f>
        <v>0</v>
      </c>
      <c r="K164" s="226" t="s">
        <v>1</v>
      </c>
      <c r="L164" s="42"/>
      <c r="M164" s="231" t="s">
        <v>1</v>
      </c>
      <c r="N164" s="232" t="s">
        <v>40</v>
      </c>
      <c r="O164" s="85"/>
      <c r="P164" s="233">
        <f>O164*H164</f>
        <v>0</v>
      </c>
      <c r="Q164" s="233">
        <v>0</v>
      </c>
      <c r="R164" s="233">
        <f>Q164*H164</f>
        <v>0</v>
      </c>
      <c r="S164" s="233">
        <v>0</v>
      </c>
      <c r="T164" s="234">
        <f>S164*H164</f>
        <v>0</v>
      </c>
      <c r="AR164" s="235" t="s">
        <v>139</v>
      </c>
      <c r="AT164" s="235" t="s">
        <v>134</v>
      </c>
      <c r="AU164" s="235" t="s">
        <v>83</v>
      </c>
      <c r="AY164" s="16" t="s">
        <v>132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83</v>
      </c>
      <c r="BK164" s="236">
        <f>ROUND(I164*H164,2)</f>
        <v>0</v>
      </c>
      <c r="BL164" s="16" t="s">
        <v>139</v>
      </c>
      <c r="BM164" s="235" t="s">
        <v>410</v>
      </c>
    </row>
    <row r="165" spans="2:65" s="1" customFormat="1" ht="16.5" customHeight="1">
      <c r="B165" s="37"/>
      <c r="C165" s="224" t="s">
        <v>374</v>
      </c>
      <c r="D165" s="224" t="s">
        <v>134</v>
      </c>
      <c r="E165" s="225" t="s">
        <v>411</v>
      </c>
      <c r="F165" s="226" t="s">
        <v>412</v>
      </c>
      <c r="G165" s="227" t="s">
        <v>324</v>
      </c>
      <c r="H165" s="228">
        <v>6</v>
      </c>
      <c r="I165" s="229"/>
      <c r="J165" s="230">
        <f>ROUND(I165*H165,2)</f>
        <v>0</v>
      </c>
      <c r="K165" s="226" t="s">
        <v>1</v>
      </c>
      <c r="L165" s="42"/>
      <c r="M165" s="231" t="s">
        <v>1</v>
      </c>
      <c r="N165" s="232" t="s">
        <v>40</v>
      </c>
      <c r="O165" s="85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139</v>
      </c>
      <c r="AT165" s="235" t="s">
        <v>134</v>
      </c>
      <c r="AU165" s="235" t="s">
        <v>83</v>
      </c>
      <c r="AY165" s="16" t="s">
        <v>132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83</v>
      </c>
      <c r="BK165" s="236">
        <f>ROUND(I165*H165,2)</f>
        <v>0</v>
      </c>
      <c r="BL165" s="16" t="s">
        <v>139</v>
      </c>
      <c r="BM165" s="235" t="s">
        <v>413</v>
      </c>
    </row>
    <row r="166" spans="2:65" s="1" customFormat="1" ht="16.5" customHeight="1">
      <c r="B166" s="37"/>
      <c r="C166" s="224" t="s">
        <v>414</v>
      </c>
      <c r="D166" s="224" t="s">
        <v>134</v>
      </c>
      <c r="E166" s="225" t="s">
        <v>415</v>
      </c>
      <c r="F166" s="226" t="s">
        <v>416</v>
      </c>
      <c r="G166" s="227" t="s">
        <v>329</v>
      </c>
      <c r="H166" s="283"/>
      <c r="I166" s="229"/>
      <c r="J166" s="230">
        <f>ROUND(I166*H166,2)</f>
        <v>0</v>
      </c>
      <c r="K166" s="226" t="s">
        <v>1</v>
      </c>
      <c r="L166" s="42"/>
      <c r="M166" s="231" t="s">
        <v>1</v>
      </c>
      <c r="N166" s="232" t="s">
        <v>40</v>
      </c>
      <c r="O166" s="85"/>
      <c r="P166" s="233">
        <f>O166*H166</f>
        <v>0</v>
      </c>
      <c r="Q166" s="233">
        <v>0</v>
      </c>
      <c r="R166" s="233">
        <f>Q166*H166</f>
        <v>0</v>
      </c>
      <c r="S166" s="233">
        <v>0</v>
      </c>
      <c r="T166" s="234">
        <f>S166*H166</f>
        <v>0</v>
      </c>
      <c r="AR166" s="235" t="s">
        <v>139</v>
      </c>
      <c r="AT166" s="235" t="s">
        <v>134</v>
      </c>
      <c r="AU166" s="235" t="s">
        <v>83</v>
      </c>
      <c r="AY166" s="16" t="s">
        <v>132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83</v>
      </c>
      <c r="BK166" s="236">
        <f>ROUND(I166*H166,2)</f>
        <v>0</v>
      </c>
      <c r="BL166" s="16" t="s">
        <v>139</v>
      </c>
      <c r="BM166" s="235" t="s">
        <v>417</v>
      </c>
    </row>
    <row r="167" spans="2:65" s="1" customFormat="1" ht="16.5" customHeight="1">
      <c r="B167" s="37"/>
      <c r="C167" s="224" t="s">
        <v>375</v>
      </c>
      <c r="D167" s="224" t="s">
        <v>134</v>
      </c>
      <c r="E167" s="225" t="s">
        <v>418</v>
      </c>
      <c r="F167" s="226" t="s">
        <v>419</v>
      </c>
      <c r="G167" s="227" t="s">
        <v>329</v>
      </c>
      <c r="H167" s="283"/>
      <c r="I167" s="229"/>
      <c r="J167" s="230">
        <f>ROUND(I167*H167,2)</f>
        <v>0</v>
      </c>
      <c r="K167" s="226" t="s">
        <v>1</v>
      </c>
      <c r="L167" s="42"/>
      <c r="M167" s="231" t="s">
        <v>1</v>
      </c>
      <c r="N167" s="232" t="s">
        <v>40</v>
      </c>
      <c r="O167" s="85"/>
      <c r="P167" s="233">
        <f>O167*H167</f>
        <v>0</v>
      </c>
      <c r="Q167" s="233">
        <v>0</v>
      </c>
      <c r="R167" s="233">
        <f>Q167*H167</f>
        <v>0</v>
      </c>
      <c r="S167" s="233">
        <v>0</v>
      </c>
      <c r="T167" s="234">
        <f>S167*H167</f>
        <v>0</v>
      </c>
      <c r="AR167" s="235" t="s">
        <v>139</v>
      </c>
      <c r="AT167" s="235" t="s">
        <v>134</v>
      </c>
      <c r="AU167" s="235" t="s">
        <v>83</v>
      </c>
      <c r="AY167" s="16" t="s">
        <v>132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83</v>
      </c>
      <c r="BK167" s="236">
        <f>ROUND(I167*H167,2)</f>
        <v>0</v>
      </c>
      <c r="BL167" s="16" t="s">
        <v>139</v>
      </c>
      <c r="BM167" s="235" t="s">
        <v>420</v>
      </c>
    </row>
    <row r="168" spans="2:63" s="11" customFormat="1" ht="25.9" customHeight="1">
      <c r="B168" s="208"/>
      <c r="C168" s="209"/>
      <c r="D168" s="210" t="s">
        <v>74</v>
      </c>
      <c r="E168" s="211" t="s">
        <v>421</v>
      </c>
      <c r="F168" s="211" t="s">
        <v>133</v>
      </c>
      <c r="G168" s="209"/>
      <c r="H168" s="209"/>
      <c r="I168" s="212"/>
      <c r="J168" s="213">
        <f>BK168</f>
        <v>0</v>
      </c>
      <c r="K168" s="209"/>
      <c r="L168" s="214"/>
      <c r="M168" s="215"/>
      <c r="N168" s="216"/>
      <c r="O168" s="216"/>
      <c r="P168" s="217">
        <f>SUM(P169:P183)</f>
        <v>0</v>
      </c>
      <c r="Q168" s="216"/>
      <c r="R168" s="217">
        <f>SUM(R169:R183)</f>
        <v>0</v>
      </c>
      <c r="S168" s="216"/>
      <c r="T168" s="218">
        <f>SUM(T169:T183)</f>
        <v>0</v>
      </c>
      <c r="AR168" s="219" t="s">
        <v>83</v>
      </c>
      <c r="AT168" s="220" t="s">
        <v>74</v>
      </c>
      <c r="AU168" s="220" t="s">
        <v>75</v>
      </c>
      <c r="AY168" s="219" t="s">
        <v>132</v>
      </c>
      <c r="BK168" s="221">
        <f>SUM(BK169:BK183)</f>
        <v>0</v>
      </c>
    </row>
    <row r="169" spans="2:65" s="1" customFormat="1" ht="16.5" customHeight="1">
      <c r="B169" s="37"/>
      <c r="C169" s="224" t="s">
        <v>422</v>
      </c>
      <c r="D169" s="224" t="s">
        <v>134</v>
      </c>
      <c r="E169" s="225" t="s">
        <v>423</v>
      </c>
      <c r="F169" s="226" t="s">
        <v>424</v>
      </c>
      <c r="G169" s="227" t="s">
        <v>268</v>
      </c>
      <c r="H169" s="228">
        <v>4</v>
      </c>
      <c r="I169" s="229"/>
      <c r="J169" s="230">
        <f>ROUND(I169*H169,2)</f>
        <v>0</v>
      </c>
      <c r="K169" s="226" t="s">
        <v>1</v>
      </c>
      <c r="L169" s="42"/>
      <c r="M169" s="231" t="s">
        <v>1</v>
      </c>
      <c r="N169" s="232" t="s">
        <v>40</v>
      </c>
      <c r="O169" s="85"/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AR169" s="235" t="s">
        <v>139</v>
      </c>
      <c r="AT169" s="235" t="s">
        <v>134</v>
      </c>
      <c r="AU169" s="235" t="s">
        <v>83</v>
      </c>
      <c r="AY169" s="16" t="s">
        <v>132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83</v>
      </c>
      <c r="BK169" s="236">
        <f>ROUND(I169*H169,2)</f>
        <v>0</v>
      </c>
      <c r="BL169" s="16" t="s">
        <v>139</v>
      </c>
      <c r="BM169" s="235" t="s">
        <v>425</v>
      </c>
    </row>
    <row r="170" spans="2:65" s="1" customFormat="1" ht="16.5" customHeight="1">
      <c r="B170" s="37"/>
      <c r="C170" s="224" t="s">
        <v>378</v>
      </c>
      <c r="D170" s="224" t="s">
        <v>134</v>
      </c>
      <c r="E170" s="225" t="s">
        <v>426</v>
      </c>
      <c r="F170" s="226" t="s">
        <v>427</v>
      </c>
      <c r="G170" s="227" t="s">
        <v>268</v>
      </c>
      <c r="H170" s="228">
        <v>4</v>
      </c>
      <c r="I170" s="229"/>
      <c r="J170" s="230">
        <f>ROUND(I170*H170,2)</f>
        <v>0</v>
      </c>
      <c r="K170" s="226" t="s">
        <v>1</v>
      </c>
      <c r="L170" s="42"/>
      <c r="M170" s="231" t="s">
        <v>1</v>
      </c>
      <c r="N170" s="232" t="s">
        <v>40</v>
      </c>
      <c r="O170" s="85"/>
      <c r="P170" s="233">
        <f>O170*H170</f>
        <v>0</v>
      </c>
      <c r="Q170" s="233">
        <v>0</v>
      </c>
      <c r="R170" s="233">
        <f>Q170*H170</f>
        <v>0</v>
      </c>
      <c r="S170" s="233">
        <v>0</v>
      </c>
      <c r="T170" s="234">
        <f>S170*H170</f>
        <v>0</v>
      </c>
      <c r="AR170" s="235" t="s">
        <v>139</v>
      </c>
      <c r="AT170" s="235" t="s">
        <v>134</v>
      </c>
      <c r="AU170" s="235" t="s">
        <v>83</v>
      </c>
      <c r="AY170" s="16" t="s">
        <v>132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83</v>
      </c>
      <c r="BK170" s="236">
        <f>ROUND(I170*H170,2)</f>
        <v>0</v>
      </c>
      <c r="BL170" s="16" t="s">
        <v>139</v>
      </c>
      <c r="BM170" s="235" t="s">
        <v>428</v>
      </c>
    </row>
    <row r="171" spans="2:65" s="1" customFormat="1" ht="16.5" customHeight="1">
      <c r="B171" s="37"/>
      <c r="C171" s="224" t="s">
        <v>429</v>
      </c>
      <c r="D171" s="224" t="s">
        <v>134</v>
      </c>
      <c r="E171" s="225" t="s">
        <v>430</v>
      </c>
      <c r="F171" s="226" t="s">
        <v>431</v>
      </c>
      <c r="G171" s="227" t="s">
        <v>268</v>
      </c>
      <c r="H171" s="228">
        <v>4</v>
      </c>
      <c r="I171" s="229"/>
      <c r="J171" s="230">
        <f>ROUND(I171*H171,2)</f>
        <v>0</v>
      </c>
      <c r="K171" s="226" t="s">
        <v>1</v>
      </c>
      <c r="L171" s="42"/>
      <c r="M171" s="231" t="s">
        <v>1</v>
      </c>
      <c r="N171" s="232" t="s">
        <v>40</v>
      </c>
      <c r="O171" s="85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139</v>
      </c>
      <c r="AT171" s="235" t="s">
        <v>134</v>
      </c>
      <c r="AU171" s="235" t="s">
        <v>83</v>
      </c>
      <c r="AY171" s="16" t="s">
        <v>132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83</v>
      </c>
      <c r="BK171" s="236">
        <f>ROUND(I171*H171,2)</f>
        <v>0</v>
      </c>
      <c r="BL171" s="16" t="s">
        <v>139</v>
      </c>
      <c r="BM171" s="235" t="s">
        <v>432</v>
      </c>
    </row>
    <row r="172" spans="2:65" s="1" customFormat="1" ht="16.5" customHeight="1">
      <c r="B172" s="37"/>
      <c r="C172" s="224" t="s">
        <v>379</v>
      </c>
      <c r="D172" s="224" t="s">
        <v>134</v>
      </c>
      <c r="E172" s="225" t="s">
        <v>433</v>
      </c>
      <c r="F172" s="226" t="s">
        <v>434</v>
      </c>
      <c r="G172" s="227" t="s">
        <v>150</v>
      </c>
      <c r="H172" s="228">
        <v>1.8</v>
      </c>
      <c r="I172" s="229"/>
      <c r="J172" s="230">
        <f>ROUND(I172*H172,2)</f>
        <v>0</v>
      </c>
      <c r="K172" s="226" t="s">
        <v>1</v>
      </c>
      <c r="L172" s="42"/>
      <c r="M172" s="231" t="s">
        <v>1</v>
      </c>
      <c r="N172" s="232" t="s">
        <v>40</v>
      </c>
      <c r="O172" s="85"/>
      <c r="P172" s="233">
        <f>O172*H172</f>
        <v>0</v>
      </c>
      <c r="Q172" s="233">
        <v>0</v>
      </c>
      <c r="R172" s="233">
        <f>Q172*H172</f>
        <v>0</v>
      </c>
      <c r="S172" s="233">
        <v>0</v>
      </c>
      <c r="T172" s="234">
        <f>S172*H172</f>
        <v>0</v>
      </c>
      <c r="AR172" s="235" t="s">
        <v>139</v>
      </c>
      <c r="AT172" s="235" t="s">
        <v>134</v>
      </c>
      <c r="AU172" s="235" t="s">
        <v>83</v>
      </c>
      <c r="AY172" s="16" t="s">
        <v>132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83</v>
      </c>
      <c r="BK172" s="236">
        <f>ROUND(I172*H172,2)</f>
        <v>0</v>
      </c>
      <c r="BL172" s="16" t="s">
        <v>139</v>
      </c>
      <c r="BM172" s="235" t="s">
        <v>435</v>
      </c>
    </row>
    <row r="173" spans="2:65" s="1" customFormat="1" ht="16.5" customHeight="1">
      <c r="B173" s="37"/>
      <c r="C173" s="224" t="s">
        <v>436</v>
      </c>
      <c r="D173" s="224" t="s">
        <v>134</v>
      </c>
      <c r="E173" s="225" t="s">
        <v>437</v>
      </c>
      <c r="F173" s="226" t="s">
        <v>438</v>
      </c>
      <c r="G173" s="227" t="s">
        <v>150</v>
      </c>
      <c r="H173" s="228">
        <v>1.46</v>
      </c>
      <c r="I173" s="229"/>
      <c r="J173" s="230">
        <f>ROUND(I173*H173,2)</f>
        <v>0</v>
      </c>
      <c r="K173" s="226" t="s">
        <v>1</v>
      </c>
      <c r="L173" s="42"/>
      <c r="M173" s="231" t="s">
        <v>1</v>
      </c>
      <c r="N173" s="232" t="s">
        <v>40</v>
      </c>
      <c r="O173" s="85"/>
      <c r="P173" s="233">
        <f>O173*H173</f>
        <v>0</v>
      </c>
      <c r="Q173" s="233">
        <v>0</v>
      </c>
      <c r="R173" s="233">
        <f>Q173*H173</f>
        <v>0</v>
      </c>
      <c r="S173" s="233">
        <v>0</v>
      </c>
      <c r="T173" s="234">
        <f>S173*H173</f>
        <v>0</v>
      </c>
      <c r="AR173" s="235" t="s">
        <v>139</v>
      </c>
      <c r="AT173" s="235" t="s">
        <v>134</v>
      </c>
      <c r="AU173" s="235" t="s">
        <v>83</v>
      </c>
      <c r="AY173" s="16" t="s">
        <v>132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6" t="s">
        <v>83</v>
      </c>
      <c r="BK173" s="236">
        <f>ROUND(I173*H173,2)</f>
        <v>0</v>
      </c>
      <c r="BL173" s="16" t="s">
        <v>139</v>
      </c>
      <c r="BM173" s="235" t="s">
        <v>439</v>
      </c>
    </row>
    <row r="174" spans="2:65" s="1" customFormat="1" ht="16.5" customHeight="1">
      <c r="B174" s="37"/>
      <c r="C174" s="224" t="s">
        <v>382</v>
      </c>
      <c r="D174" s="224" t="s">
        <v>134</v>
      </c>
      <c r="E174" s="225" t="s">
        <v>440</v>
      </c>
      <c r="F174" s="226" t="s">
        <v>441</v>
      </c>
      <c r="G174" s="227" t="s">
        <v>268</v>
      </c>
      <c r="H174" s="228">
        <v>6</v>
      </c>
      <c r="I174" s="229"/>
      <c r="J174" s="230">
        <f>ROUND(I174*H174,2)</f>
        <v>0</v>
      </c>
      <c r="K174" s="226" t="s">
        <v>1</v>
      </c>
      <c r="L174" s="42"/>
      <c r="M174" s="231" t="s">
        <v>1</v>
      </c>
      <c r="N174" s="232" t="s">
        <v>40</v>
      </c>
      <c r="O174" s="85"/>
      <c r="P174" s="233">
        <f>O174*H174</f>
        <v>0</v>
      </c>
      <c r="Q174" s="233">
        <v>0</v>
      </c>
      <c r="R174" s="233">
        <f>Q174*H174</f>
        <v>0</v>
      </c>
      <c r="S174" s="233">
        <v>0</v>
      </c>
      <c r="T174" s="234">
        <f>S174*H174</f>
        <v>0</v>
      </c>
      <c r="AR174" s="235" t="s">
        <v>139</v>
      </c>
      <c r="AT174" s="235" t="s">
        <v>134</v>
      </c>
      <c r="AU174" s="235" t="s">
        <v>83</v>
      </c>
      <c r="AY174" s="16" t="s">
        <v>132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83</v>
      </c>
      <c r="BK174" s="236">
        <f>ROUND(I174*H174,2)</f>
        <v>0</v>
      </c>
      <c r="BL174" s="16" t="s">
        <v>139</v>
      </c>
      <c r="BM174" s="235" t="s">
        <v>442</v>
      </c>
    </row>
    <row r="175" spans="2:65" s="1" customFormat="1" ht="16.5" customHeight="1">
      <c r="B175" s="37"/>
      <c r="C175" s="224" t="s">
        <v>443</v>
      </c>
      <c r="D175" s="224" t="s">
        <v>134</v>
      </c>
      <c r="E175" s="225" t="s">
        <v>426</v>
      </c>
      <c r="F175" s="226" t="s">
        <v>427</v>
      </c>
      <c r="G175" s="227" t="s">
        <v>268</v>
      </c>
      <c r="H175" s="228">
        <v>6</v>
      </c>
      <c r="I175" s="229"/>
      <c r="J175" s="230">
        <f>ROUND(I175*H175,2)</f>
        <v>0</v>
      </c>
      <c r="K175" s="226" t="s">
        <v>1</v>
      </c>
      <c r="L175" s="42"/>
      <c r="M175" s="231" t="s">
        <v>1</v>
      </c>
      <c r="N175" s="232" t="s">
        <v>40</v>
      </c>
      <c r="O175" s="85"/>
      <c r="P175" s="233">
        <f>O175*H175</f>
        <v>0</v>
      </c>
      <c r="Q175" s="233">
        <v>0</v>
      </c>
      <c r="R175" s="233">
        <f>Q175*H175</f>
        <v>0</v>
      </c>
      <c r="S175" s="233">
        <v>0</v>
      </c>
      <c r="T175" s="234">
        <f>S175*H175</f>
        <v>0</v>
      </c>
      <c r="AR175" s="235" t="s">
        <v>139</v>
      </c>
      <c r="AT175" s="235" t="s">
        <v>134</v>
      </c>
      <c r="AU175" s="235" t="s">
        <v>83</v>
      </c>
      <c r="AY175" s="16" t="s">
        <v>132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83</v>
      </c>
      <c r="BK175" s="236">
        <f>ROUND(I175*H175,2)</f>
        <v>0</v>
      </c>
      <c r="BL175" s="16" t="s">
        <v>139</v>
      </c>
      <c r="BM175" s="235" t="s">
        <v>444</v>
      </c>
    </row>
    <row r="176" spans="2:65" s="1" customFormat="1" ht="16.5" customHeight="1">
      <c r="B176" s="37"/>
      <c r="C176" s="224" t="s">
        <v>385</v>
      </c>
      <c r="D176" s="224" t="s">
        <v>134</v>
      </c>
      <c r="E176" s="225" t="s">
        <v>445</v>
      </c>
      <c r="F176" s="226" t="s">
        <v>446</v>
      </c>
      <c r="G176" s="227" t="s">
        <v>268</v>
      </c>
      <c r="H176" s="228">
        <v>6</v>
      </c>
      <c r="I176" s="229"/>
      <c r="J176" s="230">
        <f>ROUND(I176*H176,2)</f>
        <v>0</v>
      </c>
      <c r="K176" s="226" t="s">
        <v>1</v>
      </c>
      <c r="L176" s="42"/>
      <c r="M176" s="231" t="s">
        <v>1</v>
      </c>
      <c r="N176" s="232" t="s">
        <v>40</v>
      </c>
      <c r="O176" s="85"/>
      <c r="P176" s="233">
        <f>O176*H176</f>
        <v>0</v>
      </c>
      <c r="Q176" s="233">
        <v>0</v>
      </c>
      <c r="R176" s="233">
        <f>Q176*H176</f>
        <v>0</v>
      </c>
      <c r="S176" s="233">
        <v>0</v>
      </c>
      <c r="T176" s="234">
        <f>S176*H176</f>
        <v>0</v>
      </c>
      <c r="AR176" s="235" t="s">
        <v>139</v>
      </c>
      <c r="AT176" s="235" t="s">
        <v>134</v>
      </c>
      <c r="AU176" s="235" t="s">
        <v>83</v>
      </c>
      <c r="AY176" s="16" t="s">
        <v>132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6" t="s">
        <v>83</v>
      </c>
      <c r="BK176" s="236">
        <f>ROUND(I176*H176,2)</f>
        <v>0</v>
      </c>
      <c r="BL176" s="16" t="s">
        <v>139</v>
      </c>
      <c r="BM176" s="235" t="s">
        <v>447</v>
      </c>
    </row>
    <row r="177" spans="2:65" s="1" customFormat="1" ht="16.5" customHeight="1">
      <c r="B177" s="37"/>
      <c r="C177" s="224" t="s">
        <v>448</v>
      </c>
      <c r="D177" s="224" t="s">
        <v>134</v>
      </c>
      <c r="E177" s="225" t="s">
        <v>433</v>
      </c>
      <c r="F177" s="226" t="s">
        <v>434</v>
      </c>
      <c r="G177" s="227" t="s">
        <v>150</v>
      </c>
      <c r="H177" s="228">
        <v>2.7</v>
      </c>
      <c r="I177" s="229"/>
      <c r="J177" s="230">
        <f>ROUND(I177*H177,2)</f>
        <v>0</v>
      </c>
      <c r="K177" s="226" t="s">
        <v>1</v>
      </c>
      <c r="L177" s="42"/>
      <c r="M177" s="231" t="s">
        <v>1</v>
      </c>
      <c r="N177" s="232" t="s">
        <v>40</v>
      </c>
      <c r="O177" s="85"/>
      <c r="P177" s="233">
        <f>O177*H177</f>
        <v>0</v>
      </c>
      <c r="Q177" s="233">
        <v>0</v>
      </c>
      <c r="R177" s="233">
        <f>Q177*H177</f>
        <v>0</v>
      </c>
      <c r="S177" s="233">
        <v>0</v>
      </c>
      <c r="T177" s="234">
        <f>S177*H177</f>
        <v>0</v>
      </c>
      <c r="AR177" s="235" t="s">
        <v>139</v>
      </c>
      <c r="AT177" s="235" t="s">
        <v>134</v>
      </c>
      <c r="AU177" s="235" t="s">
        <v>83</v>
      </c>
      <c r="AY177" s="16" t="s">
        <v>132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83</v>
      </c>
      <c r="BK177" s="236">
        <f>ROUND(I177*H177,2)</f>
        <v>0</v>
      </c>
      <c r="BL177" s="16" t="s">
        <v>139</v>
      </c>
      <c r="BM177" s="235" t="s">
        <v>449</v>
      </c>
    </row>
    <row r="178" spans="2:65" s="1" customFormat="1" ht="16.5" customHeight="1">
      <c r="B178" s="37"/>
      <c r="C178" s="224" t="s">
        <v>390</v>
      </c>
      <c r="D178" s="224" t="s">
        <v>134</v>
      </c>
      <c r="E178" s="225" t="s">
        <v>437</v>
      </c>
      <c r="F178" s="226" t="s">
        <v>438</v>
      </c>
      <c r="G178" s="227" t="s">
        <v>150</v>
      </c>
      <c r="H178" s="228">
        <v>2.19</v>
      </c>
      <c r="I178" s="229"/>
      <c r="J178" s="230">
        <f>ROUND(I178*H178,2)</f>
        <v>0</v>
      </c>
      <c r="K178" s="226" t="s">
        <v>1</v>
      </c>
      <c r="L178" s="42"/>
      <c r="M178" s="231" t="s">
        <v>1</v>
      </c>
      <c r="N178" s="232" t="s">
        <v>40</v>
      </c>
      <c r="O178" s="85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139</v>
      </c>
      <c r="AT178" s="235" t="s">
        <v>134</v>
      </c>
      <c r="AU178" s="235" t="s">
        <v>83</v>
      </c>
      <c r="AY178" s="16" t="s">
        <v>132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6" t="s">
        <v>83</v>
      </c>
      <c r="BK178" s="236">
        <f>ROUND(I178*H178,2)</f>
        <v>0</v>
      </c>
      <c r="BL178" s="16" t="s">
        <v>139</v>
      </c>
      <c r="BM178" s="235" t="s">
        <v>450</v>
      </c>
    </row>
    <row r="179" spans="2:65" s="1" customFormat="1" ht="16.5" customHeight="1">
      <c r="B179" s="37"/>
      <c r="C179" s="224" t="s">
        <v>451</v>
      </c>
      <c r="D179" s="224" t="s">
        <v>134</v>
      </c>
      <c r="E179" s="225" t="s">
        <v>452</v>
      </c>
      <c r="F179" s="226" t="s">
        <v>453</v>
      </c>
      <c r="G179" s="227" t="s">
        <v>454</v>
      </c>
      <c r="H179" s="228">
        <v>0.15</v>
      </c>
      <c r="I179" s="229"/>
      <c r="J179" s="230">
        <f>ROUND(I179*H179,2)</f>
        <v>0</v>
      </c>
      <c r="K179" s="226" t="s">
        <v>1</v>
      </c>
      <c r="L179" s="42"/>
      <c r="M179" s="231" t="s">
        <v>1</v>
      </c>
      <c r="N179" s="232" t="s">
        <v>40</v>
      </c>
      <c r="O179" s="85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139</v>
      </c>
      <c r="AT179" s="235" t="s">
        <v>134</v>
      </c>
      <c r="AU179" s="235" t="s">
        <v>83</v>
      </c>
      <c r="AY179" s="16" t="s">
        <v>132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83</v>
      </c>
      <c r="BK179" s="236">
        <f>ROUND(I179*H179,2)</f>
        <v>0</v>
      </c>
      <c r="BL179" s="16" t="s">
        <v>139</v>
      </c>
      <c r="BM179" s="235" t="s">
        <v>455</v>
      </c>
    </row>
    <row r="180" spans="2:65" s="1" customFormat="1" ht="16.5" customHeight="1">
      <c r="B180" s="37"/>
      <c r="C180" s="224" t="s">
        <v>393</v>
      </c>
      <c r="D180" s="224" t="s">
        <v>134</v>
      </c>
      <c r="E180" s="225" t="s">
        <v>456</v>
      </c>
      <c r="F180" s="226" t="s">
        <v>457</v>
      </c>
      <c r="G180" s="227" t="s">
        <v>268</v>
      </c>
      <c r="H180" s="228">
        <v>150</v>
      </c>
      <c r="I180" s="229"/>
      <c r="J180" s="230">
        <f>ROUND(I180*H180,2)</f>
        <v>0</v>
      </c>
      <c r="K180" s="226" t="s">
        <v>1</v>
      </c>
      <c r="L180" s="42"/>
      <c r="M180" s="231" t="s">
        <v>1</v>
      </c>
      <c r="N180" s="232" t="s">
        <v>40</v>
      </c>
      <c r="O180" s="85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139</v>
      </c>
      <c r="AT180" s="235" t="s">
        <v>134</v>
      </c>
      <c r="AU180" s="235" t="s">
        <v>83</v>
      </c>
      <c r="AY180" s="16" t="s">
        <v>132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6" t="s">
        <v>83</v>
      </c>
      <c r="BK180" s="236">
        <f>ROUND(I180*H180,2)</f>
        <v>0</v>
      </c>
      <c r="BL180" s="16" t="s">
        <v>139</v>
      </c>
      <c r="BM180" s="235" t="s">
        <v>458</v>
      </c>
    </row>
    <row r="181" spans="2:65" s="1" customFormat="1" ht="16.5" customHeight="1">
      <c r="B181" s="37"/>
      <c r="C181" s="224" t="s">
        <v>459</v>
      </c>
      <c r="D181" s="224" t="s">
        <v>134</v>
      </c>
      <c r="E181" s="225" t="s">
        <v>460</v>
      </c>
      <c r="F181" s="226" t="s">
        <v>461</v>
      </c>
      <c r="G181" s="227" t="s">
        <v>324</v>
      </c>
      <c r="H181" s="228">
        <v>6</v>
      </c>
      <c r="I181" s="229"/>
      <c r="J181" s="230">
        <f>ROUND(I181*H181,2)</f>
        <v>0</v>
      </c>
      <c r="K181" s="226" t="s">
        <v>1</v>
      </c>
      <c r="L181" s="42"/>
      <c r="M181" s="231" t="s">
        <v>1</v>
      </c>
      <c r="N181" s="232" t="s">
        <v>40</v>
      </c>
      <c r="O181" s="85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139</v>
      </c>
      <c r="AT181" s="235" t="s">
        <v>134</v>
      </c>
      <c r="AU181" s="235" t="s">
        <v>83</v>
      </c>
      <c r="AY181" s="16" t="s">
        <v>132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6" t="s">
        <v>83</v>
      </c>
      <c r="BK181" s="236">
        <f>ROUND(I181*H181,2)</f>
        <v>0</v>
      </c>
      <c r="BL181" s="16" t="s">
        <v>139</v>
      </c>
      <c r="BM181" s="235" t="s">
        <v>462</v>
      </c>
    </row>
    <row r="182" spans="2:65" s="1" customFormat="1" ht="16.5" customHeight="1">
      <c r="B182" s="37"/>
      <c r="C182" s="224" t="s">
        <v>396</v>
      </c>
      <c r="D182" s="224" t="s">
        <v>134</v>
      </c>
      <c r="E182" s="225" t="s">
        <v>463</v>
      </c>
      <c r="F182" s="226" t="s">
        <v>464</v>
      </c>
      <c r="G182" s="227" t="s">
        <v>150</v>
      </c>
      <c r="H182" s="228">
        <v>2.4</v>
      </c>
      <c r="I182" s="229"/>
      <c r="J182" s="230">
        <f>ROUND(I182*H182,2)</f>
        <v>0</v>
      </c>
      <c r="K182" s="226" t="s">
        <v>1</v>
      </c>
      <c r="L182" s="42"/>
      <c r="M182" s="231" t="s">
        <v>1</v>
      </c>
      <c r="N182" s="232" t="s">
        <v>40</v>
      </c>
      <c r="O182" s="85"/>
      <c r="P182" s="233">
        <f>O182*H182</f>
        <v>0</v>
      </c>
      <c r="Q182" s="233">
        <v>0</v>
      </c>
      <c r="R182" s="233">
        <f>Q182*H182</f>
        <v>0</v>
      </c>
      <c r="S182" s="233">
        <v>0</v>
      </c>
      <c r="T182" s="234">
        <f>S182*H182</f>
        <v>0</v>
      </c>
      <c r="AR182" s="235" t="s">
        <v>139</v>
      </c>
      <c r="AT182" s="235" t="s">
        <v>134</v>
      </c>
      <c r="AU182" s="235" t="s">
        <v>83</v>
      </c>
      <c r="AY182" s="16" t="s">
        <v>132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6" t="s">
        <v>83</v>
      </c>
      <c r="BK182" s="236">
        <f>ROUND(I182*H182,2)</f>
        <v>0</v>
      </c>
      <c r="BL182" s="16" t="s">
        <v>139</v>
      </c>
      <c r="BM182" s="235" t="s">
        <v>465</v>
      </c>
    </row>
    <row r="183" spans="2:65" s="1" customFormat="1" ht="16.5" customHeight="1">
      <c r="B183" s="37"/>
      <c r="C183" s="224" t="s">
        <v>466</v>
      </c>
      <c r="D183" s="224" t="s">
        <v>134</v>
      </c>
      <c r="E183" s="225" t="s">
        <v>433</v>
      </c>
      <c r="F183" s="226" t="s">
        <v>434</v>
      </c>
      <c r="G183" s="227" t="s">
        <v>150</v>
      </c>
      <c r="H183" s="228">
        <v>2.4</v>
      </c>
      <c r="I183" s="229"/>
      <c r="J183" s="230">
        <f>ROUND(I183*H183,2)</f>
        <v>0</v>
      </c>
      <c r="K183" s="226" t="s">
        <v>1</v>
      </c>
      <c r="L183" s="42"/>
      <c r="M183" s="231" t="s">
        <v>1</v>
      </c>
      <c r="N183" s="232" t="s">
        <v>40</v>
      </c>
      <c r="O183" s="85"/>
      <c r="P183" s="233">
        <f>O183*H183</f>
        <v>0</v>
      </c>
      <c r="Q183" s="233">
        <v>0</v>
      </c>
      <c r="R183" s="233">
        <f>Q183*H183</f>
        <v>0</v>
      </c>
      <c r="S183" s="233">
        <v>0</v>
      </c>
      <c r="T183" s="234">
        <f>S183*H183</f>
        <v>0</v>
      </c>
      <c r="AR183" s="235" t="s">
        <v>139</v>
      </c>
      <c r="AT183" s="235" t="s">
        <v>134</v>
      </c>
      <c r="AU183" s="235" t="s">
        <v>83</v>
      </c>
      <c r="AY183" s="16" t="s">
        <v>132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6" t="s">
        <v>83</v>
      </c>
      <c r="BK183" s="236">
        <f>ROUND(I183*H183,2)</f>
        <v>0</v>
      </c>
      <c r="BL183" s="16" t="s">
        <v>139</v>
      </c>
      <c r="BM183" s="235" t="s">
        <v>467</v>
      </c>
    </row>
    <row r="184" spans="2:63" s="11" customFormat="1" ht="25.9" customHeight="1">
      <c r="B184" s="208"/>
      <c r="C184" s="209"/>
      <c r="D184" s="210" t="s">
        <v>74</v>
      </c>
      <c r="E184" s="211" t="s">
        <v>468</v>
      </c>
      <c r="F184" s="211" t="s">
        <v>469</v>
      </c>
      <c r="G184" s="209"/>
      <c r="H184" s="209"/>
      <c r="I184" s="212"/>
      <c r="J184" s="213">
        <f>BK184</f>
        <v>0</v>
      </c>
      <c r="K184" s="209"/>
      <c r="L184" s="214"/>
      <c r="M184" s="215"/>
      <c r="N184" s="216"/>
      <c r="O184" s="216"/>
      <c r="P184" s="217">
        <f>SUM(P185:P187)</f>
        <v>0</v>
      </c>
      <c r="Q184" s="216"/>
      <c r="R184" s="217">
        <f>SUM(R185:R187)</f>
        <v>0</v>
      </c>
      <c r="S184" s="216"/>
      <c r="T184" s="218">
        <f>SUM(T185:T187)</f>
        <v>0</v>
      </c>
      <c r="AR184" s="219" t="s">
        <v>83</v>
      </c>
      <c r="AT184" s="220" t="s">
        <v>74</v>
      </c>
      <c r="AU184" s="220" t="s">
        <v>75</v>
      </c>
      <c r="AY184" s="219" t="s">
        <v>132</v>
      </c>
      <c r="BK184" s="221">
        <f>SUM(BK185:BK187)</f>
        <v>0</v>
      </c>
    </row>
    <row r="185" spans="2:65" s="1" customFormat="1" ht="16.5" customHeight="1">
      <c r="B185" s="37"/>
      <c r="C185" s="224" t="s">
        <v>399</v>
      </c>
      <c r="D185" s="224" t="s">
        <v>134</v>
      </c>
      <c r="E185" s="225" t="s">
        <v>470</v>
      </c>
      <c r="F185" s="226" t="s">
        <v>471</v>
      </c>
      <c r="G185" s="227" t="s">
        <v>324</v>
      </c>
      <c r="H185" s="228">
        <v>6</v>
      </c>
      <c r="I185" s="229"/>
      <c r="J185" s="230">
        <f>ROUND(I185*H185,2)</f>
        <v>0</v>
      </c>
      <c r="K185" s="226" t="s">
        <v>1</v>
      </c>
      <c r="L185" s="42"/>
      <c r="M185" s="231" t="s">
        <v>1</v>
      </c>
      <c r="N185" s="232" t="s">
        <v>40</v>
      </c>
      <c r="O185" s="85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139</v>
      </c>
      <c r="AT185" s="235" t="s">
        <v>134</v>
      </c>
      <c r="AU185" s="235" t="s">
        <v>83</v>
      </c>
      <c r="AY185" s="16" t="s">
        <v>132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83</v>
      </c>
      <c r="BK185" s="236">
        <f>ROUND(I185*H185,2)</f>
        <v>0</v>
      </c>
      <c r="BL185" s="16" t="s">
        <v>139</v>
      </c>
      <c r="BM185" s="235" t="s">
        <v>472</v>
      </c>
    </row>
    <row r="186" spans="2:65" s="1" customFormat="1" ht="16.5" customHeight="1">
      <c r="B186" s="37"/>
      <c r="C186" s="224" t="s">
        <v>473</v>
      </c>
      <c r="D186" s="224" t="s">
        <v>134</v>
      </c>
      <c r="E186" s="225" t="s">
        <v>474</v>
      </c>
      <c r="F186" s="226" t="s">
        <v>475</v>
      </c>
      <c r="G186" s="227" t="s">
        <v>476</v>
      </c>
      <c r="H186" s="228">
        <v>6</v>
      </c>
      <c r="I186" s="229"/>
      <c r="J186" s="230">
        <f>ROUND(I186*H186,2)</f>
        <v>0</v>
      </c>
      <c r="K186" s="226" t="s">
        <v>1</v>
      </c>
      <c r="L186" s="42"/>
      <c r="M186" s="231" t="s">
        <v>1</v>
      </c>
      <c r="N186" s="232" t="s">
        <v>40</v>
      </c>
      <c r="O186" s="85"/>
      <c r="P186" s="233">
        <f>O186*H186</f>
        <v>0</v>
      </c>
      <c r="Q186" s="233">
        <v>0</v>
      </c>
      <c r="R186" s="233">
        <f>Q186*H186</f>
        <v>0</v>
      </c>
      <c r="S186" s="233">
        <v>0</v>
      </c>
      <c r="T186" s="234">
        <f>S186*H186</f>
        <v>0</v>
      </c>
      <c r="AR186" s="235" t="s">
        <v>139</v>
      </c>
      <c r="AT186" s="235" t="s">
        <v>134</v>
      </c>
      <c r="AU186" s="235" t="s">
        <v>83</v>
      </c>
      <c r="AY186" s="16" t="s">
        <v>132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6" t="s">
        <v>83</v>
      </c>
      <c r="BK186" s="236">
        <f>ROUND(I186*H186,2)</f>
        <v>0</v>
      </c>
      <c r="BL186" s="16" t="s">
        <v>139</v>
      </c>
      <c r="BM186" s="235" t="s">
        <v>477</v>
      </c>
    </row>
    <row r="187" spans="2:65" s="1" customFormat="1" ht="16.5" customHeight="1">
      <c r="B187" s="37"/>
      <c r="C187" s="224" t="s">
        <v>402</v>
      </c>
      <c r="D187" s="224" t="s">
        <v>134</v>
      </c>
      <c r="E187" s="225" t="s">
        <v>478</v>
      </c>
      <c r="F187" s="226" t="s">
        <v>479</v>
      </c>
      <c r="G187" s="227" t="s">
        <v>476</v>
      </c>
      <c r="H187" s="228">
        <v>4</v>
      </c>
      <c r="I187" s="229"/>
      <c r="J187" s="230">
        <f>ROUND(I187*H187,2)</f>
        <v>0</v>
      </c>
      <c r="K187" s="226" t="s">
        <v>1</v>
      </c>
      <c r="L187" s="42"/>
      <c r="M187" s="231" t="s">
        <v>1</v>
      </c>
      <c r="N187" s="232" t="s">
        <v>40</v>
      </c>
      <c r="O187" s="85"/>
      <c r="P187" s="233">
        <f>O187*H187</f>
        <v>0</v>
      </c>
      <c r="Q187" s="233">
        <v>0</v>
      </c>
      <c r="R187" s="233">
        <f>Q187*H187</f>
        <v>0</v>
      </c>
      <c r="S187" s="233">
        <v>0</v>
      </c>
      <c r="T187" s="234">
        <f>S187*H187</f>
        <v>0</v>
      </c>
      <c r="AR187" s="235" t="s">
        <v>139</v>
      </c>
      <c r="AT187" s="235" t="s">
        <v>134</v>
      </c>
      <c r="AU187" s="235" t="s">
        <v>83</v>
      </c>
      <c r="AY187" s="16" t="s">
        <v>132</v>
      </c>
      <c r="BE187" s="236">
        <f>IF(N187="základní",J187,0)</f>
        <v>0</v>
      </c>
      <c r="BF187" s="236">
        <f>IF(N187="snížená",J187,0)</f>
        <v>0</v>
      </c>
      <c r="BG187" s="236">
        <f>IF(N187="zákl. přenesená",J187,0)</f>
        <v>0</v>
      </c>
      <c r="BH187" s="236">
        <f>IF(N187="sníž. přenesená",J187,0)</f>
        <v>0</v>
      </c>
      <c r="BI187" s="236">
        <f>IF(N187="nulová",J187,0)</f>
        <v>0</v>
      </c>
      <c r="BJ187" s="16" t="s">
        <v>83</v>
      </c>
      <c r="BK187" s="236">
        <f>ROUND(I187*H187,2)</f>
        <v>0</v>
      </c>
      <c r="BL187" s="16" t="s">
        <v>139</v>
      </c>
      <c r="BM187" s="235" t="s">
        <v>480</v>
      </c>
    </row>
    <row r="188" spans="2:63" s="11" customFormat="1" ht="25.9" customHeight="1">
      <c r="B188" s="208"/>
      <c r="C188" s="209"/>
      <c r="D188" s="210" t="s">
        <v>74</v>
      </c>
      <c r="E188" s="211" t="s">
        <v>481</v>
      </c>
      <c r="F188" s="211" t="s">
        <v>482</v>
      </c>
      <c r="G188" s="209"/>
      <c r="H188" s="209"/>
      <c r="I188" s="212"/>
      <c r="J188" s="213">
        <f>BK188</f>
        <v>0</v>
      </c>
      <c r="K188" s="209"/>
      <c r="L188" s="214"/>
      <c r="M188" s="215"/>
      <c r="N188" s="216"/>
      <c r="O188" s="216"/>
      <c r="P188" s="217">
        <f>P189+P192</f>
        <v>0</v>
      </c>
      <c r="Q188" s="216"/>
      <c r="R188" s="217">
        <f>R189+R192</f>
        <v>0</v>
      </c>
      <c r="S188" s="216"/>
      <c r="T188" s="218">
        <f>T189+T192</f>
        <v>0</v>
      </c>
      <c r="AR188" s="219" t="s">
        <v>163</v>
      </c>
      <c r="AT188" s="220" t="s">
        <v>74</v>
      </c>
      <c r="AU188" s="220" t="s">
        <v>75</v>
      </c>
      <c r="AY188" s="219" t="s">
        <v>132</v>
      </c>
      <c r="BK188" s="221">
        <f>BK189+BK192</f>
        <v>0</v>
      </c>
    </row>
    <row r="189" spans="2:63" s="11" customFormat="1" ht="22.8" customHeight="1">
      <c r="B189" s="208"/>
      <c r="C189" s="209"/>
      <c r="D189" s="210" t="s">
        <v>74</v>
      </c>
      <c r="E189" s="222" t="s">
        <v>483</v>
      </c>
      <c r="F189" s="222" t="s">
        <v>484</v>
      </c>
      <c r="G189" s="209"/>
      <c r="H189" s="209"/>
      <c r="I189" s="212"/>
      <c r="J189" s="223">
        <f>BK189</f>
        <v>0</v>
      </c>
      <c r="K189" s="209"/>
      <c r="L189" s="214"/>
      <c r="M189" s="215"/>
      <c r="N189" s="216"/>
      <c r="O189" s="216"/>
      <c r="P189" s="217">
        <f>SUM(P190:P191)</f>
        <v>0</v>
      </c>
      <c r="Q189" s="216"/>
      <c r="R189" s="217">
        <f>SUM(R190:R191)</f>
        <v>0</v>
      </c>
      <c r="S189" s="216"/>
      <c r="T189" s="218">
        <f>SUM(T190:T191)</f>
        <v>0</v>
      </c>
      <c r="AR189" s="219" t="s">
        <v>163</v>
      </c>
      <c r="AT189" s="220" t="s">
        <v>74</v>
      </c>
      <c r="AU189" s="220" t="s">
        <v>83</v>
      </c>
      <c r="AY189" s="219" t="s">
        <v>132</v>
      </c>
      <c r="BK189" s="221">
        <f>SUM(BK190:BK191)</f>
        <v>0</v>
      </c>
    </row>
    <row r="190" spans="2:65" s="1" customFormat="1" ht="16.5" customHeight="1">
      <c r="B190" s="37"/>
      <c r="C190" s="224" t="s">
        <v>485</v>
      </c>
      <c r="D190" s="224" t="s">
        <v>134</v>
      </c>
      <c r="E190" s="225" t="s">
        <v>486</v>
      </c>
      <c r="F190" s="226" t="s">
        <v>487</v>
      </c>
      <c r="G190" s="227" t="s">
        <v>488</v>
      </c>
      <c r="H190" s="228">
        <v>1</v>
      </c>
      <c r="I190" s="229"/>
      <c r="J190" s="230">
        <f>ROUND(I190*H190,2)</f>
        <v>0</v>
      </c>
      <c r="K190" s="226" t="s">
        <v>138</v>
      </c>
      <c r="L190" s="42"/>
      <c r="M190" s="231" t="s">
        <v>1</v>
      </c>
      <c r="N190" s="232" t="s">
        <v>40</v>
      </c>
      <c r="O190" s="85"/>
      <c r="P190" s="233">
        <f>O190*H190</f>
        <v>0</v>
      </c>
      <c r="Q190" s="233">
        <v>0</v>
      </c>
      <c r="R190" s="233">
        <f>Q190*H190</f>
        <v>0</v>
      </c>
      <c r="S190" s="233">
        <v>0</v>
      </c>
      <c r="T190" s="234">
        <f>S190*H190</f>
        <v>0</v>
      </c>
      <c r="AR190" s="235" t="s">
        <v>489</v>
      </c>
      <c r="AT190" s="235" t="s">
        <v>134</v>
      </c>
      <c r="AU190" s="235" t="s">
        <v>85</v>
      </c>
      <c r="AY190" s="16" t="s">
        <v>132</v>
      </c>
      <c r="BE190" s="236">
        <f>IF(N190="základní",J190,0)</f>
        <v>0</v>
      </c>
      <c r="BF190" s="236">
        <f>IF(N190="snížená",J190,0)</f>
        <v>0</v>
      </c>
      <c r="BG190" s="236">
        <f>IF(N190="zákl. přenesená",J190,0)</f>
        <v>0</v>
      </c>
      <c r="BH190" s="236">
        <f>IF(N190="sníž. přenesená",J190,0)</f>
        <v>0</v>
      </c>
      <c r="BI190" s="236">
        <f>IF(N190="nulová",J190,0)</f>
        <v>0</v>
      </c>
      <c r="BJ190" s="16" t="s">
        <v>83</v>
      </c>
      <c r="BK190" s="236">
        <f>ROUND(I190*H190,2)</f>
        <v>0</v>
      </c>
      <c r="BL190" s="16" t="s">
        <v>489</v>
      </c>
      <c r="BM190" s="235" t="s">
        <v>490</v>
      </c>
    </row>
    <row r="191" spans="2:65" s="1" customFormat="1" ht="16.5" customHeight="1">
      <c r="B191" s="37"/>
      <c r="C191" s="224" t="s">
        <v>403</v>
      </c>
      <c r="D191" s="224" t="s">
        <v>134</v>
      </c>
      <c r="E191" s="225" t="s">
        <v>491</v>
      </c>
      <c r="F191" s="226" t="s">
        <v>492</v>
      </c>
      <c r="G191" s="227" t="s">
        <v>488</v>
      </c>
      <c r="H191" s="228">
        <v>1</v>
      </c>
      <c r="I191" s="229"/>
      <c r="J191" s="230">
        <f>ROUND(I191*H191,2)</f>
        <v>0</v>
      </c>
      <c r="K191" s="226" t="s">
        <v>138</v>
      </c>
      <c r="L191" s="42"/>
      <c r="M191" s="231" t="s">
        <v>1</v>
      </c>
      <c r="N191" s="232" t="s">
        <v>40</v>
      </c>
      <c r="O191" s="85"/>
      <c r="P191" s="233">
        <f>O191*H191</f>
        <v>0</v>
      </c>
      <c r="Q191" s="233">
        <v>0</v>
      </c>
      <c r="R191" s="233">
        <f>Q191*H191</f>
        <v>0</v>
      </c>
      <c r="S191" s="233">
        <v>0</v>
      </c>
      <c r="T191" s="234">
        <f>S191*H191</f>
        <v>0</v>
      </c>
      <c r="AR191" s="235" t="s">
        <v>489</v>
      </c>
      <c r="AT191" s="235" t="s">
        <v>134</v>
      </c>
      <c r="AU191" s="235" t="s">
        <v>85</v>
      </c>
      <c r="AY191" s="16" t="s">
        <v>132</v>
      </c>
      <c r="BE191" s="236">
        <f>IF(N191="základní",J191,0)</f>
        <v>0</v>
      </c>
      <c r="BF191" s="236">
        <f>IF(N191="snížená",J191,0)</f>
        <v>0</v>
      </c>
      <c r="BG191" s="236">
        <f>IF(N191="zákl. přenesená",J191,0)</f>
        <v>0</v>
      </c>
      <c r="BH191" s="236">
        <f>IF(N191="sníž. přenesená",J191,0)</f>
        <v>0</v>
      </c>
      <c r="BI191" s="236">
        <f>IF(N191="nulová",J191,0)</f>
        <v>0</v>
      </c>
      <c r="BJ191" s="16" t="s">
        <v>83</v>
      </c>
      <c r="BK191" s="236">
        <f>ROUND(I191*H191,2)</f>
        <v>0</v>
      </c>
      <c r="BL191" s="16" t="s">
        <v>489</v>
      </c>
      <c r="BM191" s="235" t="s">
        <v>493</v>
      </c>
    </row>
    <row r="192" spans="2:63" s="11" customFormat="1" ht="22.8" customHeight="1">
      <c r="B192" s="208"/>
      <c r="C192" s="209"/>
      <c r="D192" s="210" t="s">
        <v>74</v>
      </c>
      <c r="E192" s="222" t="s">
        <v>494</v>
      </c>
      <c r="F192" s="222" t="s">
        <v>495</v>
      </c>
      <c r="G192" s="209"/>
      <c r="H192" s="209"/>
      <c r="I192" s="212"/>
      <c r="J192" s="223">
        <f>BK192</f>
        <v>0</v>
      </c>
      <c r="K192" s="209"/>
      <c r="L192" s="214"/>
      <c r="M192" s="215"/>
      <c r="N192" s="216"/>
      <c r="O192" s="216"/>
      <c r="P192" s="217">
        <f>P193</f>
        <v>0</v>
      </c>
      <c r="Q192" s="216"/>
      <c r="R192" s="217">
        <f>R193</f>
        <v>0</v>
      </c>
      <c r="S192" s="216"/>
      <c r="T192" s="218">
        <f>T193</f>
        <v>0</v>
      </c>
      <c r="AR192" s="219" t="s">
        <v>163</v>
      </c>
      <c r="AT192" s="220" t="s">
        <v>74</v>
      </c>
      <c r="AU192" s="220" t="s">
        <v>83</v>
      </c>
      <c r="AY192" s="219" t="s">
        <v>132</v>
      </c>
      <c r="BK192" s="221">
        <f>BK193</f>
        <v>0</v>
      </c>
    </row>
    <row r="193" spans="2:65" s="1" customFormat="1" ht="16.5" customHeight="1">
      <c r="B193" s="37"/>
      <c r="C193" s="224" t="s">
        <v>496</v>
      </c>
      <c r="D193" s="224" t="s">
        <v>134</v>
      </c>
      <c r="E193" s="225" t="s">
        <v>497</v>
      </c>
      <c r="F193" s="226" t="s">
        <v>498</v>
      </c>
      <c r="G193" s="227" t="s">
        <v>488</v>
      </c>
      <c r="H193" s="228">
        <v>1</v>
      </c>
      <c r="I193" s="229"/>
      <c r="J193" s="230">
        <f>ROUND(I193*H193,2)</f>
        <v>0</v>
      </c>
      <c r="K193" s="226" t="s">
        <v>138</v>
      </c>
      <c r="L193" s="42"/>
      <c r="M193" s="284" t="s">
        <v>1</v>
      </c>
      <c r="N193" s="285" t="s">
        <v>40</v>
      </c>
      <c r="O193" s="286"/>
      <c r="P193" s="287">
        <f>O193*H193</f>
        <v>0</v>
      </c>
      <c r="Q193" s="287">
        <v>0</v>
      </c>
      <c r="R193" s="287">
        <f>Q193*H193</f>
        <v>0</v>
      </c>
      <c r="S193" s="287">
        <v>0</v>
      </c>
      <c r="T193" s="288">
        <f>S193*H193</f>
        <v>0</v>
      </c>
      <c r="AR193" s="235" t="s">
        <v>489</v>
      </c>
      <c r="AT193" s="235" t="s">
        <v>134</v>
      </c>
      <c r="AU193" s="235" t="s">
        <v>85</v>
      </c>
      <c r="AY193" s="16" t="s">
        <v>132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16" t="s">
        <v>83</v>
      </c>
      <c r="BK193" s="236">
        <f>ROUND(I193*H193,2)</f>
        <v>0</v>
      </c>
      <c r="BL193" s="16" t="s">
        <v>489</v>
      </c>
      <c r="BM193" s="235" t="s">
        <v>499</v>
      </c>
    </row>
    <row r="194" spans="2:12" s="1" customFormat="1" ht="6.95" customHeight="1">
      <c r="B194" s="60"/>
      <c r="C194" s="61"/>
      <c r="D194" s="61"/>
      <c r="E194" s="61"/>
      <c r="F194" s="61"/>
      <c r="G194" s="61"/>
      <c r="H194" s="61"/>
      <c r="I194" s="173"/>
      <c r="J194" s="61"/>
      <c r="K194" s="61"/>
      <c r="L194" s="42"/>
    </row>
  </sheetData>
  <sheetProtection password="CC35" sheet="1" objects="1" scenarios="1" formatColumns="0" formatRows="0" autoFilter="0"/>
  <autoFilter ref="C124:K193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91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19"/>
      <c r="AT3" s="16" t="s">
        <v>85</v>
      </c>
    </row>
    <row r="4" spans="2:46" ht="24.95" customHeight="1">
      <c r="B4" s="19"/>
      <c r="D4" s="135" t="s">
        <v>96</v>
      </c>
      <c r="L4" s="19"/>
      <c r="M4" s="13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37" t="s">
        <v>16</v>
      </c>
      <c r="L6" s="19"/>
    </row>
    <row r="7" spans="2:12" ht="16.5" customHeight="1">
      <c r="B7" s="19"/>
      <c r="E7" s="138" t="str">
        <f>'Rekapitulace stavby'!K6</f>
        <v>Propojení cyklostezky na p.p.č. 2292/2, 2395/19, 2919/2, 2939/2, 2939/6, 3102/1, 3109/1, k.ú. Děčín</v>
      </c>
      <c r="F7" s="137"/>
      <c r="G7" s="137"/>
      <c r="H7" s="137"/>
      <c r="L7" s="19"/>
    </row>
    <row r="8" spans="2:12" s="1" customFormat="1" ht="12" customHeight="1">
      <c r="B8" s="42"/>
      <c r="D8" s="137" t="s">
        <v>101</v>
      </c>
      <c r="I8" s="139"/>
      <c r="L8" s="42"/>
    </row>
    <row r="9" spans="2:12" s="1" customFormat="1" ht="36.95" customHeight="1">
      <c r="B9" s="42"/>
      <c r="E9" s="140" t="s">
        <v>500</v>
      </c>
      <c r="F9" s="1"/>
      <c r="G9" s="1"/>
      <c r="H9" s="1"/>
      <c r="I9" s="139"/>
      <c r="L9" s="42"/>
    </row>
    <row r="10" spans="2:12" s="1" customFormat="1" ht="12">
      <c r="B10" s="42"/>
      <c r="I10" s="139"/>
      <c r="L10" s="42"/>
    </row>
    <row r="11" spans="2:12" s="1" customFormat="1" ht="12" customHeight="1">
      <c r="B11" s="42"/>
      <c r="D11" s="137" t="s">
        <v>18</v>
      </c>
      <c r="F11" s="141" t="s">
        <v>1</v>
      </c>
      <c r="I11" s="142" t="s">
        <v>19</v>
      </c>
      <c r="J11" s="141" t="s">
        <v>1</v>
      </c>
      <c r="L11" s="42"/>
    </row>
    <row r="12" spans="2:12" s="1" customFormat="1" ht="12" customHeight="1">
      <c r="B12" s="42"/>
      <c r="D12" s="137" t="s">
        <v>20</v>
      </c>
      <c r="F12" s="141" t="s">
        <v>21</v>
      </c>
      <c r="I12" s="142" t="s">
        <v>22</v>
      </c>
      <c r="J12" s="143" t="str">
        <f>'Rekapitulace stavby'!AN8</f>
        <v>4. 8. 2019</v>
      </c>
      <c r="L12" s="42"/>
    </row>
    <row r="13" spans="2:12" s="1" customFormat="1" ht="10.8" customHeight="1">
      <c r="B13" s="42"/>
      <c r="I13" s="139"/>
      <c r="L13" s="42"/>
    </row>
    <row r="14" spans="2:12" s="1" customFormat="1" ht="12" customHeight="1">
      <c r="B14" s="42"/>
      <c r="D14" s="137" t="s">
        <v>24</v>
      </c>
      <c r="I14" s="142" t="s">
        <v>25</v>
      </c>
      <c r="J14" s="141" t="s">
        <v>1</v>
      </c>
      <c r="L14" s="42"/>
    </row>
    <row r="15" spans="2:12" s="1" customFormat="1" ht="18" customHeight="1">
      <c r="B15" s="42"/>
      <c r="E15" s="141" t="s">
        <v>26</v>
      </c>
      <c r="I15" s="142" t="s">
        <v>27</v>
      </c>
      <c r="J15" s="141" t="s">
        <v>1</v>
      </c>
      <c r="L15" s="42"/>
    </row>
    <row r="16" spans="2:12" s="1" customFormat="1" ht="6.95" customHeight="1">
      <c r="B16" s="42"/>
      <c r="I16" s="139"/>
      <c r="L16" s="42"/>
    </row>
    <row r="17" spans="2:12" s="1" customFormat="1" ht="12" customHeight="1">
      <c r="B17" s="42"/>
      <c r="D17" s="137" t="s">
        <v>28</v>
      </c>
      <c r="I17" s="142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41"/>
      <c r="G18" s="141"/>
      <c r="H18" s="141"/>
      <c r="I18" s="142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9"/>
      <c r="L19" s="42"/>
    </row>
    <row r="20" spans="2:12" s="1" customFormat="1" ht="12" customHeight="1">
      <c r="B20" s="42"/>
      <c r="D20" s="137" t="s">
        <v>30</v>
      </c>
      <c r="I20" s="142" t="s">
        <v>25</v>
      </c>
      <c r="J20" s="141" t="s">
        <v>1</v>
      </c>
      <c r="L20" s="42"/>
    </row>
    <row r="21" spans="2:12" s="1" customFormat="1" ht="18" customHeight="1">
      <c r="B21" s="42"/>
      <c r="E21" s="141" t="s">
        <v>103</v>
      </c>
      <c r="I21" s="142" t="s">
        <v>27</v>
      </c>
      <c r="J21" s="141" t="s">
        <v>1</v>
      </c>
      <c r="L21" s="42"/>
    </row>
    <row r="22" spans="2:12" s="1" customFormat="1" ht="6.95" customHeight="1">
      <c r="B22" s="42"/>
      <c r="I22" s="139"/>
      <c r="L22" s="42"/>
    </row>
    <row r="23" spans="2:12" s="1" customFormat="1" ht="12" customHeight="1">
      <c r="B23" s="42"/>
      <c r="D23" s="137" t="s">
        <v>33</v>
      </c>
      <c r="I23" s="142" t="s">
        <v>25</v>
      </c>
      <c r="J23" s="141" t="str">
        <f>IF('Rekapitulace stavby'!AN19="","",'Rekapitulace stavby'!AN19)</f>
        <v/>
      </c>
      <c r="L23" s="42"/>
    </row>
    <row r="24" spans="2:12" s="1" customFormat="1" ht="18" customHeight="1">
      <c r="B24" s="42"/>
      <c r="E24" s="141" t="str">
        <f>IF('Rekapitulace stavby'!E20="","",'Rekapitulace stavby'!E20)</f>
        <v xml:space="preserve"> </v>
      </c>
      <c r="I24" s="142" t="s">
        <v>27</v>
      </c>
      <c r="J24" s="141" t="str">
        <f>IF('Rekapitulace stavby'!AN20="","",'Rekapitulace stavby'!AN20)</f>
        <v/>
      </c>
      <c r="L24" s="42"/>
    </row>
    <row r="25" spans="2:12" s="1" customFormat="1" ht="6.95" customHeight="1">
      <c r="B25" s="42"/>
      <c r="I25" s="139"/>
      <c r="L25" s="42"/>
    </row>
    <row r="26" spans="2:12" s="1" customFormat="1" ht="12" customHeight="1">
      <c r="B26" s="42"/>
      <c r="D26" s="137" t="s">
        <v>34</v>
      </c>
      <c r="I26" s="139"/>
      <c r="L26" s="42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2"/>
      <c r="I28" s="139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7"/>
      <c r="J29" s="77"/>
      <c r="K29" s="77"/>
      <c r="L29" s="42"/>
    </row>
    <row r="30" spans="2:12" s="1" customFormat="1" ht="25.4" customHeight="1">
      <c r="B30" s="42"/>
      <c r="D30" s="148" t="s">
        <v>35</v>
      </c>
      <c r="I30" s="139"/>
      <c r="J30" s="149">
        <f>ROUND(J122,2)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47"/>
      <c r="J31" s="77"/>
      <c r="K31" s="77"/>
      <c r="L31" s="42"/>
    </row>
    <row r="32" spans="2:12" s="1" customFormat="1" ht="14.4" customHeight="1">
      <c r="B32" s="42"/>
      <c r="F32" s="150" t="s">
        <v>37</v>
      </c>
      <c r="I32" s="151" t="s">
        <v>36</v>
      </c>
      <c r="J32" s="150" t="s">
        <v>38</v>
      </c>
      <c r="L32" s="42"/>
    </row>
    <row r="33" spans="2:12" s="1" customFormat="1" ht="14.4" customHeight="1">
      <c r="B33" s="42"/>
      <c r="D33" s="152" t="s">
        <v>39</v>
      </c>
      <c r="E33" s="137" t="s">
        <v>40</v>
      </c>
      <c r="F33" s="153">
        <f>ROUND((SUM(BE122:BE137)),2)</f>
        <v>0</v>
      </c>
      <c r="I33" s="154">
        <v>0.21</v>
      </c>
      <c r="J33" s="153">
        <f>ROUND(((SUM(BE122:BE137))*I33),2)</f>
        <v>0</v>
      </c>
      <c r="L33" s="42"/>
    </row>
    <row r="34" spans="2:12" s="1" customFormat="1" ht="14.4" customHeight="1">
      <c r="B34" s="42"/>
      <c r="E34" s="137" t="s">
        <v>41</v>
      </c>
      <c r="F34" s="153">
        <f>ROUND((SUM(BF122:BF137)),2)</f>
        <v>0</v>
      </c>
      <c r="I34" s="154">
        <v>0.15</v>
      </c>
      <c r="J34" s="153">
        <f>ROUND(((SUM(BF122:BF137))*I34),2)</f>
        <v>0</v>
      </c>
      <c r="L34" s="42"/>
    </row>
    <row r="35" spans="2:12" s="1" customFormat="1" ht="14.4" customHeight="1" hidden="1">
      <c r="B35" s="42"/>
      <c r="E35" s="137" t="s">
        <v>42</v>
      </c>
      <c r="F35" s="153">
        <f>ROUND((SUM(BG122:BG137)),2)</f>
        <v>0</v>
      </c>
      <c r="I35" s="154">
        <v>0.21</v>
      </c>
      <c r="J35" s="153">
        <f>0</f>
        <v>0</v>
      </c>
      <c r="L35" s="42"/>
    </row>
    <row r="36" spans="2:12" s="1" customFormat="1" ht="14.4" customHeight="1" hidden="1">
      <c r="B36" s="42"/>
      <c r="E36" s="137" t="s">
        <v>43</v>
      </c>
      <c r="F36" s="153">
        <f>ROUND((SUM(BH122:BH137)),2)</f>
        <v>0</v>
      </c>
      <c r="I36" s="154">
        <v>0.15</v>
      </c>
      <c r="J36" s="153">
        <f>0</f>
        <v>0</v>
      </c>
      <c r="L36" s="42"/>
    </row>
    <row r="37" spans="2:12" s="1" customFormat="1" ht="14.4" customHeight="1" hidden="1">
      <c r="B37" s="42"/>
      <c r="E37" s="137" t="s">
        <v>44</v>
      </c>
      <c r="F37" s="153">
        <f>ROUND((SUM(BI122:BI137)),2)</f>
        <v>0</v>
      </c>
      <c r="I37" s="154">
        <v>0</v>
      </c>
      <c r="J37" s="153">
        <f>0</f>
        <v>0</v>
      </c>
      <c r="L37" s="42"/>
    </row>
    <row r="38" spans="2:12" s="1" customFormat="1" ht="6.95" customHeight="1">
      <c r="B38" s="42"/>
      <c r="I38" s="139"/>
      <c r="L38" s="42"/>
    </row>
    <row r="39" spans="2:12" s="1" customFormat="1" ht="25.4" customHeight="1">
      <c r="B39" s="42"/>
      <c r="C39" s="155"/>
      <c r="D39" s="156" t="s">
        <v>45</v>
      </c>
      <c r="E39" s="157"/>
      <c r="F39" s="157"/>
      <c r="G39" s="158" t="s">
        <v>46</v>
      </c>
      <c r="H39" s="159" t="s">
        <v>47</v>
      </c>
      <c r="I39" s="160"/>
      <c r="J39" s="161">
        <f>SUM(J30:J37)</f>
        <v>0</v>
      </c>
      <c r="K39" s="162"/>
      <c r="L39" s="42"/>
    </row>
    <row r="40" spans="2:12" s="1" customFormat="1" ht="14.4" customHeight="1">
      <c r="B40" s="42"/>
      <c r="I40" s="139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63" t="s">
        <v>48</v>
      </c>
      <c r="E50" s="164"/>
      <c r="F50" s="164"/>
      <c r="G50" s="163" t="s">
        <v>49</v>
      </c>
      <c r="H50" s="164"/>
      <c r="I50" s="165"/>
      <c r="J50" s="164"/>
      <c r="K50" s="164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66" t="s">
        <v>50</v>
      </c>
      <c r="E61" s="167"/>
      <c r="F61" s="168" t="s">
        <v>51</v>
      </c>
      <c r="G61" s="166" t="s">
        <v>50</v>
      </c>
      <c r="H61" s="167"/>
      <c r="I61" s="169"/>
      <c r="J61" s="170" t="s">
        <v>51</v>
      </c>
      <c r="K61" s="167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63" t="s">
        <v>52</v>
      </c>
      <c r="E65" s="164"/>
      <c r="F65" s="164"/>
      <c r="G65" s="163" t="s">
        <v>53</v>
      </c>
      <c r="H65" s="164"/>
      <c r="I65" s="165"/>
      <c r="J65" s="164"/>
      <c r="K65" s="164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66" t="s">
        <v>50</v>
      </c>
      <c r="E76" s="167"/>
      <c r="F76" s="168" t="s">
        <v>51</v>
      </c>
      <c r="G76" s="166" t="s">
        <v>50</v>
      </c>
      <c r="H76" s="167"/>
      <c r="I76" s="169"/>
      <c r="J76" s="170" t="s">
        <v>51</v>
      </c>
      <c r="K76" s="167"/>
      <c r="L76" s="42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2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2"/>
    </row>
    <row r="82" spans="2:12" s="1" customFormat="1" ht="24.95" customHeight="1">
      <c r="B82" s="37"/>
      <c r="C82" s="22" t="s">
        <v>104</v>
      </c>
      <c r="D82" s="38"/>
      <c r="E82" s="38"/>
      <c r="F82" s="38"/>
      <c r="G82" s="38"/>
      <c r="H82" s="38"/>
      <c r="I82" s="13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9"/>
      <c r="J84" s="38"/>
      <c r="K84" s="38"/>
      <c r="L84" s="42"/>
    </row>
    <row r="85" spans="2:12" s="1" customFormat="1" ht="16.5" customHeight="1">
      <c r="B85" s="37"/>
      <c r="C85" s="38"/>
      <c r="D85" s="38"/>
      <c r="E85" s="177" t="str">
        <f>E7</f>
        <v>Propojení cyklostezky na p.p.č. 2292/2, 2395/19, 2919/2, 2939/2, 2939/6, 3102/1, 3109/1, k.ú. Děčín</v>
      </c>
      <c r="F85" s="31"/>
      <c r="G85" s="31"/>
      <c r="H85" s="31"/>
      <c r="I85" s="139"/>
      <c r="J85" s="38"/>
      <c r="K85" s="38"/>
      <c r="L85" s="42"/>
    </row>
    <row r="86" spans="2:12" s="1" customFormat="1" ht="12" customHeight="1">
      <c r="B86" s="37"/>
      <c r="C86" s="31" t="s">
        <v>101</v>
      </c>
      <c r="D86" s="38"/>
      <c r="E86" s="38"/>
      <c r="F86" s="38"/>
      <c r="G86" s="38"/>
      <c r="H86" s="38"/>
      <c r="I86" s="139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VON - Vedlejší a ostatní náklady</v>
      </c>
      <c r="F87" s="38"/>
      <c r="G87" s="38"/>
      <c r="H87" s="38"/>
      <c r="I87" s="139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9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 xml:space="preserve"> </v>
      </c>
      <c r="G89" s="38"/>
      <c r="H89" s="38"/>
      <c r="I89" s="142" t="s">
        <v>22</v>
      </c>
      <c r="J89" s="73" t="str">
        <f>IF(J12="","",J12)</f>
        <v>4. 8. 2019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39"/>
      <c r="J90" s="38"/>
      <c r="K90" s="38"/>
      <c r="L90" s="42"/>
    </row>
    <row r="91" spans="2:12" s="1" customFormat="1" ht="15.15" customHeight="1">
      <c r="B91" s="37"/>
      <c r="C91" s="31" t="s">
        <v>24</v>
      </c>
      <c r="D91" s="38"/>
      <c r="E91" s="38"/>
      <c r="F91" s="26" t="str">
        <f>E15</f>
        <v xml:space="preserve">Statutární město Děčín </v>
      </c>
      <c r="G91" s="38"/>
      <c r="H91" s="38"/>
      <c r="I91" s="142" t="s">
        <v>30</v>
      </c>
      <c r="J91" s="35" t="str">
        <f>E21</f>
        <v>Íng. Vladimír Polda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42" t="s">
        <v>33</v>
      </c>
      <c r="J92" s="35" t="str">
        <f>E24</f>
        <v xml:space="preserve"> 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9"/>
      <c r="J93" s="38"/>
      <c r="K93" s="38"/>
      <c r="L93" s="42"/>
    </row>
    <row r="94" spans="2:12" s="1" customFormat="1" ht="29.25" customHeight="1">
      <c r="B94" s="37"/>
      <c r="C94" s="178" t="s">
        <v>105</v>
      </c>
      <c r="D94" s="179"/>
      <c r="E94" s="179"/>
      <c r="F94" s="179"/>
      <c r="G94" s="179"/>
      <c r="H94" s="179"/>
      <c r="I94" s="180"/>
      <c r="J94" s="181" t="s">
        <v>106</v>
      </c>
      <c r="K94" s="179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39"/>
      <c r="J95" s="38"/>
      <c r="K95" s="38"/>
      <c r="L95" s="42"/>
    </row>
    <row r="96" spans="2:47" s="1" customFormat="1" ht="22.8" customHeight="1">
      <c r="B96" s="37"/>
      <c r="C96" s="182" t="s">
        <v>107</v>
      </c>
      <c r="D96" s="38"/>
      <c r="E96" s="38"/>
      <c r="F96" s="38"/>
      <c r="G96" s="38"/>
      <c r="H96" s="38"/>
      <c r="I96" s="139"/>
      <c r="J96" s="104">
        <f>J122</f>
        <v>0</v>
      </c>
      <c r="K96" s="38"/>
      <c r="L96" s="42"/>
      <c r="AU96" s="16" t="s">
        <v>108</v>
      </c>
    </row>
    <row r="97" spans="2:12" s="8" customFormat="1" ht="24.95" customHeight="1">
      <c r="B97" s="183"/>
      <c r="C97" s="184"/>
      <c r="D97" s="185" t="s">
        <v>317</v>
      </c>
      <c r="E97" s="186"/>
      <c r="F97" s="186"/>
      <c r="G97" s="186"/>
      <c r="H97" s="186"/>
      <c r="I97" s="187"/>
      <c r="J97" s="188">
        <f>J123</f>
        <v>0</v>
      </c>
      <c r="K97" s="184"/>
      <c r="L97" s="189"/>
    </row>
    <row r="98" spans="2:12" s="9" customFormat="1" ht="19.9" customHeight="1">
      <c r="B98" s="190"/>
      <c r="C98" s="191"/>
      <c r="D98" s="192" t="s">
        <v>501</v>
      </c>
      <c r="E98" s="193"/>
      <c r="F98" s="193"/>
      <c r="G98" s="193"/>
      <c r="H98" s="193"/>
      <c r="I98" s="194"/>
      <c r="J98" s="195">
        <f>J124</f>
        <v>0</v>
      </c>
      <c r="K98" s="191"/>
      <c r="L98" s="196"/>
    </row>
    <row r="99" spans="2:12" s="9" customFormat="1" ht="19.9" customHeight="1">
      <c r="B99" s="190"/>
      <c r="C99" s="191"/>
      <c r="D99" s="192" t="s">
        <v>502</v>
      </c>
      <c r="E99" s="193"/>
      <c r="F99" s="193"/>
      <c r="G99" s="193"/>
      <c r="H99" s="193"/>
      <c r="I99" s="194"/>
      <c r="J99" s="195">
        <f>J129</f>
        <v>0</v>
      </c>
      <c r="K99" s="191"/>
      <c r="L99" s="196"/>
    </row>
    <row r="100" spans="2:12" s="9" customFormat="1" ht="19.9" customHeight="1">
      <c r="B100" s="190"/>
      <c r="C100" s="191"/>
      <c r="D100" s="192" t="s">
        <v>318</v>
      </c>
      <c r="E100" s="193"/>
      <c r="F100" s="193"/>
      <c r="G100" s="193"/>
      <c r="H100" s="193"/>
      <c r="I100" s="194"/>
      <c r="J100" s="195">
        <f>J131</f>
        <v>0</v>
      </c>
      <c r="K100" s="191"/>
      <c r="L100" s="196"/>
    </row>
    <row r="101" spans="2:12" s="9" customFormat="1" ht="19.9" customHeight="1">
      <c r="B101" s="190"/>
      <c r="C101" s="191"/>
      <c r="D101" s="192" t="s">
        <v>503</v>
      </c>
      <c r="E101" s="193"/>
      <c r="F101" s="193"/>
      <c r="G101" s="193"/>
      <c r="H101" s="193"/>
      <c r="I101" s="194"/>
      <c r="J101" s="195">
        <f>J133</f>
        <v>0</v>
      </c>
      <c r="K101" s="191"/>
      <c r="L101" s="196"/>
    </row>
    <row r="102" spans="2:12" s="9" customFormat="1" ht="19.9" customHeight="1">
      <c r="B102" s="190"/>
      <c r="C102" s="191"/>
      <c r="D102" s="192" t="s">
        <v>319</v>
      </c>
      <c r="E102" s="193"/>
      <c r="F102" s="193"/>
      <c r="G102" s="193"/>
      <c r="H102" s="193"/>
      <c r="I102" s="194"/>
      <c r="J102" s="195">
        <f>J135</f>
        <v>0</v>
      </c>
      <c r="K102" s="191"/>
      <c r="L102" s="196"/>
    </row>
    <row r="103" spans="2:12" s="1" customFormat="1" ht="21.8" customHeight="1">
      <c r="B103" s="37"/>
      <c r="C103" s="38"/>
      <c r="D103" s="38"/>
      <c r="E103" s="38"/>
      <c r="F103" s="38"/>
      <c r="G103" s="38"/>
      <c r="H103" s="38"/>
      <c r="I103" s="139"/>
      <c r="J103" s="38"/>
      <c r="K103" s="38"/>
      <c r="L103" s="42"/>
    </row>
    <row r="104" spans="2:12" s="1" customFormat="1" ht="6.95" customHeight="1">
      <c r="B104" s="60"/>
      <c r="C104" s="61"/>
      <c r="D104" s="61"/>
      <c r="E104" s="61"/>
      <c r="F104" s="61"/>
      <c r="G104" s="61"/>
      <c r="H104" s="61"/>
      <c r="I104" s="173"/>
      <c r="J104" s="61"/>
      <c r="K104" s="61"/>
      <c r="L104" s="42"/>
    </row>
    <row r="108" spans="2:12" s="1" customFormat="1" ht="6.95" customHeight="1">
      <c r="B108" s="62"/>
      <c r="C108" s="63"/>
      <c r="D108" s="63"/>
      <c r="E108" s="63"/>
      <c r="F108" s="63"/>
      <c r="G108" s="63"/>
      <c r="H108" s="63"/>
      <c r="I108" s="176"/>
      <c r="J108" s="63"/>
      <c r="K108" s="63"/>
      <c r="L108" s="42"/>
    </row>
    <row r="109" spans="2:12" s="1" customFormat="1" ht="24.95" customHeight="1">
      <c r="B109" s="37"/>
      <c r="C109" s="22" t="s">
        <v>117</v>
      </c>
      <c r="D109" s="38"/>
      <c r="E109" s="38"/>
      <c r="F109" s="38"/>
      <c r="G109" s="38"/>
      <c r="H109" s="38"/>
      <c r="I109" s="139"/>
      <c r="J109" s="38"/>
      <c r="K109" s="38"/>
      <c r="L109" s="42"/>
    </row>
    <row r="110" spans="2:12" s="1" customFormat="1" ht="6.95" customHeight="1">
      <c r="B110" s="37"/>
      <c r="C110" s="38"/>
      <c r="D110" s="38"/>
      <c r="E110" s="38"/>
      <c r="F110" s="38"/>
      <c r="G110" s="38"/>
      <c r="H110" s="38"/>
      <c r="I110" s="139"/>
      <c r="J110" s="38"/>
      <c r="K110" s="38"/>
      <c r="L110" s="42"/>
    </row>
    <row r="111" spans="2:12" s="1" customFormat="1" ht="12" customHeight="1">
      <c r="B111" s="37"/>
      <c r="C111" s="31" t="s">
        <v>16</v>
      </c>
      <c r="D111" s="38"/>
      <c r="E111" s="38"/>
      <c r="F111" s="38"/>
      <c r="G111" s="38"/>
      <c r="H111" s="38"/>
      <c r="I111" s="139"/>
      <c r="J111" s="38"/>
      <c r="K111" s="38"/>
      <c r="L111" s="42"/>
    </row>
    <row r="112" spans="2:12" s="1" customFormat="1" ht="16.5" customHeight="1">
      <c r="B112" s="37"/>
      <c r="C112" s="38"/>
      <c r="D112" s="38"/>
      <c r="E112" s="177" t="str">
        <f>E7</f>
        <v>Propojení cyklostezky na p.p.č. 2292/2, 2395/19, 2919/2, 2939/2, 2939/6, 3102/1, 3109/1, k.ú. Děčín</v>
      </c>
      <c r="F112" s="31"/>
      <c r="G112" s="31"/>
      <c r="H112" s="31"/>
      <c r="I112" s="139"/>
      <c r="J112" s="38"/>
      <c r="K112" s="38"/>
      <c r="L112" s="42"/>
    </row>
    <row r="113" spans="2:12" s="1" customFormat="1" ht="12" customHeight="1">
      <c r="B113" s="37"/>
      <c r="C113" s="31" t="s">
        <v>101</v>
      </c>
      <c r="D113" s="38"/>
      <c r="E113" s="38"/>
      <c r="F113" s="38"/>
      <c r="G113" s="38"/>
      <c r="H113" s="38"/>
      <c r="I113" s="139"/>
      <c r="J113" s="38"/>
      <c r="K113" s="38"/>
      <c r="L113" s="42"/>
    </row>
    <row r="114" spans="2:12" s="1" customFormat="1" ht="16.5" customHeight="1">
      <c r="B114" s="37"/>
      <c r="C114" s="38"/>
      <c r="D114" s="38"/>
      <c r="E114" s="70" t="str">
        <f>E9</f>
        <v>VON - Vedlejší a ostatní náklady</v>
      </c>
      <c r="F114" s="38"/>
      <c r="G114" s="38"/>
      <c r="H114" s="38"/>
      <c r="I114" s="139"/>
      <c r="J114" s="38"/>
      <c r="K114" s="38"/>
      <c r="L114" s="42"/>
    </row>
    <row r="115" spans="2:12" s="1" customFormat="1" ht="6.95" customHeight="1">
      <c r="B115" s="37"/>
      <c r="C115" s="38"/>
      <c r="D115" s="38"/>
      <c r="E115" s="38"/>
      <c r="F115" s="38"/>
      <c r="G115" s="38"/>
      <c r="H115" s="38"/>
      <c r="I115" s="139"/>
      <c r="J115" s="38"/>
      <c r="K115" s="38"/>
      <c r="L115" s="42"/>
    </row>
    <row r="116" spans="2:12" s="1" customFormat="1" ht="12" customHeight="1">
      <c r="B116" s="37"/>
      <c r="C116" s="31" t="s">
        <v>20</v>
      </c>
      <c r="D116" s="38"/>
      <c r="E116" s="38"/>
      <c r="F116" s="26" t="str">
        <f>F12</f>
        <v xml:space="preserve"> </v>
      </c>
      <c r="G116" s="38"/>
      <c r="H116" s="38"/>
      <c r="I116" s="142" t="s">
        <v>22</v>
      </c>
      <c r="J116" s="73" t="str">
        <f>IF(J12="","",J12)</f>
        <v>4. 8. 2019</v>
      </c>
      <c r="K116" s="38"/>
      <c r="L116" s="42"/>
    </row>
    <row r="117" spans="2:12" s="1" customFormat="1" ht="6.95" customHeight="1">
      <c r="B117" s="37"/>
      <c r="C117" s="38"/>
      <c r="D117" s="38"/>
      <c r="E117" s="38"/>
      <c r="F117" s="38"/>
      <c r="G117" s="38"/>
      <c r="H117" s="38"/>
      <c r="I117" s="139"/>
      <c r="J117" s="38"/>
      <c r="K117" s="38"/>
      <c r="L117" s="42"/>
    </row>
    <row r="118" spans="2:12" s="1" customFormat="1" ht="15.15" customHeight="1">
      <c r="B118" s="37"/>
      <c r="C118" s="31" t="s">
        <v>24</v>
      </c>
      <c r="D118" s="38"/>
      <c r="E118" s="38"/>
      <c r="F118" s="26" t="str">
        <f>E15</f>
        <v xml:space="preserve">Statutární město Děčín </v>
      </c>
      <c r="G118" s="38"/>
      <c r="H118" s="38"/>
      <c r="I118" s="142" t="s">
        <v>30</v>
      </c>
      <c r="J118" s="35" t="str">
        <f>E21</f>
        <v>Íng. Vladimír Polda</v>
      </c>
      <c r="K118" s="38"/>
      <c r="L118" s="42"/>
    </row>
    <row r="119" spans="2:12" s="1" customFormat="1" ht="15.15" customHeight="1">
      <c r="B119" s="37"/>
      <c r="C119" s="31" t="s">
        <v>28</v>
      </c>
      <c r="D119" s="38"/>
      <c r="E119" s="38"/>
      <c r="F119" s="26" t="str">
        <f>IF(E18="","",E18)</f>
        <v>Vyplň údaj</v>
      </c>
      <c r="G119" s="38"/>
      <c r="H119" s="38"/>
      <c r="I119" s="142" t="s">
        <v>33</v>
      </c>
      <c r="J119" s="35" t="str">
        <f>E24</f>
        <v xml:space="preserve"> </v>
      </c>
      <c r="K119" s="38"/>
      <c r="L119" s="42"/>
    </row>
    <row r="120" spans="2:12" s="1" customFormat="1" ht="10.3" customHeight="1">
      <c r="B120" s="37"/>
      <c r="C120" s="38"/>
      <c r="D120" s="38"/>
      <c r="E120" s="38"/>
      <c r="F120" s="38"/>
      <c r="G120" s="38"/>
      <c r="H120" s="38"/>
      <c r="I120" s="139"/>
      <c r="J120" s="38"/>
      <c r="K120" s="38"/>
      <c r="L120" s="42"/>
    </row>
    <row r="121" spans="2:20" s="10" customFormat="1" ht="29.25" customHeight="1">
      <c r="B121" s="197"/>
      <c r="C121" s="198" t="s">
        <v>118</v>
      </c>
      <c r="D121" s="199" t="s">
        <v>60</v>
      </c>
      <c r="E121" s="199" t="s">
        <v>56</v>
      </c>
      <c r="F121" s="199" t="s">
        <v>57</v>
      </c>
      <c r="G121" s="199" t="s">
        <v>119</v>
      </c>
      <c r="H121" s="199" t="s">
        <v>120</v>
      </c>
      <c r="I121" s="200" t="s">
        <v>121</v>
      </c>
      <c r="J121" s="201" t="s">
        <v>106</v>
      </c>
      <c r="K121" s="202" t="s">
        <v>122</v>
      </c>
      <c r="L121" s="203"/>
      <c r="M121" s="94" t="s">
        <v>1</v>
      </c>
      <c r="N121" s="95" t="s">
        <v>39</v>
      </c>
      <c r="O121" s="95" t="s">
        <v>123</v>
      </c>
      <c r="P121" s="95" t="s">
        <v>124</v>
      </c>
      <c r="Q121" s="95" t="s">
        <v>125</v>
      </c>
      <c r="R121" s="95" t="s">
        <v>126</v>
      </c>
      <c r="S121" s="95" t="s">
        <v>127</v>
      </c>
      <c r="T121" s="96" t="s">
        <v>128</v>
      </c>
    </row>
    <row r="122" spans="2:63" s="1" customFormat="1" ht="22.8" customHeight="1">
      <c r="B122" s="37"/>
      <c r="C122" s="101" t="s">
        <v>129</v>
      </c>
      <c r="D122" s="38"/>
      <c r="E122" s="38"/>
      <c r="F122" s="38"/>
      <c r="G122" s="38"/>
      <c r="H122" s="38"/>
      <c r="I122" s="139"/>
      <c r="J122" s="204">
        <f>BK122</f>
        <v>0</v>
      </c>
      <c r="K122" s="38"/>
      <c r="L122" s="42"/>
      <c r="M122" s="97"/>
      <c r="N122" s="98"/>
      <c r="O122" s="98"/>
      <c r="P122" s="205">
        <f>P123</f>
        <v>0</v>
      </c>
      <c r="Q122" s="98"/>
      <c r="R122" s="205">
        <f>R123</f>
        <v>0</v>
      </c>
      <c r="S122" s="98"/>
      <c r="T122" s="206">
        <f>T123</f>
        <v>0</v>
      </c>
      <c r="AT122" s="16" t="s">
        <v>74</v>
      </c>
      <c r="AU122" s="16" t="s">
        <v>108</v>
      </c>
      <c r="BK122" s="207">
        <f>BK123</f>
        <v>0</v>
      </c>
    </row>
    <row r="123" spans="2:63" s="11" customFormat="1" ht="25.9" customHeight="1">
      <c r="B123" s="208"/>
      <c r="C123" s="209"/>
      <c r="D123" s="210" t="s">
        <v>74</v>
      </c>
      <c r="E123" s="211" t="s">
        <v>481</v>
      </c>
      <c r="F123" s="211" t="s">
        <v>482</v>
      </c>
      <c r="G123" s="209"/>
      <c r="H123" s="209"/>
      <c r="I123" s="212"/>
      <c r="J123" s="213">
        <f>BK123</f>
        <v>0</v>
      </c>
      <c r="K123" s="209"/>
      <c r="L123" s="214"/>
      <c r="M123" s="215"/>
      <c r="N123" s="216"/>
      <c r="O123" s="216"/>
      <c r="P123" s="217">
        <f>P124+P129+P131+P133+P135</f>
        <v>0</v>
      </c>
      <c r="Q123" s="216"/>
      <c r="R123" s="217">
        <f>R124+R129+R131+R133+R135</f>
        <v>0</v>
      </c>
      <c r="S123" s="216"/>
      <c r="T123" s="218">
        <f>T124+T129+T131+T133+T135</f>
        <v>0</v>
      </c>
      <c r="AR123" s="219" t="s">
        <v>163</v>
      </c>
      <c r="AT123" s="220" t="s">
        <v>74</v>
      </c>
      <c r="AU123" s="220" t="s">
        <v>75</v>
      </c>
      <c r="AY123" s="219" t="s">
        <v>132</v>
      </c>
      <c r="BK123" s="221">
        <f>BK124+BK129+BK131+BK133+BK135</f>
        <v>0</v>
      </c>
    </row>
    <row r="124" spans="2:63" s="11" customFormat="1" ht="22.8" customHeight="1">
      <c r="B124" s="208"/>
      <c r="C124" s="209"/>
      <c r="D124" s="210" t="s">
        <v>74</v>
      </c>
      <c r="E124" s="222" t="s">
        <v>504</v>
      </c>
      <c r="F124" s="222" t="s">
        <v>505</v>
      </c>
      <c r="G124" s="209"/>
      <c r="H124" s="209"/>
      <c r="I124" s="212"/>
      <c r="J124" s="223">
        <f>BK124</f>
        <v>0</v>
      </c>
      <c r="K124" s="209"/>
      <c r="L124" s="214"/>
      <c r="M124" s="215"/>
      <c r="N124" s="216"/>
      <c r="O124" s="216"/>
      <c r="P124" s="217">
        <f>SUM(P125:P128)</f>
        <v>0</v>
      </c>
      <c r="Q124" s="216"/>
      <c r="R124" s="217">
        <f>SUM(R125:R128)</f>
        <v>0</v>
      </c>
      <c r="S124" s="216"/>
      <c r="T124" s="218">
        <f>SUM(T125:T128)</f>
        <v>0</v>
      </c>
      <c r="AR124" s="219" t="s">
        <v>163</v>
      </c>
      <c r="AT124" s="220" t="s">
        <v>74</v>
      </c>
      <c r="AU124" s="220" t="s">
        <v>83</v>
      </c>
      <c r="AY124" s="219" t="s">
        <v>132</v>
      </c>
      <c r="BK124" s="221">
        <f>SUM(BK125:BK128)</f>
        <v>0</v>
      </c>
    </row>
    <row r="125" spans="2:65" s="1" customFormat="1" ht="24" customHeight="1">
      <c r="B125" s="37"/>
      <c r="C125" s="224" t="s">
        <v>83</v>
      </c>
      <c r="D125" s="224" t="s">
        <v>134</v>
      </c>
      <c r="E125" s="225" t="s">
        <v>506</v>
      </c>
      <c r="F125" s="226" t="s">
        <v>507</v>
      </c>
      <c r="G125" s="227" t="s">
        <v>488</v>
      </c>
      <c r="H125" s="228">
        <v>1</v>
      </c>
      <c r="I125" s="229"/>
      <c r="J125" s="230">
        <f>ROUND(I125*H125,2)</f>
        <v>0</v>
      </c>
      <c r="K125" s="226" t="s">
        <v>138</v>
      </c>
      <c r="L125" s="42"/>
      <c r="M125" s="231" t="s">
        <v>1</v>
      </c>
      <c r="N125" s="232" t="s">
        <v>40</v>
      </c>
      <c r="O125" s="85"/>
      <c r="P125" s="233">
        <f>O125*H125</f>
        <v>0</v>
      </c>
      <c r="Q125" s="233">
        <v>0</v>
      </c>
      <c r="R125" s="233">
        <f>Q125*H125</f>
        <v>0</v>
      </c>
      <c r="S125" s="233">
        <v>0</v>
      </c>
      <c r="T125" s="234">
        <f>S125*H125</f>
        <v>0</v>
      </c>
      <c r="AR125" s="235" t="s">
        <v>489</v>
      </c>
      <c r="AT125" s="235" t="s">
        <v>134</v>
      </c>
      <c r="AU125" s="235" t="s">
        <v>85</v>
      </c>
      <c r="AY125" s="16" t="s">
        <v>132</v>
      </c>
      <c r="BE125" s="236">
        <f>IF(N125="základní",J125,0)</f>
        <v>0</v>
      </c>
      <c r="BF125" s="236">
        <f>IF(N125="snížená",J125,0)</f>
        <v>0</v>
      </c>
      <c r="BG125" s="236">
        <f>IF(N125="zákl. přenesená",J125,0)</f>
        <v>0</v>
      </c>
      <c r="BH125" s="236">
        <f>IF(N125="sníž. přenesená",J125,0)</f>
        <v>0</v>
      </c>
      <c r="BI125" s="236">
        <f>IF(N125="nulová",J125,0)</f>
        <v>0</v>
      </c>
      <c r="BJ125" s="16" t="s">
        <v>83</v>
      </c>
      <c r="BK125" s="236">
        <f>ROUND(I125*H125,2)</f>
        <v>0</v>
      </c>
      <c r="BL125" s="16" t="s">
        <v>489</v>
      </c>
      <c r="BM125" s="235" t="s">
        <v>508</v>
      </c>
    </row>
    <row r="126" spans="2:65" s="1" customFormat="1" ht="16.5" customHeight="1">
      <c r="B126" s="37"/>
      <c r="C126" s="224" t="s">
        <v>85</v>
      </c>
      <c r="D126" s="224" t="s">
        <v>134</v>
      </c>
      <c r="E126" s="225" t="s">
        <v>509</v>
      </c>
      <c r="F126" s="226" t="s">
        <v>510</v>
      </c>
      <c r="G126" s="227" t="s">
        <v>488</v>
      </c>
      <c r="H126" s="228">
        <v>1</v>
      </c>
      <c r="I126" s="229"/>
      <c r="J126" s="230">
        <f>ROUND(I126*H126,2)</f>
        <v>0</v>
      </c>
      <c r="K126" s="226" t="s">
        <v>138</v>
      </c>
      <c r="L126" s="42"/>
      <c r="M126" s="231" t="s">
        <v>1</v>
      </c>
      <c r="N126" s="232" t="s">
        <v>40</v>
      </c>
      <c r="O126" s="85"/>
      <c r="P126" s="233">
        <f>O126*H126</f>
        <v>0</v>
      </c>
      <c r="Q126" s="233">
        <v>0</v>
      </c>
      <c r="R126" s="233">
        <f>Q126*H126</f>
        <v>0</v>
      </c>
      <c r="S126" s="233">
        <v>0</v>
      </c>
      <c r="T126" s="234">
        <f>S126*H126</f>
        <v>0</v>
      </c>
      <c r="AR126" s="235" t="s">
        <v>489</v>
      </c>
      <c r="AT126" s="235" t="s">
        <v>134</v>
      </c>
      <c r="AU126" s="235" t="s">
        <v>85</v>
      </c>
      <c r="AY126" s="16" t="s">
        <v>132</v>
      </c>
      <c r="BE126" s="236">
        <f>IF(N126="základní",J126,0)</f>
        <v>0</v>
      </c>
      <c r="BF126" s="236">
        <f>IF(N126="snížená",J126,0)</f>
        <v>0</v>
      </c>
      <c r="BG126" s="236">
        <f>IF(N126="zákl. přenesená",J126,0)</f>
        <v>0</v>
      </c>
      <c r="BH126" s="236">
        <f>IF(N126="sníž. přenesená",J126,0)</f>
        <v>0</v>
      </c>
      <c r="BI126" s="236">
        <f>IF(N126="nulová",J126,0)</f>
        <v>0</v>
      </c>
      <c r="BJ126" s="16" t="s">
        <v>83</v>
      </c>
      <c r="BK126" s="236">
        <f>ROUND(I126*H126,2)</f>
        <v>0</v>
      </c>
      <c r="BL126" s="16" t="s">
        <v>489</v>
      </c>
      <c r="BM126" s="235" t="s">
        <v>511</v>
      </c>
    </row>
    <row r="127" spans="2:65" s="1" customFormat="1" ht="16.5" customHeight="1">
      <c r="B127" s="37"/>
      <c r="C127" s="224" t="s">
        <v>147</v>
      </c>
      <c r="D127" s="224" t="s">
        <v>134</v>
      </c>
      <c r="E127" s="225" t="s">
        <v>512</v>
      </c>
      <c r="F127" s="226" t="s">
        <v>513</v>
      </c>
      <c r="G127" s="227" t="s">
        <v>488</v>
      </c>
      <c r="H127" s="228">
        <v>1</v>
      </c>
      <c r="I127" s="229"/>
      <c r="J127" s="230">
        <f>ROUND(I127*H127,2)</f>
        <v>0</v>
      </c>
      <c r="K127" s="226" t="s">
        <v>138</v>
      </c>
      <c r="L127" s="42"/>
      <c r="M127" s="231" t="s">
        <v>1</v>
      </c>
      <c r="N127" s="232" t="s">
        <v>40</v>
      </c>
      <c r="O127" s="85"/>
      <c r="P127" s="233">
        <f>O127*H127</f>
        <v>0</v>
      </c>
      <c r="Q127" s="233">
        <v>0</v>
      </c>
      <c r="R127" s="233">
        <f>Q127*H127</f>
        <v>0</v>
      </c>
      <c r="S127" s="233">
        <v>0</v>
      </c>
      <c r="T127" s="234">
        <f>S127*H127</f>
        <v>0</v>
      </c>
      <c r="AR127" s="235" t="s">
        <v>489</v>
      </c>
      <c r="AT127" s="235" t="s">
        <v>134</v>
      </c>
      <c r="AU127" s="235" t="s">
        <v>85</v>
      </c>
      <c r="AY127" s="16" t="s">
        <v>132</v>
      </c>
      <c r="BE127" s="236">
        <f>IF(N127="základní",J127,0)</f>
        <v>0</v>
      </c>
      <c r="BF127" s="236">
        <f>IF(N127="snížená",J127,0)</f>
        <v>0</v>
      </c>
      <c r="BG127" s="236">
        <f>IF(N127="zákl. přenesená",J127,0)</f>
        <v>0</v>
      </c>
      <c r="BH127" s="236">
        <f>IF(N127="sníž. přenesená",J127,0)</f>
        <v>0</v>
      </c>
      <c r="BI127" s="236">
        <f>IF(N127="nulová",J127,0)</f>
        <v>0</v>
      </c>
      <c r="BJ127" s="16" t="s">
        <v>83</v>
      </c>
      <c r="BK127" s="236">
        <f>ROUND(I127*H127,2)</f>
        <v>0</v>
      </c>
      <c r="BL127" s="16" t="s">
        <v>489</v>
      </c>
      <c r="BM127" s="235" t="s">
        <v>514</v>
      </c>
    </row>
    <row r="128" spans="2:65" s="1" customFormat="1" ht="16.5" customHeight="1">
      <c r="B128" s="37"/>
      <c r="C128" s="224" t="s">
        <v>139</v>
      </c>
      <c r="D128" s="224" t="s">
        <v>134</v>
      </c>
      <c r="E128" s="225" t="s">
        <v>515</v>
      </c>
      <c r="F128" s="226" t="s">
        <v>516</v>
      </c>
      <c r="G128" s="227" t="s">
        <v>488</v>
      </c>
      <c r="H128" s="228">
        <v>1</v>
      </c>
      <c r="I128" s="229"/>
      <c r="J128" s="230">
        <f>ROUND(I128*H128,2)</f>
        <v>0</v>
      </c>
      <c r="K128" s="226" t="s">
        <v>138</v>
      </c>
      <c r="L128" s="42"/>
      <c r="M128" s="231" t="s">
        <v>1</v>
      </c>
      <c r="N128" s="232" t="s">
        <v>40</v>
      </c>
      <c r="O128" s="85"/>
      <c r="P128" s="233">
        <f>O128*H128</f>
        <v>0</v>
      </c>
      <c r="Q128" s="233">
        <v>0</v>
      </c>
      <c r="R128" s="233">
        <f>Q128*H128</f>
        <v>0</v>
      </c>
      <c r="S128" s="233">
        <v>0</v>
      </c>
      <c r="T128" s="234">
        <f>S128*H128</f>
        <v>0</v>
      </c>
      <c r="AR128" s="235" t="s">
        <v>489</v>
      </c>
      <c r="AT128" s="235" t="s">
        <v>134</v>
      </c>
      <c r="AU128" s="235" t="s">
        <v>85</v>
      </c>
      <c r="AY128" s="16" t="s">
        <v>132</v>
      </c>
      <c r="BE128" s="236">
        <f>IF(N128="základní",J128,0)</f>
        <v>0</v>
      </c>
      <c r="BF128" s="236">
        <f>IF(N128="snížená",J128,0)</f>
        <v>0</v>
      </c>
      <c r="BG128" s="236">
        <f>IF(N128="zákl. přenesená",J128,0)</f>
        <v>0</v>
      </c>
      <c r="BH128" s="236">
        <f>IF(N128="sníž. přenesená",J128,0)</f>
        <v>0</v>
      </c>
      <c r="BI128" s="236">
        <f>IF(N128="nulová",J128,0)</f>
        <v>0</v>
      </c>
      <c r="BJ128" s="16" t="s">
        <v>83</v>
      </c>
      <c r="BK128" s="236">
        <f>ROUND(I128*H128,2)</f>
        <v>0</v>
      </c>
      <c r="BL128" s="16" t="s">
        <v>489</v>
      </c>
      <c r="BM128" s="235" t="s">
        <v>517</v>
      </c>
    </row>
    <row r="129" spans="2:63" s="11" customFormat="1" ht="22.8" customHeight="1">
      <c r="B129" s="208"/>
      <c r="C129" s="209"/>
      <c r="D129" s="210" t="s">
        <v>74</v>
      </c>
      <c r="E129" s="222" t="s">
        <v>518</v>
      </c>
      <c r="F129" s="222" t="s">
        <v>519</v>
      </c>
      <c r="G129" s="209"/>
      <c r="H129" s="209"/>
      <c r="I129" s="212"/>
      <c r="J129" s="223">
        <f>BK129</f>
        <v>0</v>
      </c>
      <c r="K129" s="209"/>
      <c r="L129" s="214"/>
      <c r="M129" s="215"/>
      <c r="N129" s="216"/>
      <c r="O129" s="216"/>
      <c r="P129" s="217">
        <f>P130</f>
        <v>0</v>
      </c>
      <c r="Q129" s="216"/>
      <c r="R129" s="217">
        <f>R130</f>
        <v>0</v>
      </c>
      <c r="S129" s="216"/>
      <c r="T129" s="218">
        <f>T130</f>
        <v>0</v>
      </c>
      <c r="AR129" s="219" t="s">
        <v>163</v>
      </c>
      <c r="AT129" s="220" t="s">
        <v>74</v>
      </c>
      <c r="AU129" s="220" t="s">
        <v>83</v>
      </c>
      <c r="AY129" s="219" t="s">
        <v>132</v>
      </c>
      <c r="BK129" s="221">
        <f>BK130</f>
        <v>0</v>
      </c>
    </row>
    <row r="130" spans="2:65" s="1" customFormat="1" ht="16.5" customHeight="1">
      <c r="B130" s="37"/>
      <c r="C130" s="224" t="s">
        <v>163</v>
      </c>
      <c r="D130" s="224" t="s">
        <v>134</v>
      </c>
      <c r="E130" s="225" t="s">
        <v>520</v>
      </c>
      <c r="F130" s="226" t="s">
        <v>519</v>
      </c>
      <c r="G130" s="227" t="s">
        <v>488</v>
      </c>
      <c r="H130" s="228">
        <v>1</v>
      </c>
      <c r="I130" s="229"/>
      <c r="J130" s="230">
        <f>ROUND(I130*H130,2)</f>
        <v>0</v>
      </c>
      <c r="K130" s="226" t="s">
        <v>138</v>
      </c>
      <c r="L130" s="42"/>
      <c r="M130" s="231" t="s">
        <v>1</v>
      </c>
      <c r="N130" s="232" t="s">
        <v>40</v>
      </c>
      <c r="O130" s="85"/>
      <c r="P130" s="233">
        <f>O130*H130</f>
        <v>0</v>
      </c>
      <c r="Q130" s="233">
        <v>0</v>
      </c>
      <c r="R130" s="233">
        <f>Q130*H130</f>
        <v>0</v>
      </c>
      <c r="S130" s="233">
        <v>0</v>
      </c>
      <c r="T130" s="234">
        <f>S130*H130</f>
        <v>0</v>
      </c>
      <c r="AR130" s="235" t="s">
        <v>489</v>
      </c>
      <c r="AT130" s="235" t="s">
        <v>134</v>
      </c>
      <c r="AU130" s="235" t="s">
        <v>85</v>
      </c>
      <c r="AY130" s="16" t="s">
        <v>132</v>
      </c>
      <c r="BE130" s="236">
        <f>IF(N130="základní",J130,0)</f>
        <v>0</v>
      </c>
      <c r="BF130" s="236">
        <f>IF(N130="snížená",J130,0)</f>
        <v>0</v>
      </c>
      <c r="BG130" s="236">
        <f>IF(N130="zákl. přenesená",J130,0)</f>
        <v>0</v>
      </c>
      <c r="BH130" s="236">
        <f>IF(N130="sníž. přenesená",J130,0)</f>
        <v>0</v>
      </c>
      <c r="BI130" s="236">
        <f>IF(N130="nulová",J130,0)</f>
        <v>0</v>
      </c>
      <c r="BJ130" s="16" t="s">
        <v>83</v>
      </c>
      <c r="BK130" s="236">
        <f>ROUND(I130*H130,2)</f>
        <v>0</v>
      </c>
      <c r="BL130" s="16" t="s">
        <v>489</v>
      </c>
      <c r="BM130" s="235" t="s">
        <v>521</v>
      </c>
    </row>
    <row r="131" spans="2:63" s="11" customFormat="1" ht="22.8" customHeight="1">
      <c r="B131" s="208"/>
      <c r="C131" s="209"/>
      <c r="D131" s="210" t="s">
        <v>74</v>
      </c>
      <c r="E131" s="222" t="s">
        <v>483</v>
      </c>
      <c r="F131" s="222" t="s">
        <v>484</v>
      </c>
      <c r="G131" s="209"/>
      <c r="H131" s="209"/>
      <c r="I131" s="212"/>
      <c r="J131" s="223">
        <f>BK131</f>
        <v>0</v>
      </c>
      <c r="K131" s="209"/>
      <c r="L131" s="214"/>
      <c r="M131" s="215"/>
      <c r="N131" s="216"/>
      <c r="O131" s="216"/>
      <c r="P131" s="217">
        <f>P132</f>
        <v>0</v>
      </c>
      <c r="Q131" s="216"/>
      <c r="R131" s="217">
        <f>R132</f>
        <v>0</v>
      </c>
      <c r="S131" s="216"/>
      <c r="T131" s="218">
        <f>T132</f>
        <v>0</v>
      </c>
      <c r="AR131" s="219" t="s">
        <v>163</v>
      </c>
      <c r="AT131" s="220" t="s">
        <v>74</v>
      </c>
      <c r="AU131" s="220" t="s">
        <v>83</v>
      </c>
      <c r="AY131" s="219" t="s">
        <v>132</v>
      </c>
      <c r="BK131" s="221">
        <f>BK132</f>
        <v>0</v>
      </c>
    </row>
    <row r="132" spans="2:65" s="1" customFormat="1" ht="16.5" customHeight="1">
      <c r="B132" s="37"/>
      <c r="C132" s="224" t="s">
        <v>167</v>
      </c>
      <c r="D132" s="224" t="s">
        <v>134</v>
      </c>
      <c r="E132" s="225" t="s">
        <v>522</v>
      </c>
      <c r="F132" s="226" t="s">
        <v>523</v>
      </c>
      <c r="G132" s="227" t="s">
        <v>488</v>
      </c>
      <c r="H132" s="228">
        <v>1</v>
      </c>
      <c r="I132" s="229"/>
      <c r="J132" s="230">
        <f>ROUND(I132*H132,2)</f>
        <v>0</v>
      </c>
      <c r="K132" s="226" t="s">
        <v>138</v>
      </c>
      <c r="L132" s="42"/>
      <c r="M132" s="231" t="s">
        <v>1</v>
      </c>
      <c r="N132" s="232" t="s">
        <v>40</v>
      </c>
      <c r="O132" s="85"/>
      <c r="P132" s="233">
        <f>O132*H132</f>
        <v>0</v>
      </c>
      <c r="Q132" s="233">
        <v>0</v>
      </c>
      <c r="R132" s="233">
        <f>Q132*H132</f>
        <v>0</v>
      </c>
      <c r="S132" s="233">
        <v>0</v>
      </c>
      <c r="T132" s="234">
        <f>S132*H132</f>
        <v>0</v>
      </c>
      <c r="AR132" s="235" t="s">
        <v>489</v>
      </c>
      <c r="AT132" s="235" t="s">
        <v>134</v>
      </c>
      <c r="AU132" s="235" t="s">
        <v>85</v>
      </c>
      <c r="AY132" s="16" t="s">
        <v>132</v>
      </c>
      <c r="BE132" s="236">
        <f>IF(N132="základní",J132,0)</f>
        <v>0</v>
      </c>
      <c r="BF132" s="236">
        <f>IF(N132="snížená",J132,0)</f>
        <v>0</v>
      </c>
      <c r="BG132" s="236">
        <f>IF(N132="zákl. přenesená",J132,0)</f>
        <v>0</v>
      </c>
      <c r="BH132" s="236">
        <f>IF(N132="sníž. přenesená",J132,0)</f>
        <v>0</v>
      </c>
      <c r="BI132" s="236">
        <f>IF(N132="nulová",J132,0)</f>
        <v>0</v>
      </c>
      <c r="BJ132" s="16" t="s">
        <v>83</v>
      </c>
      <c r="BK132" s="236">
        <f>ROUND(I132*H132,2)</f>
        <v>0</v>
      </c>
      <c r="BL132" s="16" t="s">
        <v>489</v>
      </c>
      <c r="BM132" s="235" t="s">
        <v>524</v>
      </c>
    </row>
    <row r="133" spans="2:63" s="11" customFormat="1" ht="22.8" customHeight="1">
      <c r="B133" s="208"/>
      <c r="C133" s="209"/>
      <c r="D133" s="210" t="s">
        <v>74</v>
      </c>
      <c r="E133" s="222" t="s">
        <v>525</v>
      </c>
      <c r="F133" s="222" t="s">
        <v>526</v>
      </c>
      <c r="G133" s="209"/>
      <c r="H133" s="209"/>
      <c r="I133" s="212"/>
      <c r="J133" s="223">
        <f>BK133</f>
        <v>0</v>
      </c>
      <c r="K133" s="209"/>
      <c r="L133" s="214"/>
      <c r="M133" s="215"/>
      <c r="N133" s="216"/>
      <c r="O133" s="216"/>
      <c r="P133" s="217">
        <f>P134</f>
        <v>0</v>
      </c>
      <c r="Q133" s="216"/>
      <c r="R133" s="217">
        <f>R134</f>
        <v>0</v>
      </c>
      <c r="S133" s="216"/>
      <c r="T133" s="218">
        <f>T134</f>
        <v>0</v>
      </c>
      <c r="AR133" s="219" t="s">
        <v>163</v>
      </c>
      <c r="AT133" s="220" t="s">
        <v>74</v>
      </c>
      <c r="AU133" s="220" t="s">
        <v>83</v>
      </c>
      <c r="AY133" s="219" t="s">
        <v>132</v>
      </c>
      <c r="BK133" s="221">
        <f>BK134</f>
        <v>0</v>
      </c>
    </row>
    <row r="134" spans="2:65" s="1" customFormat="1" ht="16.5" customHeight="1">
      <c r="B134" s="37"/>
      <c r="C134" s="224" t="s">
        <v>173</v>
      </c>
      <c r="D134" s="224" t="s">
        <v>134</v>
      </c>
      <c r="E134" s="225" t="s">
        <v>527</v>
      </c>
      <c r="F134" s="226" t="s">
        <v>526</v>
      </c>
      <c r="G134" s="227" t="s">
        <v>488</v>
      </c>
      <c r="H134" s="228">
        <v>1</v>
      </c>
      <c r="I134" s="229"/>
      <c r="J134" s="230">
        <f>ROUND(I134*H134,2)</f>
        <v>0</v>
      </c>
      <c r="K134" s="226" t="s">
        <v>138</v>
      </c>
      <c r="L134" s="42"/>
      <c r="M134" s="231" t="s">
        <v>1</v>
      </c>
      <c r="N134" s="232" t="s">
        <v>40</v>
      </c>
      <c r="O134" s="85"/>
      <c r="P134" s="233">
        <f>O134*H134</f>
        <v>0</v>
      </c>
      <c r="Q134" s="233">
        <v>0</v>
      </c>
      <c r="R134" s="233">
        <f>Q134*H134</f>
        <v>0</v>
      </c>
      <c r="S134" s="233">
        <v>0</v>
      </c>
      <c r="T134" s="234">
        <f>S134*H134</f>
        <v>0</v>
      </c>
      <c r="AR134" s="235" t="s">
        <v>489</v>
      </c>
      <c r="AT134" s="235" t="s">
        <v>134</v>
      </c>
      <c r="AU134" s="235" t="s">
        <v>85</v>
      </c>
      <c r="AY134" s="16" t="s">
        <v>132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6" t="s">
        <v>83</v>
      </c>
      <c r="BK134" s="236">
        <f>ROUND(I134*H134,2)</f>
        <v>0</v>
      </c>
      <c r="BL134" s="16" t="s">
        <v>489</v>
      </c>
      <c r="BM134" s="235" t="s">
        <v>528</v>
      </c>
    </row>
    <row r="135" spans="2:63" s="11" customFormat="1" ht="22.8" customHeight="1">
      <c r="B135" s="208"/>
      <c r="C135" s="209"/>
      <c r="D135" s="210" t="s">
        <v>74</v>
      </c>
      <c r="E135" s="222" t="s">
        <v>494</v>
      </c>
      <c r="F135" s="222" t="s">
        <v>495</v>
      </c>
      <c r="G135" s="209"/>
      <c r="H135" s="209"/>
      <c r="I135" s="212"/>
      <c r="J135" s="223">
        <f>BK135</f>
        <v>0</v>
      </c>
      <c r="K135" s="209"/>
      <c r="L135" s="214"/>
      <c r="M135" s="215"/>
      <c r="N135" s="216"/>
      <c r="O135" s="216"/>
      <c r="P135" s="217">
        <f>SUM(P136:P137)</f>
        <v>0</v>
      </c>
      <c r="Q135" s="216"/>
      <c r="R135" s="217">
        <f>SUM(R136:R137)</f>
        <v>0</v>
      </c>
      <c r="S135" s="216"/>
      <c r="T135" s="218">
        <f>SUM(T136:T137)</f>
        <v>0</v>
      </c>
      <c r="AR135" s="219" t="s">
        <v>163</v>
      </c>
      <c r="AT135" s="220" t="s">
        <v>74</v>
      </c>
      <c r="AU135" s="220" t="s">
        <v>83</v>
      </c>
      <c r="AY135" s="219" t="s">
        <v>132</v>
      </c>
      <c r="BK135" s="221">
        <f>SUM(BK136:BK137)</f>
        <v>0</v>
      </c>
    </row>
    <row r="136" spans="2:65" s="1" customFormat="1" ht="16.5" customHeight="1">
      <c r="B136" s="37"/>
      <c r="C136" s="224" t="s">
        <v>177</v>
      </c>
      <c r="D136" s="224" t="s">
        <v>134</v>
      </c>
      <c r="E136" s="225" t="s">
        <v>529</v>
      </c>
      <c r="F136" s="226" t="s">
        <v>530</v>
      </c>
      <c r="G136" s="227" t="s">
        <v>488</v>
      </c>
      <c r="H136" s="228">
        <v>1</v>
      </c>
      <c r="I136" s="229"/>
      <c r="J136" s="230">
        <f>ROUND(I136*H136,2)</f>
        <v>0</v>
      </c>
      <c r="K136" s="226" t="s">
        <v>138</v>
      </c>
      <c r="L136" s="42"/>
      <c r="M136" s="231" t="s">
        <v>1</v>
      </c>
      <c r="N136" s="232" t="s">
        <v>40</v>
      </c>
      <c r="O136" s="85"/>
      <c r="P136" s="233">
        <f>O136*H136</f>
        <v>0</v>
      </c>
      <c r="Q136" s="233">
        <v>0</v>
      </c>
      <c r="R136" s="233">
        <f>Q136*H136</f>
        <v>0</v>
      </c>
      <c r="S136" s="233">
        <v>0</v>
      </c>
      <c r="T136" s="234">
        <f>S136*H136</f>
        <v>0</v>
      </c>
      <c r="AR136" s="235" t="s">
        <v>489</v>
      </c>
      <c r="AT136" s="235" t="s">
        <v>134</v>
      </c>
      <c r="AU136" s="235" t="s">
        <v>85</v>
      </c>
      <c r="AY136" s="16" t="s">
        <v>132</v>
      </c>
      <c r="BE136" s="236">
        <f>IF(N136="základní",J136,0)</f>
        <v>0</v>
      </c>
      <c r="BF136" s="236">
        <f>IF(N136="snížená",J136,0)</f>
        <v>0</v>
      </c>
      <c r="BG136" s="236">
        <f>IF(N136="zákl. přenesená",J136,0)</f>
        <v>0</v>
      </c>
      <c r="BH136" s="236">
        <f>IF(N136="sníž. přenesená",J136,0)</f>
        <v>0</v>
      </c>
      <c r="BI136" s="236">
        <f>IF(N136="nulová",J136,0)</f>
        <v>0</v>
      </c>
      <c r="BJ136" s="16" t="s">
        <v>83</v>
      </c>
      <c r="BK136" s="236">
        <f>ROUND(I136*H136,2)</f>
        <v>0</v>
      </c>
      <c r="BL136" s="16" t="s">
        <v>489</v>
      </c>
      <c r="BM136" s="235" t="s">
        <v>531</v>
      </c>
    </row>
    <row r="137" spans="2:65" s="1" customFormat="1" ht="16.5" customHeight="1">
      <c r="B137" s="37"/>
      <c r="C137" s="224" t="s">
        <v>182</v>
      </c>
      <c r="D137" s="224" t="s">
        <v>134</v>
      </c>
      <c r="E137" s="225" t="s">
        <v>532</v>
      </c>
      <c r="F137" s="226" t="s">
        <v>533</v>
      </c>
      <c r="G137" s="227" t="s">
        <v>488</v>
      </c>
      <c r="H137" s="228">
        <v>1</v>
      </c>
      <c r="I137" s="229"/>
      <c r="J137" s="230">
        <f>ROUND(I137*H137,2)</f>
        <v>0</v>
      </c>
      <c r="K137" s="226" t="s">
        <v>138</v>
      </c>
      <c r="L137" s="42"/>
      <c r="M137" s="284" t="s">
        <v>1</v>
      </c>
      <c r="N137" s="285" t="s">
        <v>40</v>
      </c>
      <c r="O137" s="286"/>
      <c r="P137" s="287">
        <f>O137*H137</f>
        <v>0</v>
      </c>
      <c r="Q137" s="287">
        <v>0</v>
      </c>
      <c r="R137" s="287">
        <f>Q137*H137</f>
        <v>0</v>
      </c>
      <c r="S137" s="287">
        <v>0</v>
      </c>
      <c r="T137" s="288">
        <f>S137*H137</f>
        <v>0</v>
      </c>
      <c r="AR137" s="235" t="s">
        <v>489</v>
      </c>
      <c r="AT137" s="235" t="s">
        <v>134</v>
      </c>
      <c r="AU137" s="235" t="s">
        <v>85</v>
      </c>
      <c r="AY137" s="16" t="s">
        <v>132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6" t="s">
        <v>83</v>
      </c>
      <c r="BK137" s="236">
        <f>ROUND(I137*H137,2)</f>
        <v>0</v>
      </c>
      <c r="BL137" s="16" t="s">
        <v>489</v>
      </c>
      <c r="BM137" s="235" t="s">
        <v>534</v>
      </c>
    </row>
    <row r="138" spans="2:12" s="1" customFormat="1" ht="6.95" customHeight="1">
      <c r="B138" s="60"/>
      <c r="C138" s="61"/>
      <c r="D138" s="61"/>
      <c r="E138" s="61"/>
      <c r="F138" s="61"/>
      <c r="G138" s="61"/>
      <c r="H138" s="61"/>
      <c r="I138" s="173"/>
      <c r="J138" s="61"/>
      <c r="K138" s="61"/>
      <c r="L138" s="42"/>
    </row>
  </sheetData>
  <sheetProtection password="CC35" sheet="1" objects="1" scenarios="1" formatColumns="0" formatRows="0" autoFilter="0"/>
  <autoFilter ref="C121:K137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Duben</dc:creator>
  <cp:keywords/>
  <dc:description/>
  <cp:lastModifiedBy>Jan Duben</cp:lastModifiedBy>
  <dcterms:created xsi:type="dcterms:W3CDTF">2019-08-11T10:07:25Z</dcterms:created>
  <dcterms:modified xsi:type="dcterms:W3CDTF">2019-08-11T10:07:32Z</dcterms:modified>
  <cp:category/>
  <cp:version/>
  <cp:contentType/>
  <cp:contentStatus/>
</cp:coreProperties>
</file>