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1 - Oprava sociálníc..." sheetId="2" r:id="rId2"/>
    <sheet name="SO 1.2 - Modernizace ústř..." sheetId="3" r:id="rId3"/>
    <sheet name="Pokyny pro vyplnění" sheetId="4" r:id="rId4"/>
  </sheets>
  <definedNames>
    <definedName name="_xlnm.Print_Area" localSheetId="0">'Rekapitulace stavby'!$D$4:$AO$36,'Rekapitulace stavby'!$C$42:$AQ$58</definedName>
    <definedName name="_xlnm._FilterDatabase" localSheetId="1" hidden="1">'SO 1.1 - Oprava sociálníc...'!$C$110:$K$901</definedName>
    <definedName name="_xlnm.Print_Area" localSheetId="1">'SO 1.1 - Oprava sociálníc...'!$C$4:$J$41,'SO 1.1 - Oprava sociálníc...'!$C$47:$J$90,'SO 1.1 - Oprava sociálníc...'!$C$96:$K$901</definedName>
    <definedName name="_xlnm._FilterDatabase" localSheetId="2" hidden="1">'SO 1.2 - Modernizace ústř...'!$C$98:$K$308</definedName>
    <definedName name="_xlnm.Print_Area" localSheetId="2">'SO 1.2 - Modernizace ústř...'!$C$4:$J$41,'SO 1.2 - Modernizace ústř...'!$C$47:$J$78,'SO 1.2 - Modernizace ústř...'!$C$84:$K$308</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'SO 1.1 - Oprava sociálníc...'!$110:$110</definedName>
    <definedName name="_xlnm.Print_Titles" localSheetId="2">'SO 1.2 - Modernizace ústř...'!$98:$98</definedName>
  </definedNames>
  <calcPr fullCalcOnLoad="1"/>
</workbook>
</file>

<file path=xl/sharedStrings.xml><?xml version="1.0" encoding="utf-8"?>
<sst xmlns="http://schemas.openxmlformats.org/spreadsheetml/2006/main" count="10655" uniqueCount="1908">
  <si>
    <t>Export Komplet</t>
  </si>
  <si>
    <t>VZ</t>
  </si>
  <si>
    <t>2.0</t>
  </si>
  <si>
    <t>ZAMOK</t>
  </si>
  <si>
    <t>False</t>
  </si>
  <si>
    <t>{cd5dea28-9581-45a6-b46d-e93f9927baaf}</t>
  </si>
  <si>
    <t>0,01</t>
  </si>
  <si>
    <t>21</t>
  </si>
  <si>
    <t>15</t>
  </si>
  <si>
    <t>REKAPITULACE STAVBY</t>
  </si>
  <si>
    <t>v ---  níže se nacházejí doplnkové a pomocné údaje k sestavám  --- v</t>
  </si>
  <si>
    <t>Návod na vyplnění</t>
  </si>
  <si>
    <t>0,001</t>
  </si>
  <si>
    <t>Kód:</t>
  </si>
  <si>
    <t>031</t>
  </si>
  <si>
    <t>Měnit lze pouze buňky se žlutým podbarvením!
1) v Rekapitulaci stavby vyplňte údaje o Uchazeči (přenesou se do ostatních sestav i v jiných listech)
2) na vybraných listech vyplňte v sestavě Soupis prací ceny u položek</t>
  </si>
  <si>
    <t>Stavba:</t>
  </si>
  <si>
    <t>ZŠ Dr. M. Tyrše, Děčín II, Vrchlického 630/5 – oprava sociálních zařízení, výměna zdravotních instalací a ÚT</t>
  </si>
  <si>
    <t>KSO:</t>
  </si>
  <si>
    <t/>
  </si>
  <si>
    <t>CC-CZ:</t>
  </si>
  <si>
    <t>Místo:</t>
  </si>
  <si>
    <t>Děčín II, Vrchlického 630/5</t>
  </si>
  <si>
    <t>Datum:</t>
  </si>
  <si>
    <t>14. 2. 2019</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</si>
  <si>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</si>
  <si>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</si>
  <si>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</si>
  <si>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</si>
  <si>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</si>
  <si>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</si>
  <si>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</si>
  <si>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</si>
  <si>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</si>
  <si>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</si>
  <si>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</si>
  <si>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</si>
  <si>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</si>
  <si>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</si>
  <si>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</si>
  <si>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</si>
  <si>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</si>
  <si>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</si>
  <si>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</si>
  <si>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</si>
  <si>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</si>
  <si>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</si>
  <si>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</si>
  <si>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</si>
  <si>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</si>
  <si>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</si>
  <si>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</si>
  <si>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</si>
  <si>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</si>
  <si>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</si>
  <si>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</si>
  <si>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</si>
  <si>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</si>
  <si>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</si>
  <si>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</si>
  <si>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</si>
  <si>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</si>
  <si>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</si>
  <si>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</si>
  <si>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</si>
  <si>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</si>
  <si>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</si>
  <si>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</si>
  <si>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</si>
  <si>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</si>
  <si>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</si>
  <si>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</si>
  <si>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</si>
  <si>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</si>
  <si>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</si>
  <si>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</si>
  <si>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</si>
  <si>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</si>
  <si>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</si>
  <si>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t>
  </si>
  <si>
    <t>Budova školy</t>
  </si>
  <si>
    <t>STA</t>
  </si>
  <si>
    <t>1</t>
  </si>
  <si>
    <t>{2ace9fb0-0505-4e92-b97d-fd986527c064}</t>
  </si>
  <si>
    <t>2</t>
  </si>
  <si>
    <t>/</t>
  </si>
  <si>
    <t>SO 1.1</t>
  </si>
  <si>
    <t>Oprava sociálních zařízení</t>
  </si>
  <si>
    <t>Soupis</t>
  </si>
  <si>
    <t>{52d51d2a-84df-4dcc-992e-9a8958c640cb}</t>
  </si>
  <si>
    <t>SO 1.2</t>
  </si>
  <si>
    <t>Modernizace ústředního vytápění</t>
  </si>
  <si>
    <t>{4dbaf54f-9080-49c3-98dc-4d2967f607a3}</t>
  </si>
  <si>
    <t>KRYCÍ LIST SOUPISU PRACÍ</t>
  </si>
  <si>
    <t>Objekt:</t>
  </si>
  <si>
    <t>SO 1 - Budova školy</t>
  </si>
  <si>
    <t>Soupis:</t>
  </si>
  <si>
    <t>SO 1.1 - Oprava sociálních zařízení</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</si>
  <si>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</si>
  <si>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</si>
  <si>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</si>
  <si>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</si>
  <si>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</si>
  <si>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</si>
  <si>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</si>
  <si>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</si>
  <si>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61 - Úprava povrchů vnitřních</t>
  </si>
  <si>
    <t xml:space="preserve">    63 - Podlahy a podlahové konstrukce</t>
  </si>
  <si>
    <t xml:space="preserve">    64 - Osazování výplní otvorů</t>
  </si>
  <si>
    <t xml:space="preserve">    8 - Trubní vedení</t>
  </si>
  <si>
    <t xml:space="preserve">    94 - Lešení</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</si>
  <si>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</si>
  <si>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</si>
  <si>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</si>
  <si>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</si>
  <si>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</si>
  <si>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</si>
  <si>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</si>
  <si>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</si>
  <si>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</si>
  <si>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</si>
  <si>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751 - Vzduchotechnika</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</si>
  <si>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</si>
  <si>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</si>
  <si>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</si>
  <si>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</si>
  <si>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</si>
  <si>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</si>
  <si>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</si>
  <si>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</si>
  <si>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</si>
  <si>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</si>
  <si>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</si>
  <si>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</si>
  <si>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</si>
  <si>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</si>
  <si>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</si>
  <si>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</si>
  <si>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</si>
  <si>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</si>
  <si>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</si>
  <si>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</si>
  <si>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</si>
  <si>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</si>
  <si>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</si>
  <si>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</si>
  <si>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119001406</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</si>
  <si>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plastového, jmenovité světlosti DN přes 200 do 500 mm</t>
  </si>
  <si>
    <t>m</t>
  </si>
  <si>
    <t>CS ÚRS 2019 01</t>
  </si>
  <si>
    <t>4</t>
  </si>
  <si>
    <t>-1215160690</t>
  </si>
  <si>
    <t>PSC</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</si>
  <si>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</si>
  <si>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119003131</t>
  </si>
  <si>
    <t>Pomocné konstrukce při zabezpečení výkopu svislé výstražná páska zřízení</t>
  </si>
  <si>
    <t>1705199229</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</si>
  <si>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</si>
  <si>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3</t>
  </si>
  <si>
    <t>119003132</t>
  </si>
  <si>
    <t>Pomocné konstrukce při zabezpečení výkopu svislé výstražná páska odstranění</t>
  </si>
  <si>
    <t>1387247368</t>
  </si>
  <si>
    <t>130001101</t>
  </si>
  <si>
    <t>Příplatek k cenám hloubených vykopávek za ztížení vykopávky v blízkosti podzemního vedení nebo výbušnin pro jakoukoliv třídu horniny</t>
  </si>
  <si>
    <t>m3</t>
  </si>
  <si>
    <t>-1616702908</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</si>
  <si>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</si>
  <si>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VV</t>
  </si>
  <si>
    <t>99,12*0,1 'Přepočtené koeficientem množství</t>
  </si>
  <si>
    <t>5</t>
  </si>
  <si>
    <t>132201201</t>
  </si>
  <si>
    <t>Hloubení zapažených i nezapažených rýh šířky přes 600 do 2 000 mm s urovnáním dna do předepsaného profilu a spádu v hornině tř. 3 do 100 m3</t>
  </si>
  <si>
    <t>-55340745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</si>
  <si>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</si>
  <si>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"potrubí"20,00*((2,00+3,60)/2)*1,50</t>
  </si>
  <si>
    <t>"rozšíření u šachty"3,00*1,40*3,60</t>
  </si>
  <si>
    <t>Součet</t>
  </si>
  <si>
    <t>6</t>
  </si>
  <si>
    <t>132201209</t>
  </si>
  <si>
    <t>Hloubení zapažených i nezapažených rýh šířky přes 600 do 2 000 mm s urovnáním dna do předepsaného profilu a spádu v hornině tř. 3 Příplatek k cenám za lepivost horniny tř. 3</t>
  </si>
  <si>
    <t>-1658996901</t>
  </si>
  <si>
    <t>7</t>
  </si>
  <si>
    <t>132312102</t>
  </si>
  <si>
    <t>Hloubení zapažených i nezapažených rýh šířky do 600 mm ručním nebo pneumatickým nářadím s urovnáním dna do předepsaného profilu a spádu v horninách tř. 4 nesoudržných</t>
  </si>
  <si>
    <t>-1076449558</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</si>
  <si>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</si>
  <si>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"kanalizace - potrubí"60,00*0,60*((0,30+1,60)/2)</t>
  </si>
  <si>
    <t>"kanalizace - šachty"2*0,80*0,80*1,50</t>
  </si>
  <si>
    <t>8</t>
  </si>
  <si>
    <t>132312109</t>
  </si>
  <si>
    <t>Hloubení zapažených i nezapažených rýh šířky do 600 mm ručním nebo pneumatickým nářadím s urovnáním dna do předepsaného profilu a spádu v horninách tř. 4 Příplatek k cenám za lepivost horniny tř. 4</t>
  </si>
  <si>
    <t>1186522042</t>
  </si>
  <si>
    <t>9</t>
  </si>
  <si>
    <t>151201102</t>
  </si>
  <si>
    <t>Zřízení pažení a rozepření stěn rýh pro podzemní vedení pro všechny šířky rýhy zátažné, hloubky do 4 m</t>
  </si>
  <si>
    <t>m2</t>
  </si>
  <si>
    <t>373647330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</si>
  <si>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</si>
  <si>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"potrubí"20,00*((2,00+3,60)/2)</t>
  </si>
  <si>
    <t>10</t>
  </si>
  <si>
    <t>151201112</t>
  </si>
  <si>
    <t>Odstranění pažení a rozepření stěn rýh pro podzemní vedení s uložením materiálu na vzdálenost do 3 m od kraje výkopu zátažné, hloubky přes 2 do 4 m</t>
  </si>
  <si>
    <t>-819637165</t>
  </si>
  <si>
    <t>11</t>
  </si>
  <si>
    <t>161101102</t>
  </si>
  <si>
    <t>Svislé přemístění výkopku bez naložení do dopravní nádoby avšak s vyprázdněním dopravní nádoby na hromadu nebo do dopravního prostředku z horniny tř. 1 až 4, při hloubce výkopu přes 2,5 do 4 m</t>
  </si>
  <si>
    <t>-1654299227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</si>
  <si>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</si>
  <si>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56*0,3 'Přepočtené koeficientem množství</t>
  </si>
  <si>
    <t>12</t>
  </si>
  <si>
    <t>161101501</t>
  </si>
  <si>
    <t>Svislé přemístění výkopku nošením bez naložení, avšak s vyprázdněním nádoby na hromady nebo do dopravního prostředku, na každých, třeba i započatých 3 m výšky z horniny tř. 1 až 4</t>
  </si>
  <si>
    <t>907194698</t>
  </si>
  <si>
    <t>13</t>
  </si>
  <si>
    <t>162201201</t>
  </si>
  <si>
    <t>Vodorovné přemístění výkopku nebo sypaniny nošením s vyprázdněním nádoby na hromady nebo do dopravního prostředku na vzdálenost do 10 m z horniny tř. 1 až 4</t>
  </si>
  <si>
    <t>-1493066620</t>
  </si>
  <si>
    <t>14</t>
  </si>
  <si>
    <t>162201209</t>
  </si>
  <si>
    <t>Vodorovné přemístění výkopku nebo sypaniny nošením s vyprázdněním nádoby na hromady nebo do dopravního prostředku na vzdálenost do 10 m z horniny Příplatek k ceně za každých dalších 10 m</t>
  </si>
  <si>
    <t>-1984896420</t>
  </si>
  <si>
    <t>36,12*2 'Přepočtené koeficientem množství</t>
  </si>
  <si>
    <t>162701105</t>
  </si>
  <si>
    <t>Vodorovné přemístění výkopku nebo sypaniny po suchu na obvyklém dopravním prostředku, bez naložení výkopku, avšak se složením bez rozhrnutí z horniny tř. 1 až 4 na vzdálenost přes 9 000 do 10 000 m</t>
  </si>
  <si>
    <t>-1319433883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</si>
  <si>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</si>
  <si>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"venkovní kanalizace"12,00</t>
  </si>
  <si>
    <t>"vnitřní kanalizace"36,12</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</si>
  <si>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</si>
  <si>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</si>
  <si>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</si>
  <si>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-701474472</t>
  </si>
  <si>
    <t>48,12*5 'Přepočtené koeficientem množství</t>
  </si>
  <si>
    <t>17</t>
  </si>
  <si>
    <t>M</t>
  </si>
  <si>
    <t>94620001</t>
  </si>
  <si>
    <t>poplatek za uložení stavebního odpadu zeminy a kamení  zatříděného kódem 170 504</t>
  </si>
  <si>
    <t>t</t>
  </si>
  <si>
    <t>-1182235071</t>
  </si>
  <si>
    <t>18</t>
  </si>
  <si>
    <t>167101101</t>
  </si>
  <si>
    <t>Nakládání, skládání a překládání neulehlého výkopku nebo sypaniny nakládání, množství do 100 m3, z hornin tř. 1 až 4</t>
  </si>
  <si>
    <t>246777567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</si>
  <si>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</si>
  <si>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19</t>
  </si>
  <si>
    <t>174101101</t>
  </si>
  <si>
    <t>Zásyp sypaninou z jakékoliv horniny s uložením výkopku ve vrstvách se zhutněním jam, šachet, rýh nebo kolem objektů v těchto vykopávkách</t>
  </si>
  <si>
    <t>672178948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</si>
  <si>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</si>
  <si>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"venkovní kanalizace"99,12-12,00</t>
  </si>
  <si>
    <t>"vnitřní kanalizace"36,12-12,60</t>
  </si>
  <si>
    <t>20</t>
  </si>
  <si>
    <t>58981120</t>
  </si>
  <si>
    <t>recyklát betonový frakce 0/16</t>
  </si>
  <si>
    <t>1759885665</t>
  </si>
  <si>
    <t>23,52*2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</si>
  <si>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</si>
  <si>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 sítem</t>
  </si>
  <si>
    <t>616029318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</si>
  <si>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</si>
  <si>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"venkovní kanalizace"20,00*1,00*0,60</t>
  </si>
  <si>
    <t>"vnitřní kanalizace"60,00*0,60*0,35</t>
  </si>
  <si>
    <t>22</t>
  </si>
  <si>
    <t>58337331</t>
  </si>
  <si>
    <t>štěrkopísek frakce 0/22</t>
  </si>
  <si>
    <t>1359025731</t>
  </si>
  <si>
    <t>24,6*2 'Přepočtené koeficientem množství</t>
  </si>
  <si>
    <t>23</t>
  </si>
  <si>
    <t>181111111</t>
  </si>
  <si>
    <t>Plošná úprava terénu v zemině tř. 1 až 4 s urovnáním povrchu bez doplnění ornice souvislé plochy do 500 m2 při nerovnostech terénu přes 50 do 100 mm v rovině nebo na svahu do 1:5</t>
  </si>
  <si>
    <t>832165122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</si>
  <si>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</si>
  <si>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20,00*2,00</t>
  </si>
  <si>
    <t>24</t>
  </si>
  <si>
    <t>181301101</t>
  </si>
  <si>
    <t>Rozprostření a urovnání ornice v rovině nebo ve svahu sklonu do 1:5 při souvislé ploše do 500 m2, tl. vrstvy do 100 mm</t>
  </si>
  <si>
    <t>1356680028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</si>
  <si>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</si>
  <si>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25</t>
  </si>
  <si>
    <t>10364101</t>
  </si>
  <si>
    <t>zemina pro terénní úpravy -  ornice</t>
  </si>
  <si>
    <t>1573338202</t>
  </si>
  <si>
    <t>40,00*0,05*1,5</t>
  </si>
  <si>
    <t>26</t>
  </si>
  <si>
    <t>181411131</t>
  </si>
  <si>
    <t>Založení trávníku na půdě předem připravené plochy do 1000 m2 výsevem včetně utažení parkového v rovině nebo na svahu do 1:5</t>
  </si>
  <si>
    <t>1308065801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</si>
  <si>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</si>
  <si>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27</t>
  </si>
  <si>
    <t>00572410</t>
  </si>
  <si>
    <t>osivo směs travní parková</t>
  </si>
  <si>
    <t>kg</t>
  </si>
  <si>
    <t>1610782676</t>
  </si>
  <si>
    <t>40*0,015 'Přepočtené koeficientem množství</t>
  </si>
  <si>
    <t>28</t>
  </si>
  <si>
    <t>185811211</t>
  </si>
  <si>
    <t>Vyhrabání trávníku souvislé plochy do 1000 m2 v rovině nebo na svahu do 1:5</t>
  </si>
  <si>
    <t>-1007216362</t>
  </si>
  <si>
    <t xml:space="preserve">Poznámka k souboru cen:
1. V cenách jsou započteny i náklady spojené s uložením shrabu na hromady, naložením na dopravní prostředek, odvozem do 20 km.
2. V cenách nejsou započteny náklady na uložení shrabu na skládku.
3. Ceny jsou určeny pouze pro jarní vyhrabání.
4. V cenách o sklonu svahu přes 1:1 jsou uvažovány podmínky pro svahy běžně schůdné; bez použití lezeckých technik. V případě použití lezeckých technik se tyto náklady oceňují individuálně.
</t>
  </si>
  <si>
    <t>Svislé a kompletní konstrukce</t>
  </si>
  <si>
    <t>29</t>
  </si>
  <si>
    <t>310239211</t>
  </si>
  <si>
    <t>Zazdívka otvorů ve zdivu nadzákladovém cihlami pálenými plochy přes 1 m2 do 4 m2 na maltu vápenocementovou</t>
  </si>
  <si>
    <t>588811498</t>
  </si>
  <si>
    <t>"1.n.p."0,33*0,60*3,90</t>
  </si>
  <si>
    <t>30</t>
  </si>
  <si>
    <t>340271021</t>
  </si>
  <si>
    <t>Zazdívka otvorů v příčkách nebo stěnách pórobetonovými tvárnicemi plochy přes 0,025 m2 do 1 m2, objemová hmotnost 500 kg/m3, tloušťka příčky 100 mm</t>
  </si>
  <si>
    <t>1811147288</t>
  </si>
  <si>
    <t>"1.n.p."0,60*2,00</t>
  </si>
  <si>
    <t>"2.n.p."1,03*2,20+2*0,70*2,20-0,70*1,97</t>
  </si>
  <si>
    <t>"3.n.p."1,03*2,20+2*0,70*2,20-0,70*1,97</t>
  </si>
  <si>
    <t>31</t>
  </si>
  <si>
    <t>340271041</t>
  </si>
  <si>
    <t>Zazdívka otvorů v příčkách nebo stěnách pórobetonovými tvárnicemi plochy přes 0,025 m2 do 1 m2, objemová hmotnost 500 kg/m3, tloušťka příčky 150 mm</t>
  </si>
  <si>
    <t>980827006</t>
  </si>
  <si>
    <t>0,50*2,20</t>
  </si>
  <si>
    <t>32</t>
  </si>
  <si>
    <t>342272215</t>
  </si>
  <si>
    <t>Příčky z pórobetonových tvárnic hladkých na tenké maltové lože objemová hmotnost do 500 kg/m3, tloušťka příčky 75 mm</t>
  </si>
  <si>
    <t>1691109012</t>
  </si>
  <si>
    <t>"1.n.p."(2,13+3,02)*3,90</t>
  </si>
  <si>
    <t>"2.n.p."(0,80+1,60+1,00)*3,90+(0,90+2,40+1,05+1,00)*2,20-2*0,80*1,97</t>
  </si>
  <si>
    <t>"3.n.p."(0,80+1,60+1,00)*3,90+(0,90+2,40+1,05+1,00)*2,20-2*0,80*1,97</t>
  </si>
  <si>
    <t>33</t>
  </si>
  <si>
    <t>346244371</t>
  </si>
  <si>
    <t>Zazdívka rýh, potrubí, nik (výklenků) nebo kapes z pálených cihel na maltu tl. 140 mm</t>
  </si>
  <si>
    <t>1406103977</t>
  </si>
  <si>
    <t>"vodovod"120,00*0,30</t>
  </si>
  <si>
    <t>"kanalizace"150,00*0,30</t>
  </si>
  <si>
    <t>Vodorovné konstrukce</t>
  </si>
  <si>
    <t>34</t>
  </si>
  <si>
    <t>411388532</t>
  </si>
  <si>
    <t>Zabetonování otvorů ve stropech nebo v klenbách včetně lešení, bednění, odbednění a výztuže (materiál v ceně) v klenbách cihelných, kamenných nebo betonových</t>
  </si>
  <si>
    <t>1320207853</t>
  </si>
  <si>
    <t>"průrazy stropem - vodovod"9*0,20*PI*(0,10)^2</t>
  </si>
  <si>
    <t>"průrazy pro kanalizaci - stropy"19*0,20*PI*(0,15)^2</t>
  </si>
  <si>
    <t>61</t>
  </si>
  <si>
    <t>Úprava povrchů vnitřních</t>
  </si>
  <si>
    <t>35</t>
  </si>
  <si>
    <t>612131101</t>
  </si>
  <si>
    <t>Podkladní a spojovací vrstva vnitřních omítaných ploch cementový postřik nanášený ručně celoplošně stěn</t>
  </si>
  <si>
    <t>-288429325</t>
  </si>
  <si>
    <t>361,275+46,70</t>
  </si>
  <si>
    <t>36</t>
  </si>
  <si>
    <t>612131121</t>
  </si>
  <si>
    <t>Podkladní a spojovací vrstva vnitřních omítaných ploch penetrace akrylát-silikonová nanášená ručně stěn</t>
  </si>
  <si>
    <t>1123768689</t>
  </si>
  <si>
    <t>"místnost 1.14"(1,70+2,40)*2,40</t>
  </si>
  <si>
    <t>"místnost 1.15"3,00*2,40</t>
  </si>
  <si>
    <t>"místnost 1.16"(1,30+2,10)*2,40</t>
  </si>
  <si>
    <t>Mezisoučet 1.n.p.</t>
  </si>
  <si>
    <t>"místnost 2.12"1,60*2,40</t>
  </si>
  <si>
    <t>"místnost 2.13"1,60*2,40+(0,70+1,20)*0,90</t>
  </si>
  <si>
    <t>"místnost 2.14"(1,60+0,80)*2,40</t>
  </si>
  <si>
    <t>"místnost 2.15"(1,90+0,70+1,10+2*0,90+1,60+2,30)*0,90+1,60*2,40</t>
  </si>
  <si>
    <t>Mezisoučet 2.n.p.</t>
  </si>
  <si>
    <t>"místnost 3.12"1,60*2,40</t>
  </si>
  <si>
    <t>"místnost 3.13"1,60*2,40+(0,70+1,20)*0,90</t>
  </si>
  <si>
    <t>"místnost 3.14"(1,60+0,80)*2,40</t>
  </si>
  <si>
    <t>Mezisoučet 3.n.p.</t>
  </si>
  <si>
    <t>80,1*1,2 'Přepočtené koeficientem množství</t>
  </si>
  <si>
    <t>37</t>
  </si>
  <si>
    <t>612135000</t>
  </si>
  <si>
    <t>Vyrovnání nerovností podkladu vnitřních omítaných ploch maltou, tloušťky do 10 mm vápennou stěn</t>
  </si>
  <si>
    <t>1326645318</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</si>
  <si>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</si>
  <si>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38</t>
  </si>
  <si>
    <t>612142001</t>
  </si>
  <si>
    <t>Potažení vnitřních ploch pletivem v ploše nebo pruzích, na plném podkladu sklovláknitým vtlačením do tmelu stěn</t>
  </si>
  <si>
    <t>502699177</t>
  </si>
  <si>
    <t xml:space="preserve">Poznámka k souboru cen:
1. V cenách -2001 jsou započteny i náklady na tmel.
</t>
  </si>
  <si>
    <t>39</t>
  </si>
  <si>
    <t>612311131</t>
  </si>
  <si>
    <t>Potažení vnitřních ploch štukem tloušťky do 3 mm svislých konstrukcí stěn</t>
  </si>
  <si>
    <t>-119286833</t>
  </si>
  <si>
    <t>40</t>
  </si>
  <si>
    <t>612321121</t>
  </si>
  <si>
    <t>Omítka vápenocementová vnitřních ploch nanášená ručně jednovrstvá, tloušťky do 10 mm hladká svislých konstrukcí stěn</t>
  </si>
  <si>
    <t>-1369794743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</si>
  <si>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</si>
  <si>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"místnost 0.12"(1,50*1,00)*1,50+(1,65*2+0,90)*1,50</t>
  </si>
  <si>
    <t>"místnost 0.16"(1,32+2,20)*2*1,50</t>
  </si>
  <si>
    <t>"místnost 0.17"(0,90+1,50)*2*1,50</t>
  </si>
  <si>
    <t>Mezisoučet 1.p.p.</t>
  </si>
  <si>
    <t>"místnost 1.11"(2,30+2,08)*2*1,50</t>
  </si>
  <si>
    <t>"místnost 1.12"(2,60+2*2,90+2*1,00)*2*1,50</t>
  </si>
  <si>
    <t>"místnost 1.14"(2,10+1,70+2*0,30)*1,50</t>
  </si>
  <si>
    <t>"místnost 1.15"(3,40+2,30+1,20+0,95+2*0,90+1,70)*1,50</t>
  </si>
  <si>
    <t>"místnost 1.16"(2,40+1,20+0,30)*1,50</t>
  </si>
  <si>
    <t>"místnost 1.17"(2,00+1,00+2,00)*2*1,50+3*1,00*0,60</t>
  </si>
  <si>
    <t>"místnost 2.12"(2,60+3,20)*2*1,50</t>
  </si>
  <si>
    <t>"místnost 2.13"(2,60+3,20)*2*1,50+(1,50+0,90)*2*1,50</t>
  </si>
  <si>
    <t>"místnost 2.14"(2,60+3,20)*2*1,50</t>
  </si>
  <si>
    <t>"místnost 2.15"(1,50+3,00+0,75+1,30+2,30+0,40)*1,50+2*(1,50+0,85)*2*1,50+(1,50+1,20)*2*1,50</t>
  </si>
  <si>
    <t>"místnost 2.16"(1,40+2,30)*2*1,50</t>
  </si>
  <si>
    <t>"místnost 2.17"(1,50+1,30)*2*1,50</t>
  </si>
  <si>
    <t>"místnost 2.18"(1,50+0,90)*2*1,50</t>
  </si>
  <si>
    <t>"místnost 3.12"(2,60+3,20)*2*1,50</t>
  </si>
  <si>
    <t>"místnost 3.13"(2,60+3,20)*2*1,50+(1,50+0,90)*2*1,50</t>
  </si>
  <si>
    <t>"místnost 3.14"(2,60+3,20)*2*1,50</t>
  </si>
  <si>
    <t>"místnost 3.15"(1,50+3,00+0,75+1,30+2,30+0,40)*1,50+2*(1,50+0,85)*2*1,50+(1,50+1,20)*2*1,50</t>
  </si>
  <si>
    <t>"místnost 3.16"(1,40+2,30)*2*1,50</t>
  </si>
  <si>
    <t>"místnost 3.17"(1,50+1,30)*2*1,50</t>
  </si>
  <si>
    <t>"místnost 3.18"(1,50+0,90)*2*1,50</t>
  </si>
  <si>
    <t>41</t>
  </si>
  <si>
    <t>612321141</t>
  </si>
  <si>
    <t>Omítka vápenocementová vnitřních ploch nanášená ručně dvouvrstvá, tloušťky jádrové omítky do 10 mm a tloušťky štuku do 3 mm štuková svislých konstrukcí stěn</t>
  </si>
  <si>
    <t>518358364</t>
  </si>
  <si>
    <t>"1.p.p."(1,45+2,20)*2*1,50+(0,90+1,50)*2*1,50</t>
  </si>
  <si>
    <t>"1.n.p."0,90*3,90+0,80+6,00</t>
  </si>
  <si>
    <t>"2.n.p."2*1,20*1,80+4*1,20*1,00</t>
  </si>
  <si>
    <t>"3.n.p."2*1,20*1,80+4*1,20*1,00</t>
  </si>
  <si>
    <t>42</t>
  </si>
  <si>
    <t>612321191</t>
  </si>
  <si>
    <t>Omítka vápenocementová vnitřních ploch nanášená ručně Příplatek k cenám za každých dalších i započatých 5 mm tloušťky omítky přes 10 mm stěn</t>
  </si>
  <si>
    <t>-748191855</t>
  </si>
  <si>
    <t>401,675*2 'Přepočtené koeficientem množství</t>
  </si>
  <si>
    <t>43</t>
  </si>
  <si>
    <t>612325123</t>
  </si>
  <si>
    <t>Vápenocementová omítka rýh štuková ve stěnách, šířky rýhy přes 300 mm</t>
  </si>
  <si>
    <t>-897992561</t>
  </si>
  <si>
    <t>4*(6+3)*2,50*0,40</t>
  </si>
  <si>
    <t>44</t>
  </si>
  <si>
    <t>612325223</t>
  </si>
  <si>
    <t>Vápenocementová omítka jednotlivých malých ploch štuková na stěnách, plochy jednotlivě přes 0,25 do 1 m2</t>
  </si>
  <si>
    <t>kus</t>
  </si>
  <si>
    <t>-1260333229</t>
  </si>
  <si>
    <t>"VZT"16+8</t>
  </si>
  <si>
    <t>24*2 'Přepočtené koeficientem množství</t>
  </si>
  <si>
    <t>45</t>
  </si>
  <si>
    <t>612325302</t>
  </si>
  <si>
    <t>Vápenocementová omítka ostění nebo nadpraží štuková</t>
  </si>
  <si>
    <t>1413910302</t>
  </si>
  <si>
    <t xml:space="preserve">Poznámka k souboru cen:
1. Ceny lze použít jen pro ocenění samostatně upravovaného ostění a nadpraží ( např. při dodatečné výměně oken nebo zárubní ) v šířce do 300 mm okolo upravovaného otvoru.
</t>
  </si>
  <si>
    <t>"m.č.0.16"0,30*3,90+2*2,30*0,50+2*0,30*3,90</t>
  </si>
  <si>
    <t>"začištění po ubourané příčce"(1,80+0,90)*2*0,40</t>
  </si>
  <si>
    <t>Mezisoučet 1,.p.p.</t>
  </si>
  <si>
    <t>46</t>
  </si>
  <si>
    <t>612821002</t>
  </si>
  <si>
    <t>Sanační omítka vnitřních ploch stěn pro vlhké zdivo, prováděná ručně štuková</t>
  </si>
  <si>
    <t>-1605351873</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</si>
  <si>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</si>
  <si>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"místnost 0.13"(2,70+2*1,00)*3,90</t>
  </si>
  <si>
    <t>47</t>
  </si>
  <si>
    <t>612821031</t>
  </si>
  <si>
    <t>Sanační omítka vnitřních ploch stěn vyrovnávací vrstva, prováděná v tl. do 20 mm ručně</t>
  </si>
  <si>
    <t>-1824165048</t>
  </si>
  <si>
    <t>63</t>
  </si>
  <si>
    <t>Podlahy a podlahové konstrukce</t>
  </si>
  <si>
    <t>48</t>
  </si>
  <si>
    <t>631312141</t>
  </si>
  <si>
    <t>Doplnění dosavadních mazanin prostým betonem s dodáním hmot, bez potěru, plochy jednotlivě rýh v dosavadních mazaninách</t>
  </si>
  <si>
    <t>1108420034</t>
  </si>
  <si>
    <t>"kanalizace - potrubí"60,00*0,60*0,20</t>
  </si>
  <si>
    <t>"kanalizace - šachty"2*0,80*0,80*0,20</t>
  </si>
  <si>
    <t>64</t>
  </si>
  <si>
    <t>Osazování výplní otvorů</t>
  </si>
  <si>
    <t>49</t>
  </si>
  <si>
    <t>642944121</t>
  </si>
  <si>
    <t>Osazení ocelových dveřních zárubní lisovaných nebo z úhelníků dodatečně s vybetonováním prahu, plochy do 2,5 m2</t>
  </si>
  <si>
    <t>2034750006</t>
  </si>
  <si>
    <t xml:space="preserve">Poznámka k souboru cen:
1. V cenách nejsou započteny náklady na dodání zárubní, tyto se oceňují ve specifikaci.
</t>
  </si>
  <si>
    <t>50</t>
  </si>
  <si>
    <t>55331113</t>
  </si>
  <si>
    <t>zárubeň ocelová pro běžné zdění hranatý profil 110 600 levá,pravá</t>
  </si>
  <si>
    <t>832358405</t>
  </si>
  <si>
    <t>"1.p.p."3</t>
  </si>
  <si>
    <t>"1.n.p."7</t>
  </si>
  <si>
    <t>"2.n.p."5</t>
  </si>
  <si>
    <t>"3.n.p."5</t>
  </si>
  <si>
    <t>51</t>
  </si>
  <si>
    <t>55331115</t>
  </si>
  <si>
    <t>zárubeň ocelová pro běžné zdění hranatý profil 110 700 levá,pravá</t>
  </si>
  <si>
    <t>-118286293</t>
  </si>
  <si>
    <t>"1.n.p."1</t>
  </si>
  <si>
    <t>"2.n.p."1</t>
  </si>
  <si>
    <t>"3.n.p."1</t>
  </si>
  <si>
    <t>52</t>
  </si>
  <si>
    <t>55331154</t>
  </si>
  <si>
    <t>zárubeň ocelová pro běžné zdění hranatý profil 160 700 levá,pravá</t>
  </si>
  <si>
    <t>1900762343</t>
  </si>
  <si>
    <t>53</t>
  </si>
  <si>
    <t>55331117</t>
  </si>
  <si>
    <t>zárubeň ocelová pro běžné zdění hranatý profil 110 800 levá,pravá</t>
  </si>
  <si>
    <t>1034890031</t>
  </si>
  <si>
    <t>"1.n.p."3</t>
  </si>
  <si>
    <t>"2.n.p."2</t>
  </si>
  <si>
    <t>"3.n.p."2</t>
  </si>
  <si>
    <t>54</t>
  </si>
  <si>
    <t>55331333</t>
  </si>
  <si>
    <t>zárubeň ocelová pro pórobeton 75 600 levá,pravá</t>
  </si>
  <si>
    <t>1918036869</t>
  </si>
  <si>
    <t>55</t>
  </si>
  <si>
    <t>55331335</t>
  </si>
  <si>
    <t>zárubeň ocelová pro pórobeton 75 700 levá,pravá</t>
  </si>
  <si>
    <t>-493615951</t>
  </si>
  <si>
    <t>56</t>
  </si>
  <si>
    <t>55331337</t>
  </si>
  <si>
    <t>zárubeň ocelová pro pórobeton 75 800 levá,pravá</t>
  </si>
  <si>
    <t>-1157712806</t>
  </si>
  <si>
    <t>Trubní vedení</t>
  </si>
  <si>
    <t>57</t>
  </si>
  <si>
    <t>8312721.R</t>
  </si>
  <si>
    <t>Napojení na stávající potrubí dešťových svodů DN125</t>
  </si>
  <si>
    <t>R-položka</t>
  </si>
  <si>
    <t>2033066560</t>
  </si>
  <si>
    <t>58</t>
  </si>
  <si>
    <t>8312722.R</t>
  </si>
  <si>
    <t>Napojení do stávající revizní šachty - spádíště DN 300</t>
  </si>
  <si>
    <t>861312772</t>
  </si>
  <si>
    <t>59</t>
  </si>
  <si>
    <t>871275211</t>
  </si>
  <si>
    <t>Kanalizační potrubí z tvrdého PVC v otevřeném výkopu ve sklonu do 20 %, hladkého plnostěnného jednovrstvého, tuhost třídy SN 4 DN 125</t>
  </si>
  <si>
    <t>-631175627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</si>
  <si>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</si>
  <si>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60</t>
  </si>
  <si>
    <t>871375221</t>
  </si>
  <si>
    <t>Kanalizační potrubí z tvrdého PVC v otevřeném výkopu ve sklonu do 20 %, hladkého plnostěnného jednovrstvého, tuhost třídy SN 8 DN 315</t>
  </si>
  <si>
    <t>-1405103013</t>
  </si>
  <si>
    <t>877275211</t>
  </si>
  <si>
    <t>Montáž tvarovek na kanalizačním potrubí z trub z plastu z tvrdého PVC nebo z polypropylenu v otevřeném výkopu jednoosých DN 125</t>
  </si>
  <si>
    <t>48848250</t>
  </si>
  <si>
    <t xml:space="preserve">Poznámka k souboru cen:
1. V cenách nejsou započteny náklady na dodání tvarovek. Tvarovky se oceňují ve ve specifikaci.
</t>
  </si>
  <si>
    <t>62</t>
  </si>
  <si>
    <t>28611356</t>
  </si>
  <si>
    <t>koleno kanalizační PVC KG 125x45°</t>
  </si>
  <si>
    <t>-884492412</t>
  </si>
  <si>
    <t>28612243</t>
  </si>
  <si>
    <t>přesuvka kanalizační plastová PVC KG DN 125 SN 12/16</t>
  </si>
  <si>
    <t>-1297967776</t>
  </si>
  <si>
    <t>877375211</t>
  </si>
  <si>
    <t>Montáž tvarovek na kanalizačním potrubí z trub z plastu z tvrdého PVC nebo z polypropylenu v otevřeném výkopu jednoosých DN 315</t>
  </si>
  <si>
    <t>-1861437693</t>
  </si>
  <si>
    <t>65</t>
  </si>
  <si>
    <t>28611375</t>
  </si>
  <si>
    <t>koleno kanalizace PVC KG 300x45°</t>
  </si>
  <si>
    <t>-490220694</t>
  </si>
  <si>
    <t>66</t>
  </si>
  <si>
    <t>28612246</t>
  </si>
  <si>
    <t>přesuvka kanalizační plastová PVC KG DN 315 SN 12/16</t>
  </si>
  <si>
    <t>1320956502</t>
  </si>
  <si>
    <t>67</t>
  </si>
  <si>
    <t>877375221</t>
  </si>
  <si>
    <t>Montáž tvarovek na kanalizačním potrubí z trub z plastu z tvrdého PVC nebo z polypropylenu v otevřeném výkopu dvouosých DN 315</t>
  </si>
  <si>
    <t>95869727</t>
  </si>
  <si>
    <t>68</t>
  </si>
  <si>
    <t>28611403</t>
  </si>
  <si>
    <t>odbočka kanalizační plastová s hrdlem KG 315/125/45°</t>
  </si>
  <si>
    <t>-871200571</t>
  </si>
  <si>
    <t>69</t>
  </si>
  <si>
    <t>28611444</t>
  </si>
  <si>
    <t>odbočka kanalizační plastová s hrdlem KG 315/315/87°</t>
  </si>
  <si>
    <t>-1265721410</t>
  </si>
  <si>
    <t>70</t>
  </si>
  <si>
    <t>894215111</t>
  </si>
  <si>
    <t>Šachtice domovní kanalizační (revizní) se stěnami z betonu se základovou deskou (dnem) z betonu, s vyspravením s nerovností, obetonováním potrubí ve stěnách a nade dnem, s cementovým potěrem ve spádu k čisticí vložce, s dodáním a osazením poklopu vel. 500x500 mm obestavěného prostoru do 1,30 m3</t>
  </si>
  <si>
    <t>-838022134</t>
  </si>
  <si>
    <t xml:space="preserve">Poznámka k souboru cen:
1. Množství měrných jednotek s určuje v m3 obestavěného prostoru daného vnějším obrysem neizolovaného líce šachtice.
2. Šachtice přes 5 m3 obestavěného prostoru se oceňují cenami jednotlivých konstrukčních prvků.
3. V cenách šachtic vstupních jsou započteny i náklady na strop ze železobetových stropních desek nebo monolitický strop s cementovým krycím potěrem ve spádu a na dodání a osazení litinových stupadel.
</t>
  </si>
  <si>
    <t>1*0,75*0,75*1,15</t>
  </si>
  <si>
    <t>1*0,75*0,75*1,35</t>
  </si>
  <si>
    <t>94</t>
  </si>
  <si>
    <t>Lešení</t>
  </si>
  <si>
    <t>71</t>
  </si>
  <si>
    <t>949101111</t>
  </si>
  <si>
    <t>Lešení pomocné pracovní pro objekty pozemních staveb pro zatížení do 150 kg/m2, o výšce lešeňové podlahy do 1,9 m</t>
  </si>
  <si>
    <t>-1433740190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</si>
  <si>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</si>
  <si>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"1.p.p."19,11+2,26+1,35</t>
  </si>
  <si>
    <t>"1.n.p."4,20+10,10+3,60+8,47+2,72+5,74</t>
  </si>
  <si>
    <t>"2.n.p."7,06+8,02+4,80+13,18+2,80+3,15+1,35</t>
  </si>
  <si>
    <t>"3.n.p."7,06+8,02+4,80+13,18+2,80+3,15+1,35</t>
  </si>
  <si>
    <t>95</t>
  </si>
  <si>
    <t>Různé dokončovací konstrukce a práce pozemních staveb</t>
  </si>
  <si>
    <t>72</t>
  </si>
  <si>
    <t>952901111</t>
  </si>
  <si>
    <t>Vyčištění budov nebo objektů před předáním do užívání budov bytové nebo občanské výstavby, světlé výšky podlaží do 4 m</t>
  </si>
  <si>
    <t>-1842014378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</si>
  <si>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</si>
  <si>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P</t>
  </si>
  <si>
    <t>Poznámka k položce:
sociální zařízení a klubovna</t>
  </si>
  <si>
    <t>73</t>
  </si>
  <si>
    <t>952902021</t>
  </si>
  <si>
    <t>Čištění budov při provádění oprav a udržovacích prací podlah hladkých zametením</t>
  </si>
  <si>
    <t>-529194110</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</si>
  <si>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</si>
  <si>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"chodby a ostatní"83,40+83,70+87,40+2*85,75</t>
  </si>
  <si>
    <t>74</t>
  </si>
  <si>
    <t>952902031</t>
  </si>
  <si>
    <t>Čištění budov při provádění oprav a udržovacích prací podlah hladkých omytím</t>
  </si>
  <si>
    <t>-26520811</t>
  </si>
  <si>
    <t>75</t>
  </si>
  <si>
    <t>952902221</t>
  </si>
  <si>
    <t>Čištění budov při provádění oprav a udržovacích prací schodišť zametením</t>
  </si>
  <si>
    <t>-1163777780</t>
  </si>
  <si>
    <t>19,49*4</t>
  </si>
  <si>
    <t>76</t>
  </si>
  <si>
    <t>952902231</t>
  </si>
  <si>
    <t>Čištění budov při provádění oprav a udržovacích prací schodišť omytím</t>
  </si>
  <si>
    <t>322899526</t>
  </si>
  <si>
    <t>96</t>
  </si>
  <si>
    <t>Bourání konstrukcí</t>
  </si>
  <si>
    <t>77</t>
  </si>
  <si>
    <t>725110814</t>
  </si>
  <si>
    <t>Demontáž klozetů odsávacích nebo kombinačních</t>
  </si>
  <si>
    <t>soubor</t>
  </si>
  <si>
    <t>1624585069</t>
  </si>
  <si>
    <t>"1.p.p."1</t>
  </si>
  <si>
    <t>"1.n.p."6</t>
  </si>
  <si>
    <t>"2.n.p."8</t>
  </si>
  <si>
    <t>"3.n.p."8</t>
  </si>
  <si>
    <t>78</t>
  </si>
  <si>
    <t>725122817</t>
  </si>
  <si>
    <t>Demontáž pisoárů bez nádrže s rohovým ventilem s 1 záchodkem</t>
  </si>
  <si>
    <t>-1666184574</t>
  </si>
  <si>
    <t>"1.n.p."5</t>
  </si>
  <si>
    <t>79</t>
  </si>
  <si>
    <t>725210821</t>
  </si>
  <si>
    <t>Demontáž umyvadel bez výtokových armatur umyvadel</t>
  </si>
  <si>
    <t>-592980160</t>
  </si>
  <si>
    <t>"2.n.p."7</t>
  </si>
  <si>
    <t>"3.n.p."7</t>
  </si>
  <si>
    <t>80</t>
  </si>
  <si>
    <t>725330820</t>
  </si>
  <si>
    <t>Demontáž výlevek bez výtokových armatur a bez nádrže a splachovacího potrubí diturvitových</t>
  </si>
  <si>
    <t>239227492</t>
  </si>
  <si>
    <t>81</t>
  </si>
  <si>
    <t>725530826</t>
  </si>
  <si>
    <t>Demontáž elektrických zásobníkových ohřívačů vody akumulačních do 800 l</t>
  </si>
  <si>
    <t>-218828041</t>
  </si>
  <si>
    <t>82</t>
  </si>
  <si>
    <t>725820801</t>
  </si>
  <si>
    <t>Demontáž baterií nástěnných do G 3/4</t>
  </si>
  <si>
    <t>-186532944</t>
  </si>
  <si>
    <t>"1.n.p."8</t>
  </si>
  <si>
    <t>83</t>
  </si>
  <si>
    <t>962031132</t>
  </si>
  <si>
    <t>Bourání příček z cihel, tvárnic nebo příčkovek z cihel pálených, plných nebo dutých na maltu vápennou nebo vápenocementovou, tl. do 100 mm</t>
  </si>
  <si>
    <t>1556188853</t>
  </si>
  <si>
    <t>1,00*3,90</t>
  </si>
  <si>
    <t>0,90*1,80   "ubourání příčky mezi 016 a 017</t>
  </si>
  <si>
    <t>0,80*2,00</t>
  </si>
  <si>
    <t>(1,54+3,00)*3,90</t>
  </si>
  <si>
    <t>1,60*3,90</t>
  </si>
  <si>
    <t>(2,60+2,84)*2,10</t>
  </si>
  <si>
    <t>84</t>
  </si>
  <si>
    <t>962031133</t>
  </si>
  <si>
    <t>Bourání příček z cihel, tvárnic nebo příčkovek z cihel pálených, plných nebo dutých na maltu vápennou nebo vápenocementovou, tl. do 150 mm</t>
  </si>
  <si>
    <t>-1107558486</t>
  </si>
  <si>
    <t>1,34*2,30</t>
  </si>
  <si>
    <t>0,90*3,90</t>
  </si>
  <si>
    <t>2,70*3,90</t>
  </si>
  <si>
    <t>2,30*3,90</t>
  </si>
  <si>
    <t>85</t>
  </si>
  <si>
    <t>962081131</t>
  </si>
  <si>
    <t>Bourání zdiva příček nebo vybourání otvorů ze skleněných tvárnic, tl. do 100 mm</t>
  </si>
  <si>
    <t>389764474</t>
  </si>
  <si>
    <t>"1.n.p."1,90*1,80</t>
  </si>
  <si>
    <t>"2.n.p."1,60*1,80+1,50*1,80</t>
  </si>
  <si>
    <t>"3.n.p."1,60*1,80+1,50*1,80</t>
  </si>
  <si>
    <t>86</t>
  </si>
  <si>
    <t>962084131</t>
  </si>
  <si>
    <t>Bourání zdiva příček nebo vybourání otvorů deskových a sádrových potažených rabicovým pletivem nebo bez pletiva sádrokartonových bez kovové konstrukce, umakartových, sololitových, tl. do 100 mm</t>
  </si>
  <si>
    <t>-1457827269</t>
  </si>
  <si>
    <t>"1.n.p."1,60*2,20</t>
  </si>
  <si>
    <t>87</t>
  </si>
  <si>
    <t>965042241</t>
  </si>
  <si>
    <t>Bourání mazanin betonových nebo z litého asfaltu tl. přes 100 mm, plochy přes 4 m2</t>
  </si>
  <si>
    <t>-841319111</t>
  </si>
  <si>
    <t>88</t>
  </si>
  <si>
    <t>965081213</t>
  </si>
  <si>
    <t>Bourání podlah z dlaždic bez podkladního lože nebo mazaniny, s jakoukoliv výplní spár keramických nebo xylolitových tl. do 10 mm, plochy přes 1 m2</t>
  </si>
  <si>
    <t>43649173</t>
  </si>
  <si>
    <t xml:space="preserve">Poznámka k souboru cen:
1. Odsekání soklíků se oceňuje cenami souboru cen 965 08.
</t>
  </si>
  <si>
    <t>"místnost 0.12"5,27</t>
  </si>
  <si>
    <t>"místnost 0.14"3,03</t>
  </si>
  <si>
    <t>"místnost 0.15"1,34</t>
  </si>
  <si>
    <t>"místnost 0.16"2,27</t>
  </si>
  <si>
    <t>"místnost 0.17"1,24</t>
  </si>
  <si>
    <t>"místnost 0.18"14,60</t>
  </si>
  <si>
    <t>"místnost 1.11"4,20</t>
  </si>
  <si>
    <t>"místnost 1.12"10,10</t>
  </si>
  <si>
    <t>"místnost 1.14"3,15</t>
  </si>
  <si>
    <t>"místnost 1.15"12,26</t>
  </si>
  <si>
    <t>"místnost 1.16"1,60</t>
  </si>
  <si>
    <t>"místnost 1.17"3,55</t>
  </si>
  <si>
    <t>"místnost 2.12"4,37</t>
  </si>
  <si>
    <t>"místnost 2.13"10,08</t>
  </si>
  <si>
    <t>"místnost 2.14"3,80</t>
  </si>
  <si>
    <t>"místnost 2.15"2,80</t>
  </si>
  <si>
    <t>"místnost 2.16"14,43</t>
  </si>
  <si>
    <t>"místnost 2.17"1,65</t>
  </si>
  <si>
    <t>"místnost 2.18"1,35</t>
  </si>
  <si>
    <t>"místnost 3.12"4,37</t>
  </si>
  <si>
    <t>"místnost 3.13"10,10</t>
  </si>
  <si>
    <t>"místnost 3.14"3,20</t>
  </si>
  <si>
    <t>"místnost 3.15"14,43</t>
  </si>
  <si>
    <t>"místnost 3.16"2,80</t>
  </si>
  <si>
    <t>"místnost 3.17"1,65</t>
  </si>
  <si>
    <t>"místnost 3.18"1,35</t>
  </si>
  <si>
    <t>89</t>
  </si>
  <si>
    <t>965081333</t>
  </si>
  <si>
    <t>Bourání podlah z dlaždic bez podkladního lože nebo mazaniny, s jakoukoliv výplní spár betonových, teracových nebo čedičových tl. do 30 mm, plochy přes 1 m2</t>
  </si>
  <si>
    <t>232595116</t>
  </si>
  <si>
    <t>"místnost 0.05"8,40*0,90</t>
  </si>
  <si>
    <t>90</t>
  </si>
  <si>
    <t>969011121</t>
  </si>
  <si>
    <t>Vybourání vodovodního, plynového a pod. vedení DN do 52 mm</t>
  </si>
  <si>
    <t>-1978924523</t>
  </si>
  <si>
    <t>450*0,2 'Přepočtené koeficientem množství</t>
  </si>
  <si>
    <t>91</t>
  </si>
  <si>
    <t>969021121</t>
  </si>
  <si>
    <t>Vybourání kanalizačního potrubí DN do 200 mm</t>
  </si>
  <si>
    <t>-964110423</t>
  </si>
  <si>
    <t>326*0,4 'Přepočtené koeficientem množství</t>
  </si>
  <si>
    <t>92</t>
  </si>
  <si>
    <t>968072354</t>
  </si>
  <si>
    <t>Vybourání kovových rámů oken s křídly, dveřních zárubní, vrat, stěn, ostění nebo obkladů okenních rámů s křídly zdvojených, plochy do 1 m2</t>
  </si>
  <si>
    <t>1765062683</t>
  </si>
  <si>
    <t xml:space="preserve">Poznámka k souboru cen:
1. V cenách -2244 až -2559 jsou započteny i náklady na vyvěšení křídel.
2. Cenou -2641 se oceňuje i vybourání nosné ocelové konstrukce pro sádrokartonové příčky.
</t>
  </si>
  <si>
    <t>"1.p.p."0,90*1,20</t>
  </si>
  <si>
    <t>93</t>
  </si>
  <si>
    <t>968072455</t>
  </si>
  <si>
    <t>Vybourání kovových rámů oken s křídly, dveřních zárubní, vrat, stěn, ostění nebo obkladů dveřních zárubní, plochy do 2 m2</t>
  </si>
  <si>
    <t>-791655828</t>
  </si>
  <si>
    <t>"1.p.p."5*0,60*1,97</t>
  </si>
  <si>
    <t>"1.n.p."8*0,60*1,97+4*0,80*1,97</t>
  </si>
  <si>
    <t>"2.n.p."9*0,60*1,97+4*0,80*1,97</t>
  </si>
  <si>
    <t>"3.n.p."9*0,60*1,97+4*0,80*1,97</t>
  </si>
  <si>
    <t>971033331</t>
  </si>
  <si>
    <t>Vybourání otvorů ve zdivu základovém nebo nadzákladovém z cihel, tvárnic, příčkovek z cihel pálených na maltu vápennou nebo vápenocementovou plochy do 0,09 m2, tl. do 150 mm</t>
  </si>
  <si>
    <t>83448793</t>
  </si>
  <si>
    <t>"VZT"4*4</t>
  </si>
  <si>
    <t>971033381</t>
  </si>
  <si>
    <t>Vybourání otvorů ve zdivu základovém nebo nadzákladovém z cihel, tvárnic, příčkovek z cihel pálených na maltu vápennou nebo vápenocementovou plochy do 0,09 m2, tl. do 900 mm</t>
  </si>
  <si>
    <t>282211919</t>
  </si>
  <si>
    <t>"VZT"4*2</t>
  </si>
  <si>
    <t>973031344</t>
  </si>
  <si>
    <t>Vysekání výklenků nebo kapes ve zdivu z cihel na maltu vápennou nebo vápenocementovou kapes, plochy do 0,25 m2, hl. do 150 mm</t>
  </si>
  <si>
    <t>1238888032</t>
  </si>
  <si>
    <t>"nyka pro ventil"6</t>
  </si>
  <si>
    <t>97</t>
  </si>
  <si>
    <t>974031167</t>
  </si>
  <si>
    <t>Vysekání rýh ve zdivu cihelném na maltu vápennou nebo vápenocementovou do hl. 150 mm a šířky do 300 mm</t>
  </si>
  <si>
    <t>707393744</t>
  </si>
  <si>
    <t>"vodovod"120,00</t>
  </si>
  <si>
    <t>"kanalizace"150,00</t>
  </si>
  <si>
    <t>98</t>
  </si>
  <si>
    <t>977151125</t>
  </si>
  <si>
    <t>Jádrové vrty diamantovými korunkami do stavebních materiálů (železobetonu, betonu, cihel, obkladů, dlažeb, kamene) průměru přes 180 do 200 mm</t>
  </si>
  <si>
    <t>491031816</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</si>
  <si>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</si>
  <si>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"průrazy stropem - vodovod"9*0,20</t>
  </si>
  <si>
    <t>"průrazy stěnou - vodovod"4*1,20</t>
  </si>
  <si>
    <t>99</t>
  </si>
  <si>
    <t>977151128</t>
  </si>
  <si>
    <t>Jádrové vrty diamantovými korunkami do stavebních materiálů (železobetonu, betonu, cihel, obkladů, dlažeb, kamene) průměru přes 250 do 300 mm</t>
  </si>
  <si>
    <t>1609605724</t>
  </si>
  <si>
    <t>"průrazy pro kanalizaci - stropy"19*0,20</t>
  </si>
  <si>
    <t>100</t>
  </si>
  <si>
    <t>977151132</t>
  </si>
  <si>
    <t>Jádrové vrty diamantovými korunkami do stavebních materiálů (železobetonu, betonu, cihel, obkladů, dlažeb, kamene) průměru přes 400 do 450 mm</t>
  </si>
  <si>
    <t>375754195</t>
  </si>
  <si>
    <t>"průrazy základů"5*1,20</t>
  </si>
  <si>
    <t>101</t>
  </si>
  <si>
    <t>978013191</t>
  </si>
  <si>
    <t>Otlučení vápenných nebo vápenocementových omítek vnitřních ploch stěn s vyškrabáním spar, s očištěním zdiva, v rozsahu přes 50 do 100 %</t>
  </si>
  <si>
    <t>1591071398</t>
  </si>
  <si>
    <t xml:space="preserve">Poznámka k souboru cen:
1. Položky lze použít i pro ocenění otlučení sádrových, hliněných apod. vnitřních omítek.
</t>
  </si>
  <si>
    <t>"místnost 0.13 (sanační omítka)"(2,70+2*1,00)*3,90</t>
  </si>
  <si>
    <t>102</t>
  </si>
  <si>
    <t>978059541</t>
  </si>
  <si>
    <t>Odsekání obkladů stěn včetně otlučení podkladní omítky až na zdivo z obkládaček vnitřních, z jakýchkoliv materiálů, plochy přes 1 m2</t>
  </si>
  <si>
    <t>-884771424</t>
  </si>
  <si>
    <t>"místnost 0.12"(2,70+1,95)*2*1,50+(1,00+2,00+1,42)*1,10</t>
  </si>
  <si>
    <t>"místnost 0.14"(1,45+2,20)*2*1,50</t>
  </si>
  <si>
    <t>"místnost 0.15"(0,90+1,50)*2*1,50</t>
  </si>
  <si>
    <t>"místnost 1.11"(2,24+2,20)*2*1,50</t>
  </si>
  <si>
    <t>"místnost 1.14"(1,90+1,87)*2*1,50</t>
  </si>
  <si>
    <t>"místnost 1.15"(3,00+3,64)*2*1,50+(0,90+1,70)*2*1,50+(1,94+0,94)*2*1,50</t>
  </si>
  <si>
    <t>"místnost 1.16"(0,94+1,87)*2*1,50</t>
  </si>
  <si>
    <t>"místnost 2.12"(2,30+2,17)*2*1,50</t>
  </si>
  <si>
    <t>"místnost 2.13"(2*2,60+4,17+2*0,94)*2*1,50</t>
  </si>
  <si>
    <t>"místnost 2.14"(1,60+2,27)*2*1,50</t>
  </si>
  <si>
    <t>"místnost 2.15"(1,40+2,30)*2*1,50</t>
  </si>
  <si>
    <t>"místnost 2.16"(4,67+3,27+2,97+2*1,47)*2*1,50</t>
  </si>
  <si>
    <t>"místnost 2.17"(1,44+1,37)*2*1,50</t>
  </si>
  <si>
    <t>"místnost 2.18"(1,44+0,90)*2*1,50</t>
  </si>
  <si>
    <t>"místnost 3.12"(2,30+2,17)*2*1,50</t>
  </si>
  <si>
    <t>"místnost 3.13"(2*2,60+4,17+2*0,94)*2*1,50</t>
  </si>
  <si>
    <t>"místnost 3.14"(1,60+2,27)*2*1,50</t>
  </si>
  <si>
    <t>"místnost 3.15"(4,67+3,27+2,97+2*1,47)*2*1,50</t>
  </si>
  <si>
    <t>"místnost 3.17"(1,44+1,37)*2*1,50</t>
  </si>
  <si>
    <t>"místnost 3.18"(1,44+0,90)*2*1,50</t>
  </si>
  <si>
    <t>997</t>
  </si>
  <si>
    <t>Přesun sutě</t>
  </si>
  <si>
    <t>103</t>
  </si>
  <si>
    <t>997013213</t>
  </si>
  <si>
    <t>Vnitrostaveništní doprava suti a vybouraných hmot vodorovně do 50 m svisle ručně (nošením po schodech) pro budovy a haly výšky přes 9 do 12 m</t>
  </si>
  <si>
    <t>660825294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</si>
  <si>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</si>
  <si>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104</t>
  </si>
  <si>
    <t>997013501</t>
  </si>
  <si>
    <t>Odvoz suti a vybouraných hmot na skládku nebo meziskládku se složením, na vzdálenost do 1 km</t>
  </si>
  <si>
    <t>-721692567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</si>
  <si>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</si>
  <si>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105</t>
  </si>
  <si>
    <t>997013509</t>
  </si>
  <si>
    <t>Odvoz suti a vybouraných hmot na skládku nebo meziskládku se složením, na vzdálenost Příplatek k ceně za každý další i započatý 1 km přes 1 km</t>
  </si>
  <si>
    <t>863373781</t>
  </si>
  <si>
    <t>120,177*14 'Přepočtené koeficientem množství</t>
  </si>
  <si>
    <t>106</t>
  </si>
  <si>
    <t>94620002</t>
  </si>
  <si>
    <t>poplatek za uložení stavebního odpadu betonového zatříděného kódem 170 101</t>
  </si>
  <si>
    <t>-1142354334</t>
  </si>
  <si>
    <t>107</t>
  </si>
  <si>
    <t>94620003</t>
  </si>
  <si>
    <t>poplatek za uložení stavebního odpadu cihelného zatříděného kódem 107 102</t>
  </si>
  <si>
    <t>1826906559</t>
  </si>
  <si>
    <t>108</t>
  </si>
  <si>
    <t>94620150</t>
  </si>
  <si>
    <t>poplatek za uložení stavebního odpadu na bázi sádry zatříděného kódem 107 802</t>
  </si>
  <si>
    <t>-2135970413</t>
  </si>
  <si>
    <t>109</t>
  </si>
  <si>
    <t>94620180</t>
  </si>
  <si>
    <t>poplatek za uložení stavebního odpadu ze skla zatříděného kódem 107 202</t>
  </si>
  <si>
    <t>-473629341</t>
  </si>
  <si>
    <t>110</t>
  </si>
  <si>
    <t>94620230</t>
  </si>
  <si>
    <t>poplatek za uložení stavebního odpadu keramického zatříděného kódem 170 103</t>
  </si>
  <si>
    <t>1807785511</t>
  </si>
  <si>
    <t>111</t>
  </si>
  <si>
    <t>94620250</t>
  </si>
  <si>
    <t>poplatek za uložení směsného stavebního a demoličního odpadu zatříděného kódem 107 904</t>
  </si>
  <si>
    <t>-42487365</t>
  </si>
  <si>
    <t>998</t>
  </si>
  <si>
    <t>Přesun hmot</t>
  </si>
  <si>
    <t>112</t>
  </si>
  <si>
    <t>998018002</t>
  </si>
  <si>
    <t>Přesun hmot pro budovy občanské výstavby, bydlení, výrobu a služby ruční - bez užití mechanizace vodorovná dopravní vzdálenost do 100 m pro budovy s jakoukoliv nosnou konstrukcí výšky přes 6 do 12 m</t>
  </si>
  <si>
    <t>-1642280244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</si>
  <si>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</si>
  <si>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175,841-27,263</t>
  </si>
  <si>
    <t>113</t>
  </si>
  <si>
    <t>998276101</t>
  </si>
  <si>
    <t>Přesun hmot pro trubní vedení hloubené z trub z plastických hmot nebo sklolaminátových pro vodovody nebo kanalizace v otevřeném výkopu dopravní vzdálenost do 15 m</t>
  </si>
  <si>
    <t>-679358471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</si>
  <si>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</si>
  <si>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</si>
  <si>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</si>
  <si>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</si>
  <si>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</si>
  <si>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114</t>
  </si>
  <si>
    <t>711111001</t>
  </si>
  <si>
    <t>Provedení izolace proti zemní vlhkosti natěradly a tmely za studena na ploše vodorovné V nátěrem penetračním</t>
  </si>
  <si>
    <t>1910023062</t>
  </si>
  <si>
    <t xml:space="preserve">Poznámka k souboru cen:
1. Izolace plochy jednotlivě do 10 m2 se oceňují skladebně cenou příslušné izolace a cenou 711 19-9095 Příplatek za plochu do 10 m2.
</t>
  </si>
  <si>
    <t>Poznámka k položce:
oprava vodorovné izolace</t>
  </si>
  <si>
    <t>60,00*0,80</t>
  </si>
  <si>
    <t>115</t>
  </si>
  <si>
    <t>11163150</t>
  </si>
  <si>
    <t>lak penetrační asfaltový</t>
  </si>
  <si>
    <t>1553564533</t>
  </si>
  <si>
    <t>48*0,0003 'Přepočtené koeficientem množství</t>
  </si>
  <si>
    <t>116</t>
  </si>
  <si>
    <t>711141559</t>
  </si>
  <si>
    <t>Provedení izolace proti zemní vlhkosti pásy přitavením NAIP na ploše vodorovné V</t>
  </si>
  <si>
    <t>-1116748228</t>
  </si>
  <si>
    <t xml:space="preserve">Poznámka k souboru cen:
1. Izolace plochy jednotlivě do 10 m2 se oceňují skladebně cenou příslušné izolace a cenou 711 19-9097 Příplatek za plochu do 10 m2.
</t>
  </si>
  <si>
    <t>117</t>
  </si>
  <si>
    <t>62832001</t>
  </si>
  <si>
    <t>pás asfaltový natavitelný oxidovaný tl. 3,5mm typu V60 S35 s vložkou ze skleněné rohože, s jemnozrnným minerálním posypem</t>
  </si>
  <si>
    <t>-500287429</t>
  </si>
  <si>
    <t>48*1,15 'Přepočtené koeficientem množství</t>
  </si>
  <si>
    <t>118</t>
  </si>
  <si>
    <t>7111931-R</t>
  </si>
  <si>
    <t>Izolace proti vodě systémová třívrstvá, stěrková dvousložková na bázi cementu včetně penetrace a detailů</t>
  </si>
  <si>
    <t>950324074</t>
  </si>
  <si>
    <t>Poznámka k položce:
- D+M třívrstvé izolace vč.penetrace s vytažením 15 cm nad podlahu
- Vyztužení koutů pružnou textilní pogumovanou páskou</t>
  </si>
  <si>
    <t>"sprcha v místnosti 1.17"2,00*1,00+(2,00+1,00)*2*0,15</t>
  </si>
  <si>
    <t>119</t>
  </si>
  <si>
    <t>998711101</t>
  </si>
  <si>
    <t>Přesun hmot pro izolace proti vodě, vlhkosti a plynům stanovený z hmotnosti přesunovaného materiálu vodorovná dopravní vzdálenost do 50 m v objektech výšky do 6 m</t>
  </si>
  <si>
    <t>474948108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</si>
  <si>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</si>
  <si>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</si>
  <si>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</si>
  <si>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120</t>
  </si>
  <si>
    <t>721.2</t>
  </si>
  <si>
    <t>Napojení na stávající rozvody pod stropem 3NP</t>
  </si>
  <si>
    <t>-1959301379</t>
  </si>
  <si>
    <t>121</t>
  </si>
  <si>
    <t>721100911</t>
  </si>
  <si>
    <t>Opravy potrubí hrdlového zazátkování hrdla kanalizačního potrubí</t>
  </si>
  <si>
    <t>-991492147</t>
  </si>
  <si>
    <t>122</t>
  </si>
  <si>
    <t>721140917</t>
  </si>
  <si>
    <t>Opravy odpadního potrubí litinového propojení dosavadního potrubí DN 150</t>
  </si>
  <si>
    <t>-1818137358</t>
  </si>
  <si>
    <t>"odhad výměry"5</t>
  </si>
  <si>
    <t>123</t>
  </si>
  <si>
    <t>721173402</t>
  </si>
  <si>
    <t>Potrubí z plastových trub PVC SN4 svodné (ležaté) DN 125</t>
  </si>
  <si>
    <t>1823670419</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</si>
  <si>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</si>
  <si>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124</t>
  </si>
  <si>
    <t>721173403</t>
  </si>
  <si>
    <t>Potrubí z plastových trub PVC SN4 svodné (ležaté) DN 160</t>
  </si>
  <si>
    <t>207191041</t>
  </si>
  <si>
    <t>125</t>
  </si>
  <si>
    <t>721173404</t>
  </si>
  <si>
    <t>Potrubí z plastových trub PVC SN4 svodné (ležaté) DN 200</t>
  </si>
  <si>
    <t>-1263503306</t>
  </si>
  <si>
    <t>126</t>
  </si>
  <si>
    <t>721173406</t>
  </si>
  <si>
    <t>Potrubí z plastových trub PVC SN4 svodné (ležaté) DN 315</t>
  </si>
  <si>
    <t>1715258987</t>
  </si>
  <si>
    <t>127</t>
  </si>
  <si>
    <t>28611625</t>
  </si>
  <si>
    <t>čistící kus kanalizace plastové KG DN 300</t>
  </si>
  <si>
    <t>340554454</t>
  </si>
  <si>
    <t>128</t>
  </si>
  <si>
    <t>721174025</t>
  </si>
  <si>
    <t>Potrubí z plastových trub polypropylenové odpadní (svislé) DN 110</t>
  </si>
  <si>
    <t>501259312</t>
  </si>
  <si>
    <t>129</t>
  </si>
  <si>
    <t>721174026</t>
  </si>
  <si>
    <t>Potrubí z plastových trub polypropylenové odpadní (svislé) DN 125</t>
  </si>
  <si>
    <t>-229033596</t>
  </si>
  <si>
    <t>130</t>
  </si>
  <si>
    <t>721174042</t>
  </si>
  <si>
    <t>Potrubí z plastových trub polypropylenové připojovací DN 40</t>
  </si>
  <si>
    <t>-988966420</t>
  </si>
  <si>
    <t>131</t>
  </si>
  <si>
    <t>721174043</t>
  </si>
  <si>
    <t>Potrubí z plastových trub polypropylenové připojovací DN 50</t>
  </si>
  <si>
    <t>1560827399</t>
  </si>
  <si>
    <t>132</t>
  </si>
  <si>
    <t>721174044</t>
  </si>
  <si>
    <t>Potrubí z plastových trub polypropylenové připojovací DN 75</t>
  </si>
  <si>
    <t>-1695831502</t>
  </si>
  <si>
    <t>133</t>
  </si>
  <si>
    <t>721174045</t>
  </si>
  <si>
    <t>Potrubí z plastových trub polypropylenové připojovací DN 110</t>
  </si>
  <si>
    <t>-138720267</t>
  </si>
  <si>
    <t>134</t>
  </si>
  <si>
    <t>721194104</t>
  </si>
  <si>
    <t>Vyměření přípojek na potrubí vyvedení a upevnění odpadních výpustek DN 40</t>
  </si>
  <si>
    <t>-1746420872</t>
  </si>
  <si>
    <t xml:space="preserve">Poznámka k souboru cen:
1. Cenami lze oceňovat i vyvedení a upevnění odpadních výpustek ke strojům a zařízením.
2. Potrubí odpadních výpustek se oceňují cenami souboru cen 721 17- . . Potrubí z plastových trub, části A 01.
</t>
  </si>
  <si>
    <t>135</t>
  </si>
  <si>
    <t>721194105</t>
  </si>
  <si>
    <t>Vyměření přípojek na potrubí vyvedení a upevnění odpadních výpustek DN 50</t>
  </si>
  <si>
    <t>-1220039226</t>
  </si>
  <si>
    <t>136</t>
  </si>
  <si>
    <t>721194109</t>
  </si>
  <si>
    <t>Vyměření přípojek na potrubí vyvedení a upevnění odpadních výpustek DN 100</t>
  </si>
  <si>
    <t>731153731</t>
  </si>
  <si>
    <t>137</t>
  </si>
  <si>
    <t>721290111</t>
  </si>
  <si>
    <t>Zkouška těsnosti kanalizace v objektech vodou do DN 125</t>
  </si>
  <si>
    <t>-297213794</t>
  </si>
  <si>
    <t xml:space="preserve">Poznámka k souboru cen:
1. V ceně -0123 není započteno dodání média; jeho dodávka se oceňuje ve specifikaci.
</t>
  </si>
  <si>
    <t>138</t>
  </si>
  <si>
    <t>721290112</t>
  </si>
  <si>
    <t>Zkouška těsnosti kanalizace v objektech vodou DN 150 nebo DN 200</t>
  </si>
  <si>
    <t>-1248309814</t>
  </si>
  <si>
    <t>139</t>
  </si>
  <si>
    <t>721290113</t>
  </si>
  <si>
    <t>Zkouška těsnosti kanalizace v objektech vodou DN 250 nebo DN 300</t>
  </si>
  <si>
    <t>1021117372</t>
  </si>
  <si>
    <t>140</t>
  </si>
  <si>
    <t>998721102</t>
  </si>
  <si>
    <t>Přesun hmot pro vnitřní kanalizace stanovený z hmotnosti přesunovaného materiálu vodorovná dopravní vzdálenost do 50 m v objektech výšky přes 6 do 12 m</t>
  </si>
  <si>
    <t>151034471</t>
  </si>
  <si>
    <t>722</t>
  </si>
  <si>
    <t>Zdravotechnika - vnitřní vodovod</t>
  </si>
  <si>
    <t>141</t>
  </si>
  <si>
    <t>722.1</t>
  </si>
  <si>
    <t>Napojení na stávající rozvod SV</t>
  </si>
  <si>
    <t>kpl</t>
  </si>
  <si>
    <t>1132481398</t>
  </si>
  <si>
    <t>142</t>
  </si>
  <si>
    <t>722.2</t>
  </si>
  <si>
    <t>Napojení na stávající rozvod TV a cirkulace</t>
  </si>
  <si>
    <t>371126943</t>
  </si>
  <si>
    <t>143</t>
  </si>
  <si>
    <t>722.3</t>
  </si>
  <si>
    <t>Napojení rozvodů ze 4.N.P.</t>
  </si>
  <si>
    <t>-356903421</t>
  </si>
  <si>
    <t>144</t>
  </si>
  <si>
    <t>722130901</t>
  </si>
  <si>
    <t>Opravy vodovodního potrubí z ocelových trubek pozinkovaných závitových zazátkování vývodu</t>
  </si>
  <si>
    <t>-2131457267</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</si>
  <si>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</si>
  <si>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145</t>
  </si>
  <si>
    <t>722174002</t>
  </si>
  <si>
    <t>Potrubí z plastových trubek z polypropylenu (PPR) svařovaných polyfuzně PN 16 (SDR 7,4) D 20 x 2,8</t>
  </si>
  <si>
    <t>2142321919</t>
  </si>
  <si>
    <t xml:space="preserve">Poznámka k souboru cen:
1. V cenách -4001 až -4088 jsou započteny náklady na montáž a dodávku potrubí a tvarovek.
</t>
  </si>
  <si>
    <t>"1.p.p. - 3.n.p."80+70+80+30</t>
  </si>
  <si>
    <t>146</t>
  </si>
  <si>
    <t>722174003</t>
  </si>
  <si>
    <t>Potrubí z plastových trubek z polypropylenu (PPR) svařovaných polyfuzně PN 16 (SDR 7,4) D 25 x 3,5</t>
  </si>
  <si>
    <t>-302259733</t>
  </si>
  <si>
    <t>"1.p.p. - 3.n.p."40+30+30+10</t>
  </si>
  <si>
    <t>147</t>
  </si>
  <si>
    <t>722174004</t>
  </si>
  <si>
    <t>Potrubí z plastových trubek z polypropylenu (PPR) svařovaných polyfuzně PN 16 (SDR 7,4) D 32 x 4,4</t>
  </si>
  <si>
    <t>411417402</t>
  </si>
  <si>
    <t>"1.n.p. - 3.n.p."30+16+40</t>
  </si>
  <si>
    <t>148</t>
  </si>
  <si>
    <t>722174005</t>
  </si>
  <si>
    <t>Potrubí z plastových trubek z polypropylenu (PPR) svařovaných polyfuzně PN 16 (SDR 7,4) D 40 x 5,5</t>
  </si>
  <si>
    <t>-670481981</t>
  </si>
  <si>
    <t>149</t>
  </si>
  <si>
    <t>722181221</t>
  </si>
  <si>
    <t>Ochrana potrubí termoizolačními trubicemi z pěnového polyetylenu PE přilepenými v příčných a podélných spojích, tloušťky izolace přes 6 do 9 mm, vnitřního průměru izolace DN do 22 mm</t>
  </si>
  <si>
    <t>527880526</t>
  </si>
  <si>
    <t xml:space="preserve">Poznámka k souboru cen:
1. V cenách -1211 až -1256 jsou započteny i náklady na dodání tepelně izolačních trubic.
</t>
  </si>
  <si>
    <t>150</t>
  </si>
  <si>
    <t>722181222</t>
  </si>
  <si>
    <t>Ochrana potrubí termoizolačními trubicemi z pěnového polyetylenu PE přilepenými v příčných a podélných spojích, tloušťky izolace přes 6 do 9 mm, vnitřního průměru izolace DN přes 22 do 45 mm</t>
  </si>
  <si>
    <t>-2128126254</t>
  </si>
  <si>
    <t>151</t>
  </si>
  <si>
    <t>722190401</t>
  </si>
  <si>
    <t>Zřízení přípojek na potrubí vyvedení a upevnění výpustek do DN 25</t>
  </si>
  <si>
    <t>457301594</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</si>
  <si>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</si>
  <si>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152</t>
  </si>
  <si>
    <t>722224115</t>
  </si>
  <si>
    <t>Armatury s jedním závitem kohouty plnicí a vypouštěcí PN 10 G 1/2</t>
  </si>
  <si>
    <t>-2137023256</t>
  </si>
  <si>
    <t xml:space="preserve">Poznámka k souboru cen:
1. Cenami -9101 až -9106 nelze oceňovat montáž nástěnek.
2. V cenách –0111 až -0122 je započteno i vyvedení a upevnění výpustek.
</t>
  </si>
  <si>
    <t>153</t>
  </si>
  <si>
    <t>722230102</t>
  </si>
  <si>
    <t>Armatury se dvěma závity ventily přímé G 3/4</t>
  </si>
  <si>
    <t>791554522</t>
  </si>
  <si>
    <t>154</t>
  </si>
  <si>
    <t>722230104</t>
  </si>
  <si>
    <t>Armatury se dvěma závity ventily přímé G 5/4</t>
  </si>
  <si>
    <t>404283426</t>
  </si>
  <si>
    <t>155</t>
  </si>
  <si>
    <t>722230105</t>
  </si>
  <si>
    <t>Armatury se dvěma závity ventily přímé G 6/4</t>
  </si>
  <si>
    <t>97900430</t>
  </si>
  <si>
    <t>156</t>
  </si>
  <si>
    <t>722290226</t>
  </si>
  <si>
    <t>Zkoušky, proplach a desinfekce vodovodního potrubí zkoušky těsnosti vodovodního potrubí závitového do DN 50</t>
  </si>
  <si>
    <t>-1925602259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</si>
  <si>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</si>
  <si>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260+212</t>
  </si>
  <si>
    <t>157</t>
  </si>
  <si>
    <t>7228191-R</t>
  </si>
  <si>
    <t>Montáž ventilů směšovacích termostatických G 3/4“ (DN20)</t>
  </si>
  <si>
    <t>1679684409</t>
  </si>
  <si>
    <t>158</t>
  </si>
  <si>
    <t>551141-R</t>
  </si>
  <si>
    <t>směšovací termostatický ventil G 3/4" pro rozvody sanity s havarijní funkcí při výpadku dodávky studené vody</t>
  </si>
  <si>
    <t>-539575145</t>
  </si>
  <si>
    <t>Poznámka k položce:
• Maximální provozní tlak - statický: 10 bar
• Maximální provozní tlak - dynamický: 5 bar
• Rozsah regulace teploty: 30÷65 °C
• Maximální teplota na vstupu: 85 °C
• Přesnost: +/- 2 K
• Maximální poměr mezi vstupními tlaky: (T/S nebo S/T): 2:1
• Minimální průtok pro zajištění stabilního provozu:
   o 9 l/min (1/2", 3/4")
   o 15 l/min (1", 1 1/4")
   o 40 l/min (1 1/2", 2")
• Minimální rozdíl teploty mezi vstupní teplou vodou a výstupní smíšenou vodou pro zajištění havarijní funkce proti opaření: 15 K
Příklad materiálu: GIACOMINI, kód R156Y220</t>
  </si>
  <si>
    <t>159</t>
  </si>
  <si>
    <t>998722102</t>
  </si>
  <si>
    <t>Přesun hmot pro vnitřní vodovod stanovený z hmotnosti přesunovaného materiálu vodorovná dopravní vzdálenost do 50 m v objektech výšky přes 6 do 12 m</t>
  </si>
  <si>
    <t>-53739974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</si>
  <si>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</si>
  <si>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</si>
  <si>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</si>
  <si>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160</t>
  </si>
  <si>
    <t>725112001</t>
  </si>
  <si>
    <t>Zařízení záchodů klozety keramické standardní samostatně stojící s hlubokým splachováním</t>
  </si>
  <si>
    <t>1482183114</t>
  </si>
  <si>
    <t xml:space="preserve">Poznámka k souboru cen:
1. V cenách -1351, -1361 není započten napájecí zdroj.
2. V cenách jsou započtená klozetová sedátka.
</t>
  </si>
  <si>
    <t>161</t>
  </si>
  <si>
    <t>72523120R</t>
  </si>
  <si>
    <t>D+ M klozet kombinovaný s bidetem</t>
  </si>
  <si>
    <t>979837775</t>
  </si>
  <si>
    <t>Poznámka k položce:
Dodávka obsahuje:
- kombi mísa s bidetovou tryskou
- kombi nádrž
- splachovadlo s mechanickým tlačítkem
- tmel silikonový sanitární bílý
- manžeta těsnící gumová pro kanalizační tvarovky E 50/40 pro vysoké teploty
- manžeta připojovací WC s těsnícími lamelami pro plastové a litinové potrubí DN 110
- sedátko klozetové duroplastové bílé antibakteriální
- šrouby ke klozetu
- tlaková flexi hadička
- podomítková batrie s přívodem smíšené a studené vody</t>
  </si>
  <si>
    <t>162</t>
  </si>
  <si>
    <t>725121527</t>
  </si>
  <si>
    <t>Pisoárové záchodky keramické automatické s integrovaným napájecím zdrojem</t>
  </si>
  <si>
    <t>-816765413</t>
  </si>
  <si>
    <t xml:space="preserve">Poznámka k souboru cen:
1. V cenách –1001, -1521, -1525, -1529, -2002 není započten napájecí zdroj.
2. V cenách -1501 a -1502 není započten ventil na oplach pisoáru.
</t>
  </si>
  <si>
    <t>163</t>
  </si>
  <si>
    <t>725211602</t>
  </si>
  <si>
    <t xml:space="preserve">Umyvadla keramická bílá bez výtokových armatur připevněná na stěnu šrouby bez sloupu nebo krytu na sifon </t>
  </si>
  <si>
    <t>-1160262012</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</si>
  <si>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</si>
  <si>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164</t>
  </si>
  <si>
    <t>725241112</t>
  </si>
  <si>
    <t>Sprchové vaničky akrylátové čtvercové 900x900 mm</t>
  </si>
  <si>
    <t>-606762488</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</si>
  <si>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</si>
  <si>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165</t>
  </si>
  <si>
    <t>725244103</t>
  </si>
  <si>
    <t>Sprchové dveře a zástěny dveře sprchové do niky rámové se skleněnou výplní tl. 5 mm otvíravé jednokřídlové, na vaničku šířky 900 mm</t>
  </si>
  <si>
    <t>1721461536</t>
  </si>
  <si>
    <t xml:space="preserve">Poznámka k souboru cen:
1. V cenách -4904-4907 nejsou započteny náklady na dodání sprchových dveří a zástěn.
</t>
  </si>
  <si>
    <t>166</t>
  </si>
  <si>
    <t>725331111</t>
  </si>
  <si>
    <t>Výlevky bez výtokových armatur a splachovací nádrže keramické se sklopnou plastovou mřížkou 425 mm</t>
  </si>
  <si>
    <t>653234527</t>
  </si>
  <si>
    <t>167</t>
  </si>
  <si>
    <t>725813111</t>
  </si>
  <si>
    <t>Ventily rohové bez připojovací trubičky nebo flexi hadičky G 1/2</t>
  </si>
  <si>
    <t>-1666690582</t>
  </si>
  <si>
    <t>168</t>
  </si>
  <si>
    <t>725821312</t>
  </si>
  <si>
    <t>Baterie dřezové nástěnné pákové s otáčivým kulatým ústím a délkou ramínka 300 mm</t>
  </si>
  <si>
    <t>1994359957</t>
  </si>
  <si>
    <t xml:space="preserve">Poznámka k souboru cen:
1. V ceně -1422 není započten napájecí zdroj.
</t>
  </si>
  <si>
    <t>169</t>
  </si>
  <si>
    <t>725822611</t>
  </si>
  <si>
    <t>Baterie umyvadlové stojánkové pákové bez výpusti</t>
  </si>
  <si>
    <t>1481870355</t>
  </si>
  <si>
    <t xml:space="preserve">Poznámka k souboru cen:
1. V cenách –2654, 56, -9101-9202 není započten napájecí zdroj.
</t>
  </si>
  <si>
    <t>170</t>
  </si>
  <si>
    <t>725841311</t>
  </si>
  <si>
    <t>Baterie sprchové nástěnné pákové</t>
  </si>
  <si>
    <t>-289633016</t>
  </si>
  <si>
    <t xml:space="preserve">Poznámka k souboru cen:
1. V cenách –1353-54 není započten napájecí zdroj.
</t>
  </si>
  <si>
    <t>171</t>
  </si>
  <si>
    <t>725980123</t>
  </si>
  <si>
    <t>Dvířka 30/30</t>
  </si>
  <si>
    <t>1882897375</t>
  </si>
  <si>
    <t>172</t>
  </si>
  <si>
    <t>998725102</t>
  </si>
  <si>
    <t>Přesun hmot pro zařizovací předměty stanovený z hmotnosti přesunovaného materiálu vodorovná dopravní vzdálenost do 50 m v objektech výšky přes 6 do 12 m</t>
  </si>
  <si>
    <t>-314673826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</si>
  <si>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</si>
  <si>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741</t>
  </si>
  <si>
    <t>Elektroinstalace - silnoproud</t>
  </si>
  <si>
    <t>173</t>
  </si>
  <si>
    <t>741.1</t>
  </si>
  <si>
    <t>Elektroinstalace - přenos částky ze samostatného rozpočtu v příloze</t>
  </si>
  <si>
    <t>1039559077</t>
  </si>
  <si>
    <t>751</t>
  </si>
  <si>
    <t>Vzduchotechnika</t>
  </si>
  <si>
    <t>174</t>
  </si>
  <si>
    <t>751111052</t>
  </si>
  <si>
    <t>Montáž ventilátoru axiálního nízkotlakého podhledového, průměru přes 100 do 200 mm</t>
  </si>
  <si>
    <t>328343986</t>
  </si>
  <si>
    <t>175</t>
  </si>
  <si>
    <t>1479126</t>
  </si>
  <si>
    <t>malý ventilátor se zpětnou klapkou a nast.doběhem, vzduchový výkon min. 50 m3/hod (30 Pa);(230 V); akust.tlak 45 dB (1,5 m)</t>
  </si>
  <si>
    <t>-163542480</t>
  </si>
  <si>
    <t>"1.p.p"1</t>
  </si>
  <si>
    <t>176</t>
  </si>
  <si>
    <t>1479127</t>
  </si>
  <si>
    <t>malý ventilátor se zpětnou klapkou a nast.doběhem, vzduchový výkon min. 80 m3/hod (30 Pa);(230 V); akust.tlak 45 dB (1,5 m)</t>
  </si>
  <si>
    <t>-1637049698</t>
  </si>
  <si>
    <t>"1.n.p"2</t>
  </si>
  <si>
    <t>"2.n.p"2</t>
  </si>
  <si>
    <t>"3.n.p"2</t>
  </si>
  <si>
    <t>177</t>
  </si>
  <si>
    <t>1479128</t>
  </si>
  <si>
    <t>malý ventilátor se zpětnou klapkou a nast.doběhem, vzduchový výkon min. 90 m3/hod (30 Pa); (230 V); akust.tlak 45 dB (1,5 m)</t>
  </si>
  <si>
    <t>-966188186</t>
  </si>
  <si>
    <t>178</t>
  </si>
  <si>
    <t>1479129</t>
  </si>
  <si>
    <t>malý ventilátor se zpětnou klapkou a nast.doběhem, vzduchový výkon min. 120 m3/hod (30 Pa); (230 V); akust.tlak 45 dB (1,5 m)</t>
  </si>
  <si>
    <t>-1856333611</t>
  </si>
  <si>
    <t>179</t>
  </si>
  <si>
    <t>1479130</t>
  </si>
  <si>
    <t>malý ventilátor se zpětnou klapkou a nast.doběhem, vzduchový výkon min. 150 m3/hod (30 Pa); (230 V); akust.tlak 45 dB (1,5 m)</t>
  </si>
  <si>
    <t>-287189403</t>
  </si>
  <si>
    <t>"1.n.p"1</t>
  </si>
  <si>
    <t>180</t>
  </si>
  <si>
    <t>751398041</t>
  </si>
  <si>
    <t>Montáž ostatních zařízení protidešťové žaluzie nebo žaluziové klapky na kruhové potrubí, průměru do 300 mm</t>
  </si>
  <si>
    <t>-1033335289</t>
  </si>
  <si>
    <t>181</t>
  </si>
  <si>
    <t>429729-R</t>
  </si>
  <si>
    <t>žaluzie protidešťová na kruhové potrubí, průměru do 300 mm</t>
  </si>
  <si>
    <t>2031710096</t>
  </si>
  <si>
    <t>182</t>
  </si>
  <si>
    <t>751510042</t>
  </si>
  <si>
    <t>Vzduchotechnické potrubí z pozinkovaného plechu kruhové, trouba spirálně vinutá bez příruby, průměru přes 100 do 200 mm</t>
  </si>
  <si>
    <t>-974869877</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</si>
  <si>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</si>
  <si>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Poznámka k položce:
- obě WC pro postižené je součástí jiné etapy tohoto projektu
- v rámci této etapy provedení přípravy pro obě WC postižených vyvedením VZT potrubí a zaslepením dle PD v prostoru nad sníženým podhledem budoucího WC postižených</t>
  </si>
  <si>
    <t>"1.p.p."2,30+5,00+2,00</t>
  </si>
  <si>
    <t>"1.n.p."4,00+3,00+2*5,00+1,50</t>
  </si>
  <si>
    <t>"2.n.p."3,50+5,00+1,50+5,20</t>
  </si>
  <si>
    <t>"3.n.p."3,50+5,00+1,50+5,20</t>
  </si>
  <si>
    <t>183</t>
  </si>
  <si>
    <t>7516911-R</t>
  </si>
  <si>
    <t xml:space="preserve">Zaregulování systému vzduchotechnického zařízení </t>
  </si>
  <si>
    <t>-1652482121</t>
  </si>
  <si>
    <t>184</t>
  </si>
  <si>
    <t>998751101</t>
  </si>
  <si>
    <t>Přesun hmot pro vzduchotechniku stanovený z hmotnosti přesunovaného materiálu vodorovná dopravní vzdálenost do 100 m v objektech výšky do 12 m</t>
  </si>
  <si>
    <t>-1933301002</t>
  </si>
  <si>
    <t>763</t>
  </si>
  <si>
    <t>Konstrukce suché výstavby</t>
  </si>
  <si>
    <t>185</t>
  </si>
  <si>
    <t>763131451</t>
  </si>
  <si>
    <t>Podhled ze sádrokartonových desek dvouvrstvá zavěšená spodní konstrukce z ocelových profilů CD, UD jednoduše opláštěná deskou impregnovanou H2, tl. 12,5 mm, bez TI</t>
  </si>
  <si>
    <t>925620393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</si>
  <si>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</si>
  <si>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"1.p.p."2,26+1,35</t>
  </si>
  <si>
    <t>"1.n.p."4,20+3,60+2,72+5,74</t>
  </si>
  <si>
    <t>"2.n.p."7,06+4,80+2,80+3,15+1,35</t>
  </si>
  <si>
    <t>"3.n.p."7,06+4,80+2,80+3,15+1,35</t>
  </si>
  <si>
    <t>186</t>
  </si>
  <si>
    <t>763131761</t>
  </si>
  <si>
    <t>Podhled ze sádrokartonových desek Příplatek k cenám za plochu do 3 m2 jednotlivě</t>
  </si>
  <si>
    <t>-677135688</t>
  </si>
  <si>
    <t>"1.n.p."3,60+2,72</t>
  </si>
  <si>
    <t>"2.n.p."2,80+1,35</t>
  </si>
  <si>
    <t>"3.n.p."2,80+1,35</t>
  </si>
  <si>
    <t>187</t>
  </si>
  <si>
    <t>763131767</t>
  </si>
  <si>
    <t>Podhled ze sádrokartonových desek Příplatek k cenám za výšku zavěšení přes 1,5 m</t>
  </si>
  <si>
    <t>984134363</t>
  </si>
  <si>
    <t>188</t>
  </si>
  <si>
    <t>763164521</t>
  </si>
  <si>
    <t>Obklad ze sádrokartonových desek konstrukcí kovových včetně ochranných úhelníků ve tvaru L rozvinuté šíře do 0,4 m, opláštěný deskou impregnovanou H2, tl. 12,5 mm</t>
  </si>
  <si>
    <t>-1214500737</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</si>
  <si>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</si>
  <si>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"obklad kanalizační stoupačky"3*3,90</t>
  </si>
  <si>
    <t>189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</si>
  <si>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</si>
  <si>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</si>
  <si>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780009390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</si>
  <si>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</si>
  <si>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</si>
  <si>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</si>
  <si>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190</t>
  </si>
  <si>
    <t>766622212</t>
  </si>
  <si>
    <t>Montáž oken plastových plochy do 1 m2 včetně montáže rámu pevných do zdiva</t>
  </si>
  <si>
    <t>-2142384564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</si>
  <si>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</si>
  <si>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191</t>
  </si>
  <si>
    <t>61140049</t>
  </si>
  <si>
    <t>okno plastové otevíravé/sklopné dvojsklo do plochy 1m2</t>
  </si>
  <si>
    <t>873715992</t>
  </si>
  <si>
    <t>0,90*0,90</t>
  </si>
  <si>
    <t>192</t>
  </si>
  <si>
    <t>766660001</t>
  </si>
  <si>
    <t>Montáž dveřních křídel dřevěných nebo plastových otevíravých do ocelové zárubně povrchově upravených jednokřídlových, šířky do 800 mm</t>
  </si>
  <si>
    <t>380316036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</si>
  <si>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</si>
  <si>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193</t>
  </si>
  <si>
    <t>61160128</t>
  </si>
  <si>
    <t>dveře dřevěné vnitřní hladké plné 1křídlé standardní provedení 600x1970mm</t>
  </si>
  <si>
    <t>-1728830649</t>
  </si>
  <si>
    <t>194</t>
  </si>
  <si>
    <t>61160158</t>
  </si>
  <si>
    <t>dveře dřevěné vnitřní hladké plné 1křídlé standardní provedení 700x1970mm</t>
  </si>
  <si>
    <t>968440401</t>
  </si>
  <si>
    <t>195</t>
  </si>
  <si>
    <t>61160188</t>
  </si>
  <si>
    <t>dveře dřevěné vnitřní hladké plné 1křídlé standardní provedení 800x1970mm</t>
  </si>
  <si>
    <t>1193524698</t>
  </si>
  <si>
    <t>196</t>
  </si>
  <si>
    <t>766660729</t>
  </si>
  <si>
    <t>Montáž dveřních doplňků dveřního kování interiérového štítku s klikou</t>
  </si>
  <si>
    <t>222166320</t>
  </si>
  <si>
    <t>197</t>
  </si>
  <si>
    <t>54914622</t>
  </si>
  <si>
    <t>kování dveřní vrchní klika včetně štítu a montážního materiálu BB 72 matný nikl</t>
  </si>
  <si>
    <t>-1370554238</t>
  </si>
  <si>
    <t>Poznámka k položce:
rozteč kování bude podle zámku dveřních křídel</t>
  </si>
  <si>
    <t>198</t>
  </si>
  <si>
    <t>998766102</t>
  </si>
  <si>
    <t>Přesun hmot pro konstrukce truhlářské stanovený z hmotnosti přesunovaného materiálu vodorovná dopravní vzdálenost do 50 m v objektech výšky přes 6 do 12 m</t>
  </si>
  <si>
    <t>-261808853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</si>
  <si>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</si>
  <si>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</si>
  <si>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</si>
  <si>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199</t>
  </si>
  <si>
    <t>771121011</t>
  </si>
  <si>
    <t>Příprava podkladu před provedením dlažby nátěr penetrační na podlahu</t>
  </si>
  <si>
    <t>508345817</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</si>
  <si>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</si>
  <si>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"2.n.p."7,06+8,02+4,80+13,80+2,80+3,15+1,35</t>
  </si>
  <si>
    <t>"3.n.p."7,06+8,02+4,80+13,80+2,80+3,15+1,35</t>
  </si>
  <si>
    <t>Mezisoučet sociálky</t>
  </si>
  <si>
    <t>200</t>
  </si>
  <si>
    <t>771151011</t>
  </si>
  <si>
    <t>Příprava podkladu před provedením dlažby samonivelační stěrka min.pevnosti 20 MPa, tloušťky do 3 mm</t>
  </si>
  <si>
    <t>-2127265058</t>
  </si>
  <si>
    <t>201</t>
  </si>
  <si>
    <t>771554112</t>
  </si>
  <si>
    <t>Montáž podlah z dlaždic teracových lepených flexibilním lepidlem přes 6 do 9 ks/ m2</t>
  </si>
  <si>
    <t>-132152340</t>
  </si>
  <si>
    <t>202</t>
  </si>
  <si>
    <t>59247374</t>
  </si>
  <si>
    <t>dlaždice teracová 300x300x35mm</t>
  </si>
  <si>
    <t>128632108</t>
  </si>
  <si>
    <t>7,56*1,1 'Přepočtené koeficientem množství</t>
  </si>
  <si>
    <t>203</t>
  </si>
  <si>
    <t>771574243</t>
  </si>
  <si>
    <t>Montáž podlah z dlaždic keramických lepených flexibilním lepidlem maloformátových pro vysoké mechanické zatížení hladkých přes 9 do 12 ks/m2</t>
  </si>
  <si>
    <t>1332243682</t>
  </si>
  <si>
    <t xml:space="preserve">Poznámka k souboru cen:
1. Položky jsou učeny pro všechy druhy povrchových úprav.
</t>
  </si>
  <si>
    <t>204</t>
  </si>
  <si>
    <t>59761434</t>
  </si>
  <si>
    <t>dlažba keramická slinutá hladká do interiéru i exteriéru pro vysoké mechanické namáhání přes 9 do 12ks/m2</t>
  </si>
  <si>
    <t>-763432406</t>
  </si>
  <si>
    <t>154,11*1,1 'Přepočtené koeficientem množství</t>
  </si>
  <si>
    <t>205</t>
  </si>
  <si>
    <t>771591115</t>
  </si>
  <si>
    <t>Podlahy - dokončovací práce spárování silikonem</t>
  </si>
  <si>
    <t>-822156492</t>
  </si>
  <si>
    <t xml:space="preserve">Poznámka k souboru cen:
1. Množství měrných jednotek u ceny -1185 se stanoví podle počtu řezaných dlaždic, nezávisle na jejich velikosti.
2. Položku -1185 lze použít při nuceném použítí jiného nástroje než řezačky.
</t>
  </si>
  <si>
    <t>Poznámka k položce:
stak dlažby a obkladu</t>
  </si>
  <si>
    <t>"místnost 0.12"1,50+1,00</t>
  </si>
  <si>
    <t>"místnost 0.16"(1,32+2,20)*2</t>
  </si>
  <si>
    <t>"místnost 0.17"(0,90+1,50)*2</t>
  </si>
  <si>
    <t>"místnost 1.11"(2,15+2,30)*2</t>
  </si>
  <si>
    <t>"místnost 1.12"(1,50+2,90)*2+(2,60+1,10)*2+(1,00+0,90)*6</t>
  </si>
  <si>
    <t>"místnost 1.14"(2,50+1,70)*2</t>
  </si>
  <si>
    <t>"místnost 1.15"(3,00+3,15)*2+(0,90+1,75)*2</t>
  </si>
  <si>
    <t>"místnost 1.16"(1,30+2,30)*2</t>
  </si>
  <si>
    <t>"místnost 1.17"(1,60+0,85+2,00)*2+(2,00+1,00)*2</t>
  </si>
  <si>
    <t>"místnost 2.12"(2,60+3,20)*2</t>
  </si>
  <si>
    <t>"místnost 2.13"(2,60+3,20)*2+(1,50+0,90)*2</t>
  </si>
  <si>
    <t>"místnost 2.14"(2,60+3,20)*2</t>
  </si>
  <si>
    <t>"místnost 2.15"(1,40+3,00)*2+(1,50+0,95)*6+(2,25+1,20)*2+(1,50+1,20)*2</t>
  </si>
  <si>
    <t>"místnost 2.16"(1,40+2,30)*2</t>
  </si>
  <si>
    <t>"místnost 2.17"(1,50+1,30)*2</t>
  </si>
  <si>
    <t>"místnost 2.18"(1,50+0,90)*2</t>
  </si>
  <si>
    <t>"místnost 3.12"(2,60+3,20)*2</t>
  </si>
  <si>
    <t>"místnost 3.13"(2,60+3,20)*2+(1,50+0,90)*2</t>
  </si>
  <si>
    <t>"místnost 3.14"(2,60+3,20)*2</t>
  </si>
  <si>
    <t>"místnost 3.15"(1,40+3,00)*2+(1,50+0,95)*6+(2,25+1,20)*2+(1,50+1,20)*2</t>
  </si>
  <si>
    <t>"místnost 3.16"(1,40+2,30)*2</t>
  </si>
  <si>
    <t>"místnost 3.17"(1,50+1,30)*2</t>
  </si>
  <si>
    <t>"místnost 3.18"(1,50+0,90)*2</t>
  </si>
  <si>
    <t>206</t>
  </si>
  <si>
    <t>998771102</t>
  </si>
  <si>
    <t>Přesun hmot pro podlahy z dlaždic stanovený z hmotnosti přesunovaného materiálu vodorovná dopravní vzdálenost do 50 m v objektech výšky přes 6 do 12 m</t>
  </si>
  <si>
    <t>-1288290476</t>
  </si>
  <si>
    <t>781</t>
  </si>
  <si>
    <t>Dokončovací práce - obklady</t>
  </si>
  <si>
    <t>207</t>
  </si>
  <si>
    <t>781474114</t>
  </si>
  <si>
    <t>Montáž obkladů vnitřních stěn z dlaždic keramických lepených flexibilním lepidlem maloformátových hladkých přes 19 do 22 ks/m2</t>
  </si>
  <si>
    <t>949091201</t>
  </si>
  <si>
    <t xml:space="preserve">Poznámka k souboru cen:
1. Položky jsou určeny pro všechny druhy povrchových úprav.
</t>
  </si>
  <si>
    <t>"místnost 0.12"(1,50+1,00)*1,50+(1,65*2+0,90)*1,50</t>
  </si>
  <si>
    <t>"místnost 1.11"(2,15+2,30)*2*1,50</t>
  </si>
  <si>
    <t>"místnost 1.12"((1,50+2,90)*2+(2,60+1,10)*2+(1,00+0,90)*6)*1,50</t>
  </si>
  <si>
    <t>"místnost 1.14"(2,50+1,70)*2*1,50</t>
  </si>
  <si>
    <t>"místnost 1.15"((3,00+3,15)*2+(0,90+1,75)*2)*1,50</t>
  </si>
  <si>
    <t>"místnost 1.16"(1,30+2,30)*2*1,50</t>
  </si>
  <si>
    <t>"místnost 1.17"(1,60+0,85+2,00)*2*1,50+(2,00+1,00)*2*2,10</t>
  </si>
  <si>
    <t>"místnost 2.13"((2,60+3,20)*2+(1,50+0,90)*2)*1,50</t>
  </si>
  <si>
    <t>"místnost 2.15"((1,40+3,00)*2+(1,50+0,95)*6+(2,25+1,20)*2+(1,50+1,20)*2)*1,50</t>
  </si>
  <si>
    <t>"místnost 3.13"((2,60+3,20)*2+(1,50+0,90)*2)*1,50</t>
  </si>
  <si>
    <t>"místnost 3.15"((1,40+3,00)*2+(1,50+0,95)*6+(2,25+1,20)*2+(1,50+1,20)*2)*1,50</t>
  </si>
  <si>
    <t>208</t>
  </si>
  <si>
    <t>781495141</t>
  </si>
  <si>
    <t>Obklad - dokončující práce průnik obkladem kruhový, bez izolace do DN 30</t>
  </si>
  <si>
    <t>-934083399</t>
  </si>
  <si>
    <t xml:space="preserve">Poznámka k souboru cen:
1. Množství měrných jednotek u ceny -5185 se stanoví podle počtu řezaných obkladaček, nezávisle na jejich velikosti.
2. Položku -5185 lze použít při nuceném použití jiného nástroje než řezačky.
</t>
  </si>
  <si>
    <t>209</t>
  </si>
  <si>
    <t>781495142</t>
  </si>
  <si>
    <t>Obklad - dokončující práce průnik obkladem kruhový, bez izolace přes DN 30 do DN 90</t>
  </si>
  <si>
    <t>-986811918</t>
  </si>
  <si>
    <t>210</t>
  </si>
  <si>
    <t>781495143</t>
  </si>
  <si>
    <t>Obklad - dokončující práce průnik obkladem kruhový, bez izolace přes DN 90</t>
  </si>
  <si>
    <t>1192407746</t>
  </si>
  <si>
    <t>211</t>
  </si>
  <si>
    <t>781571131</t>
  </si>
  <si>
    <t>Montáž obkladů ostění z obkladaček keramických lepených flexibilním lepidlem šířky ostění do 200 mm</t>
  </si>
  <si>
    <t>1789296678</t>
  </si>
  <si>
    <t>11*0,60</t>
  </si>
  <si>
    <t>6,6*2 'Přepočtené koeficientem množství</t>
  </si>
  <si>
    <t>212</t>
  </si>
  <si>
    <t>781674113</t>
  </si>
  <si>
    <t>Montáž obkladů parapetů z dlaždic keramických lepených flexibilním lepidlem, šířky parapetu přes 150 do 200 mm</t>
  </si>
  <si>
    <t>-2046213237</t>
  </si>
  <si>
    <t>11*1,25</t>
  </si>
  <si>
    <t>213</t>
  </si>
  <si>
    <t>59761040</t>
  </si>
  <si>
    <t>obklad keramický hladký přes 19 do 22ks/m2</t>
  </si>
  <si>
    <t>-1756475622</t>
  </si>
  <si>
    <t>"stěny"437,91</t>
  </si>
  <si>
    <t>"ostění"13,20*0,20</t>
  </si>
  <si>
    <t>"parapety"13,75*0,20</t>
  </si>
  <si>
    <t>443,3*1,1 'Přepočtené koeficientem množství</t>
  </si>
  <si>
    <t>214</t>
  </si>
  <si>
    <t>998781102</t>
  </si>
  <si>
    <t>Přesun hmot pro obklady keramické stanovený z hmotnosti přesunovaného materiálu vodorovná dopravní vzdálenost do 50 m v objektech výšky přes 6 do 12 m</t>
  </si>
  <si>
    <t>-1822297185</t>
  </si>
  <si>
    <t>783</t>
  </si>
  <si>
    <t>Dokončovací práce - nátěry</t>
  </si>
  <si>
    <t>215</t>
  </si>
  <si>
    <t>783314101</t>
  </si>
  <si>
    <t>Základní nátěr zámečnických konstrukcí jednonásobný syntetický</t>
  </si>
  <si>
    <t>1084179240</t>
  </si>
  <si>
    <t>"oc.zárubně"42*5,00*0,30</t>
  </si>
  <si>
    <t>216</t>
  </si>
  <si>
    <t>783315101</t>
  </si>
  <si>
    <t>Mezinátěr zámečnických konstrukcí jednonásobný syntetický standardní</t>
  </si>
  <si>
    <t>-329702338</t>
  </si>
  <si>
    <t>217</t>
  </si>
  <si>
    <t>783317101</t>
  </si>
  <si>
    <t>Krycí nátěr (email) zámečnických konstrukcí jednonásobný syntetický standardní</t>
  </si>
  <si>
    <t>1204618093</t>
  </si>
  <si>
    <t>784</t>
  </si>
  <si>
    <t>Dokončovací práce - malby a tapety</t>
  </si>
  <si>
    <t>218</t>
  </si>
  <si>
    <t>784111011</t>
  </si>
  <si>
    <t>Obroušení podkladu omítky v místnostech výšky do 3,80 m</t>
  </si>
  <si>
    <t>1155524583</t>
  </si>
  <si>
    <t>"místnost 0.12"(4,35+6,50)*2*3,90+19,11</t>
  </si>
  <si>
    <t>"místnost 0.16"(1,32+2,20)*2*1,30+2,26</t>
  </si>
  <si>
    <t>"místnost 0.17"(0,90+1,50)*2*1,30+1,35</t>
  </si>
  <si>
    <t>"místnost 1.11"(2,15+2,30)*2*1,30+4,20</t>
  </si>
  <si>
    <t>"místnost 1.12"(2,80+4,17)*2*2,40+(2,80+2*1,20+2,90)*2*0,80+10,10</t>
  </si>
  <si>
    <t>"místnost 1.14"(2,50+1,70)*2*1,30+3,60</t>
  </si>
  <si>
    <t>"místnost 1.15"(3,00+3,15)*2*2,40+(0,90+1,75)*0,80+8,47</t>
  </si>
  <si>
    <t>"místnost 1.16"(1,30+2,30)*2*1,30+2,72</t>
  </si>
  <si>
    <t>"místnost 1.17"(1,60+0,85+2,00)*2*1,30+(2,00+1,00)*2*0,80+5,74</t>
  </si>
  <si>
    <t>"místnost 2.12"(2,60+3,20)*2*1,30+7,06</t>
  </si>
  <si>
    <t>"místnost 2.13"(2,60+3,20)*2*2,40+(1,50+0,90)*0,80+8,02</t>
  </si>
  <si>
    <t>"místnost 2.14"(2,60+3,20)*2*1,30+4,80</t>
  </si>
  <si>
    <t>"místnost 2.15"(3,40+4,70)*2*2,40+(2,40+1,00+3,10+2*1,60)*0,80+13,18</t>
  </si>
  <si>
    <t>"místnost 2.16"(1,40+2,30)*2*1,30+2,80</t>
  </si>
  <si>
    <t>"místnost 2.17"(1,50+1,30)*2*1,30+3,15</t>
  </si>
  <si>
    <t>"místnost 2.18"(1,50+0,90)*2*1,30+1,35</t>
  </si>
  <si>
    <t>219</t>
  </si>
  <si>
    <t>784211101</t>
  </si>
  <si>
    <t>Malby z malířských směsí otěruvzdorných za mokra dvojnásobné, bílé za mokra otěruvzdorné výborně v místnostech výšky do 3,80 m</t>
  </si>
  <si>
    <t>-2016052816</t>
  </si>
  <si>
    <t>SO 1.2 - Modernizace ústředního vytápění</t>
  </si>
  <si>
    <t xml:space="preserve">    94 - Lešení </t>
  </si>
  <si>
    <t xml:space="preserve">    713 - Izolace tepelné</t>
  </si>
  <si>
    <t xml:space="preserve">    733 - Ústřední vytápění - rozvodné potrubí</t>
  </si>
  <si>
    <t xml:space="preserve">    734 - Ústřední vytápění - armatury</t>
  </si>
  <si>
    <t xml:space="preserve">    735 - Ústřední vytápění - otopná tělesa</t>
  </si>
  <si>
    <t>310237291</t>
  </si>
  <si>
    <t>Zazdívka otvorů ve zdivu nadzákladovém cihlami pálenými plochy přes 0,09 m2 do 0,25 m2, ve zdi tl. přes 900 do 1050 mm</t>
  </si>
  <si>
    <t>-17830085</t>
  </si>
  <si>
    <t>612325221</t>
  </si>
  <si>
    <t>Vápenocementová omítka jednotlivých malých ploch štuková na stěnách, plochy jednotlivě do 0,09 m2</t>
  </si>
  <si>
    <t>492151009</t>
  </si>
  <si>
    <t>612325222</t>
  </si>
  <si>
    <t>Vápenocementová omítka jednotlivých malých ploch štuková na stěnách, plochy jednotlivě přes 0,09 do 0,25 m2</t>
  </si>
  <si>
    <t>968158321</t>
  </si>
  <si>
    <t xml:space="preserve">Lešení </t>
  </si>
  <si>
    <t>-1557201684</t>
  </si>
  <si>
    <t>2635,24*0,1 'Přepočtené koeficientem množství</t>
  </si>
  <si>
    <t>746274661</t>
  </si>
  <si>
    <t>2635,24*0,3 'Přepočtené koeficientem množství</t>
  </si>
  <si>
    <t>713410831</t>
  </si>
  <si>
    <t>Odstranění tepelné izolace potrubí a ohybů pásy nebo rohožemi s povrchovou úpravou hliníkovou fólií připevněnými ocelovým drátem potrubí, tloušťka izolace do 50 mm</t>
  </si>
  <si>
    <t>1197985252</t>
  </si>
  <si>
    <t>7312008-R</t>
  </si>
  <si>
    <t>Demontáž, odvoz a likvidace stávajícího plynového kotle vč. odvodu spalin přes zeď</t>
  </si>
  <si>
    <t>-528460544</t>
  </si>
  <si>
    <t>733110808</t>
  </si>
  <si>
    <t>Demontáž potrubí z trubek ocelových závitových DN přes 32 do 50</t>
  </si>
  <si>
    <t>-983481532</t>
  </si>
  <si>
    <t>734200822</t>
  </si>
  <si>
    <t>Demontáž armatur závitových se dvěma závity přes 1/2 do G 1</t>
  </si>
  <si>
    <t>361850125</t>
  </si>
  <si>
    <t>734200824</t>
  </si>
  <si>
    <t>Demontáž armatur závitových se dvěma závity přes 6/4 do G 2</t>
  </si>
  <si>
    <t>-104602296</t>
  </si>
  <si>
    <t>735111810</t>
  </si>
  <si>
    <t>Demontáž otopných těles litinových článkových</t>
  </si>
  <si>
    <t>986899931</t>
  </si>
  <si>
    <t>"3.n.p."25*0,610</t>
  </si>
  <si>
    <t>"2.n.p."83*0,610</t>
  </si>
  <si>
    <t>735121810</t>
  </si>
  <si>
    <t>Demontáž otopných těles ocelových článkových</t>
  </si>
  <si>
    <t>-778845406</t>
  </si>
  <si>
    <t>"3.n.p."891*0,223+15*0,411</t>
  </si>
  <si>
    <t>"2.n.p."942*0,223</t>
  </si>
  <si>
    <t>735151812</t>
  </si>
  <si>
    <t>Demontáž otopných těles panelových jednořadých stavební délky přes 1500 do 2820 mm</t>
  </si>
  <si>
    <t>-1403526409</t>
  </si>
  <si>
    <t>735151821</t>
  </si>
  <si>
    <t>Demontáž otopných těles panelových dvouřadých stavební délky do 1500 mm</t>
  </si>
  <si>
    <t>1938548986</t>
  </si>
  <si>
    <t>735291800</t>
  </si>
  <si>
    <t>Demontáž konzol nebo držáků otopných těles, registrů, konvektorů do odpadu</t>
  </si>
  <si>
    <t>-693671852</t>
  </si>
  <si>
    <t>92*2 'Přepočtené koeficientem množství</t>
  </si>
  <si>
    <t>896590132</t>
  </si>
  <si>
    <t>1984266236</t>
  </si>
  <si>
    <t>997013511</t>
  </si>
  <si>
    <t>Odvoz suti a vybouraných hmot z meziskládky na skládku s naložením a se složením, na vzdálenost do 1 km</t>
  </si>
  <si>
    <t>-1300665250</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</si>
  <si>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</si>
  <si>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-731365251</t>
  </si>
  <si>
    <t>7,573*14 'Přepočtené koeficientem množství</t>
  </si>
  <si>
    <t>932645849</t>
  </si>
  <si>
    <t>94620240</t>
  </si>
  <si>
    <t>poplatek za uložení stavebního odpadu z izolačních materiálů zatříděného kódem 107 604</t>
  </si>
  <si>
    <t>-992361512</t>
  </si>
  <si>
    <t>1017680284</t>
  </si>
  <si>
    <t>94620 - R1</t>
  </si>
  <si>
    <t>zápočet za prodej ocelového šrotu do výkupu</t>
  </si>
  <si>
    <t>942528394</t>
  </si>
  <si>
    <t>94620 - R2</t>
  </si>
  <si>
    <t>zápočet za prodej šrotu - litina do výkupu</t>
  </si>
  <si>
    <t>487226138</t>
  </si>
  <si>
    <t>998018003</t>
  </si>
  <si>
    <t>Přesun hmot pro budovy občanské výstavby, bydlení, výrobu a služby ruční - bez užití mechanizace vodorovná dopravní vzdálenost do 100 m pro budovy s jakoukoliv nosnou konstrukcí výšky přes 12 do 24 m</t>
  </si>
  <si>
    <t>-1730618278</t>
  </si>
  <si>
    <t>713</t>
  </si>
  <si>
    <t>Izolace tepelné</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</si>
  <si>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</si>
  <si>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</si>
  <si>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-346434919</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</si>
  <si>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</si>
  <si>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63154018</t>
  </si>
  <si>
    <t>pouzdro izolační potrubní s jednostrannou Al fólií max. 250/100 °C 54/40 mm</t>
  </si>
  <si>
    <t>276985790</t>
  </si>
  <si>
    <t>998713103</t>
  </si>
  <si>
    <t>Přesun hmot pro izolace tepelné stanovený z hmotnosti přesunovaného materiálu vodorovná dopravní vzdálenost do 50 m v objektech výšky přes 12 m do 24 m</t>
  </si>
  <si>
    <t>1565831728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</si>
  <si>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</si>
  <si>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733</t>
  </si>
  <si>
    <t>Ústřední vytápění - rozvodné potrubí</t>
  </si>
  <si>
    <t>733123111</t>
  </si>
  <si>
    <t>Potrubí z trubek ocelových hladkých Příplatek k cenám za zhotovení přípojky z trubek ocelových hladkých do Ø 25/2,6</t>
  </si>
  <si>
    <t>-675694632</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</si>
  <si>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</si>
  <si>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Poznámka k položce:
Úprava přípojek pro instalaci nových těles</t>
  </si>
  <si>
    <t>734</t>
  </si>
  <si>
    <t>Ústřední vytápění - armatury</t>
  </si>
  <si>
    <t>7342201-R1</t>
  </si>
  <si>
    <t>Ventil regulační automatický závitový DN15, 0,05-0,25 bar</t>
  </si>
  <si>
    <t>194256557</t>
  </si>
  <si>
    <t>Poznámka k položce:
Obsahuje:
- úprava potrubí pro instalaci ventilu včetně dodání ventilu, pulsního potrubí a zátek</t>
  </si>
  <si>
    <t>7342201-R2</t>
  </si>
  <si>
    <t>Ventil regulační automatický závitový DN20, 0,05-0,25 bar</t>
  </si>
  <si>
    <t>-723832443</t>
  </si>
  <si>
    <t>7342201-R3</t>
  </si>
  <si>
    <t>Ventil regulační automatický závitový DN25, 0,05-0,25 bar</t>
  </si>
  <si>
    <t>629358944</t>
  </si>
  <si>
    <t>7342201-R4</t>
  </si>
  <si>
    <t>Ventil regulační automatický závitový DN32, 0,05-0,25 bar</t>
  </si>
  <si>
    <t>-1064986802</t>
  </si>
  <si>
    <t>7342201-R5</t>
  </si>
  <si>
    <t>Ventil regulační automatický závitový DN40, 0,05-0,25 bar</t>
  </si>
  <si>
    <t>2008496499</t>
  </si>
  <si>
    <t>7342201-R6</t>
  </si>
  <si>
    <t>Ventil regulační uzavírací závitový DN15 na stoupací potrubí k automatickému ventilu</t>
  </si>
  <si>
    <t>-392191613</t>
  </si>
  <si>
    <t>Poznámka k položce:
Obsahuje:
- úprava potrubí pro instalaci ventilu včetně dodání ventilu a zátek</t>
  </si>
  <si>
    <t>7342201-R7</t>
  </si>
  <si>
    <t>Ventil regulační uzavírací závitový DN20 na stoupací potrubí k automatickému ventilu</t>
  </si>
  <si>
    <t>1452673212</t>
  </si>
  <si>
    <t>7342201-R8</t>
  </si>
  <si>
    <t>Ventil regulační uzavírací závitový DN25 na stoupací potrubí k automatickému ventilu</t>
  </si>
  <si>
    <t>1966489333</t>
  </si>
  <si>
    <t>7342201-R9</t>
  </si>
  <si>
    <t>Ventil regulační uzavírací závitový DN32 na stoupací potrubí k automatickému ventilu</t>
  </si>
  <si>
    <t>928853419</t>
  </si>
  <si>
    <t>7342202-R0</t>
  </si>
  <si>
    <t>Ventil regulační uzavírací závitový DN40 na stoupací potrubí k automatickému ventilu</t>
  </si>
  <si>
    <t>580265884</t>
  </si>
  <si>
    <t>734261233</t>
  </si>
  <si>
    <t>Šroubení topenářské PN 16 do 120°C přímé G 1/2</t>
  </si>
  <si>
    <t>432538150</t>
  </si>
  <si>
    <t>734261234</t>
  </si>
  <si>
    <t>Šroubení topenářské PN 16 do 120°C přímé G 3/4</t>
  </si>
  <si>
    <t>-308845741</t>
  </si>
  <si>
    <t>734261235</t>
  </si>
  <si>
    <t>Šroubení topenářské PN 16 do 120°C přímé G 1</t>
  </si>
  <si>
    <t>883389301</t>
  </si>
  <si>
    <t>734261236</t>
  </si>
  <si>
    <t>Šroubení topenářské PN 16 do 120°C přímé G 5/4</t>
  </si>
  <si>
    <t>-316091085</t>
  </si>
  <si>
    <t>734261237</t>
  </si>
  <si>
    <t>Šroubení topenářské PN 16 do 120°C přímé G 6/4</t>
  </si>
  <si>
    <t>-2130629287</t>
  </si>
  <si>
    <t>734291123</t>
  </si>
  <si>
    <t>Ostatní armatury kohouty plnicí a vypouštěcí PN 10 do 90°C G 1/2</t>
  </si>
  <si>
    <t>1608136970</t>
  </si>
  <si>
    <t>734291951</t>
  </si>
  <si>
    <t>Opravy armatur závitových zpětná montáž hlavic ručního a termostatického ovládání</t>
  </si>
  <si>
    <t>2012152399</t>
  </si>
  <si>
    <t>46+49+47+32-41</t>
  </si>
  <si>
    <t>IVR.500047</t>
  </si>
  <si>
    <t>ruční hlavice - M30x1,5; plast-mosaz</t>
  </si>
  <si>
    <t>-84614523</t>
  </si>
  <si>
    <t>998734103</t>
  </si>
  <si>
    <t>Přesun hmot pro armatury stanovený z hmotnosti přesunovaného materiálu vodorovná dopravní vzdálenost do 50 m v objektech výšky přes 12 do 24 m</t>
  </si>
  <si>
    <t>390843604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</si>
  <si>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</si>
  <si>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</si>
  <si>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</si>
  <si>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735117110</t>
  </si>
  <si>
    <t>Otopná tělesa litinová článková se základním nátěrem výkon 88-136,1 W/článek odpojení a připojení po nátěru</t>
  </si>
  <si>
    <t>1414717406</t>
  </si>
  <si>
    <t>"3/500/150"1*3*0,310</t>
  </si>
  <si>
    <t>"18/1000/100"1*18*0,610</t>
  </si>
  <si>
    <t>"3/1000/150"3*0,610</t>
  </si>
  <si>
    <t>"5/1000/150"2*5*0,610</t>
  </si>
  <si>
    <t>"6/1000/150"1*6*0,610</t>
  </si>
  <si>
    <t>"8/1000/150"2*8*0,610</t>
  </si>
  <si>
    <t>"10/1000/150"6*10*0,610</t>
  </si>
  <si>
    <t>"12/1000/150"1*12*0,610</t>
  </si>
  <si>
    <t>"13/1000/150"1*13*0,610</t>
  </si>
  <si>
    <t>"15/1000/150"8*15*0,610</t>
  </si>
  <si>
    <t>"17/1000/150"1*17*0,610</t>
  </si>
  <si>
    <t>"18/1000/150"1*18*0,610</t>
  </si>
  <si>
    <t>"20/1000/150"1*20*0,610</t>
  </si>
  <si>
    <t>"5/500/150"1*5*0,310</t>
  </si>
  <si>
    <t>"8/500/150"1*8*0,310</t>
  </si>
  <si>
    <t>"13/500/150"2*13*0,310</t>
  </si>
  <si>
    <t>"15/500/150"6*15*0,130</t>
  </si>
  <si>
    <t>"17/500/150"1*17*0,310</t>
  </si>
  <si>
    <t>"18/500/150"6*18*0,310</t>
  </si>
  <si>
    <t>"20/500/150"21*20*0,310</t>
  </si>
  <si>
    <t>"22/500/150"1*22*0,310</t>
  </si>
  <si>
    <t>735151475</t>
  </si>
  <si>
    <t>Otopná tělesa panelová dvoudesková PN 1,0 MPa, T do 110°C s jednou přídavnou přestupní plochou výšky tělesa 600 mm stavební délky / výkonu 800 mm / 1030 W</t>
  </si>
  <si>
    <t>1940483565</t>
  </si>
  <si>
    <t xml:space="preserve">Poznámka k souboru cen:
1. Ceny lze použít pro jakýkoli způsob připojení.
</t>
  </si>
  <si>
    <t>735151495</t>
  </si>
  <si>
    <t>Otopná tělesa panelová dvoudesková PN 1,0 MPa, T do 110°C s jednou přídavnou přestupní plochou výšky tělesa 900 mm stavební délky / výkonu 800 mm / 1403 W</t>
  </si>
  <si>
    <t>1219605005</t>
  </si>
  <si>
    <t>735151497</t>
  </si>
  <si>
    <t>Otopná tělesa panelová dvoudesková PN 1,0 MPa, T do 110°C s jednou přídavnou přestupní plochou výšky tělesa 900 mm stavební délky / výkonu 1000 mm / 1754 W</t>
  </si>
  <si>
    <t>1694583019</t>
  </si>
  <si>
    <t>735151499</t>
  </si>
  <si>
    <t>Otopná tělesa panelová dvoudesková PN 1,0 MPa, T do 110°C s jednou přídavnou přestupní plochou výšky tělesa 900 mm stavební délky / výkonu 1200 mm / 2105 W</t>
  </si>
  <si>
    <t>-646674055</t>
  </si>
  <si>
    <t>735151575</t>
  </si>
  <si>
    <t>Otopná tělesa panelová dvoudesková PN 1,0 MPa, T do 110°C se dvěma přídavnými přestupními plochami výšky tělesa 600 mm stavební délky / výkonu 800 mm / 1343 W</t>
  </si>
  <si>
    <t>562668580</t>
  </si>
  <si>
    <t>735151577</t>
  </si>
  <si>
    <t>Otopná tělesa panelová dvoudesková PN 1,0 MPa, T do 110°C se dvěma přídavnými přestupními plochami výšky tělesa 600 mm stavební délky / výkonu 1000 mm / 1679 W</t>
  </si>
  <si>
    <t>-1229836417</t>
  </si>
  <si>
    <t>735151579</t>
  </si>
  <si>
    <t>Otopná tělesa panelová dvoudesková PN 1,0 MPa, T do 110°C se dvěma přídavnými přestupními plochami výšky tělesa 600 mm stavební délky / výkonu 1200 mm / 2015 W</t>
  </si>
  <si>
    <t>1125939368</t>
  </si>
  <si>
    <t>735151595</t>
  </si>
  <si>
    <t>Otopná tělesa panelová dvoudesková PN 1,0 MPa, T do 110°C se dvěma přídavnými přestupními plochami výšky tělesa 900 mm stavební délky / výkonu 800 mm / 1850 W</t>
  </si>
  <si>
    <t>1912650428</t>
  </si>
  <si>
    <t>735151597</t>
  </si>
  <si>
    <t>Otopná tělesa panelová dvoudesková PN 1,0 MPa, T do 110°C se dvěma přídavnými přestupními plochami výšky tělesa 900 mm stavební délky / výkonu 1000 mm / 2313 W</t>
  </si>
  <si>
    <t>-1984323387</t>
  </si>
  <si>
    <t>735151675</t>
  </si>
  <si>
    <t>Otopná tělesa panelová třídesková PN 1,0 MPa, T do 110°C se třemi přídavnými přestupními plochami výšky tělesa 600 mm stavební délky / výkonu 800 mm / 1925 W</t>
  </si>
  <si>
    <t>-1080414956</t>
  </si>
  <si>
    <t>7351517R6</t>
  </si>
  <si>
    <t>Otopná tělesa panelová dvoudesková PN 1,0 MPa, T do 110°C s jednou přídavnou přestupní plochou výšky tělesa 550 mm stavební délky / výkonu 900 mm / 1089 W</t>
  </si>
  <si>
    <t>-754568601</t>
  </si>
  <si>
    <t>Poznámka k položce:
Specifikace: 21-055090-R0
tw1/tw2/tD°C: 75/65/20</t>
  </si>
  <si>
    <t>7351517R7</t>
  </si>
  <si>
    <t>Otopná tělesa panelová dvoudesková PN 1,0 MPa, T do 110°C s jednou přídavnou přestupní plochou výšky tělesa 550 mm stavební délky / výkonu 1000 mm / 1210 W</t>
  </si>
  <si>
    <t>902521074</t>
  </si>
  <si>
    <t>Poznámka k položce:
Specifikace: 21-055100-R0
tw1/tw2/tD°C: 75/65/20</t>
  </si>
  <si>
    <t>7351517R9</t>
  </si>
  <si>
    <t>Otopná tělesa panelová dvoudesková PN 1,0 MPa, T do 110°C s jednou přídavnou přestupní plochou výšky tělesa 550 mm stavební délky / výkonu 1200 mm / 1452 W</t>
  </si>
  <si>
    <t>-957310472</t>
  </si>
  <si>
    <t>Poznámka k položce:
Specifikace: 21-055120-R0
tw1/tw2/tD°C: 75/65/20</t>
  </si>
  <si>
    <t>7351518R0</t>
  </si>
  <si>
    <t>Otopná tělesa panelová dvoudesková PN 1,0 MPa, T do 110°C s jednou přídavnou přestupní plochou výšky tělesa 550 mm stavební délky / výkonu 1400 mm / 1694 W</t>
  </si>
  <si>
    <t>-161117504</t>
  </si>
  <si>
    <t xml:space="preserve">Poznámka k položce:
Specifikace: 21-055140-R0
tw1/tw2/tD°C: 75/65/20
</t>
  </si>
  <si>
    <t>7351525R7</t>
  </si>
  <si>
    <t>Otopná tělesa panelová dvoudesková PN 1,0 MPa, T do 110°C se dvěma přídavnými přestupními plochami výšky tělesa 550 mm stavební délky / výkonu 1000 mm / 1576 W</t>
  </si>
  <si>
    <t>852541363</t>
  </si>
  <si>
    <t>Poznámka k položce:
Specifikace: 22-055100-R0
tw1/tw2/tD°C: 75/65/20</t>
  </si>
  <si>
    <t>7351525R9</t>
  </si>
  <si>
    <t>Otopná tělesa panelová dvoudesková PN 1,0 MPa, T do 110°C se dvěma přídavnými přestupními plochami výšky tělesa 550 mm stavební délky / výkonu 1200 mm / 1891 W</t>
  </si>
  <si>
    <t>1362391662</t>
  </si>
  <si>
    <t>Poznámka k položce:
Specifikace: 22-055120-R0
tw1/tw2/tD°C: 75/65/20</t>
  </si>
  <si>
    <t>7351526R0</t>
  </si>
  <si>
    <t>Otopná tělesa panelová dvoudesková PN 1,0 MPa, T do 110°C se dvěma přídavnými přestupními plochami výšky tělesa 550 mm stavební délky / výkonu 1400 mm / 2206 W</t>
  </si>
  <si>
    <t>-479083660</t>
  </si>
  <si>
    <t xml:space="preserve">Poznámka k položce:
Specifikace: 22-055140-R0
tw1/tw2/tD°C: 75/65/20
</t>
  </si>
  <si>
    <t>7351526R7</t>
  </si>
  <si>
    <t>Otopná tělesa panelová třídesková PN 1,0 MPa, T do 110°C se třemi přídavnými přestupními plochami výšky tělesa 550 mm stavební délky / výkonu 1000 mm / 2257 W</t>
  </si>
  <si>
    <t>-724320369</t>
  </si>
  <si>
    <t>Poznámka k položce:
Specifikace: 33-055100-R0
tw1/tw2/tD°C: 75/65/20</t>
  </si>
  <si>
    <t>7351526R9</t>
  </si>
  <si>
    <t>Otopná tělesa panelová třídesková PN 1,0 MPa, T do 110°C se třemi přídavnými přestupními plochami výšky tělesa 550 mm stavební délky / výkonu 1200 mm / 2708 W</t>
  </si>
  <si>
    <t>555257169</t>
  </si>
  <si>
    <t>Poznámka k položce:
Specifikace: 33-055120-R0
tw1/tw2/tD°C: 75/65/20</t>
  </si>
  <si>
    <t>735191904</t>
  </si>
  <si>
    <t>Ostatní opravy otopných těles vyčištění propláchnutím vodou otopných těles litinových</t>
  </si>
  <si>
    <t>-410334839</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</si>
  <si>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</si>
  <si>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735191910</t>
  </si>
  <si>
    <t>Ostatní opravy otopných těles napuštění vody do otopného systému včetně potrubí (bez kotle a ohříváků) otopných těles</t>
  </si>
  <si>
    <t>1721521566</t>
  </si>
  <si>
    <t>65,88+414,924+391,42</t>
  </si>
  <si>
    <t>735890801</t>
  </si>
  <si>
    <t>Vnitrostaveništní přemístění vybouraných (demontovaných) hmot otopných těles vodorovně do 100 m v objektech výšky do 6 m</t>
  </si>
  <si>
    <t>-2109648879</t>
  </si>
  <si>
    <t>Poznámka k položce:
pro nátěry</t>
  </si>
  <si>
    <t>392,42*0,02306 'Přepočtené koeficientem množství</t>
  </si>
  <si>
    <t>998735103</t>
  </si>
  <si>
    <t>Přesun hmot pro otopná tělesa stanovený z hmotnosti přesunovaného materiálu vodorovná dopravní vzdálenost do 50 m v objektech výšky přes 12 do 24 m</t>
  </si>
  <si>
    <t>1384393694</t>
  </si>
  <si>
    <t>783000103</t>
  </si>
  <si>
    <t>Zakrývání konstrukcí včetně pozdějšího odkrytí podlah nebo vodorovných ploch položením fólie</t>
  </si>
  <si>
    <t>885584324</t>
  </si>
  <si>
    <t xml:space="preserve">Poznámka k souboru cen:
1. V cenách nejsou započteny náklady na dodávku materiálu, tyto se ocení ve specifikaci.
</t>
  </si>
  <si>
    <t>2635,24*0,05 'Přepočtené koeficientem množství</t>
  </si>
  <si>
    <t>69311070</t>
  </si>
  <si>
    <t>geotextilie netkaná separační, ochranná, filtrační, drenážní PP 400g/m2</t>
  </si>
  <si>
    <t>-37178637</t>
  </si>
  <si>
    <t>131,762*1,05 'Přepočtené koeficientem množství</t>
  </si>
  <si>
    <t>783601421</t>
  </si>
  <si>
    <t>Příprava podkladu otopných těles před provedením nátěrů článkových očištění ometením</t>
  </si>
  <si>
    <t>-2055076879</t>
  </si>
  <si>
    <t>783601713</t>
  </si>
  <si>
    <t>Příprava podkladu armatur a kovových potrubí před provedením nátěru potrubí do DN 50 mm odmaštěním, odmašťovačem vodou ředitelným</t>
  </si>
  <si>
    <t>-1103431028</t>
  </si>
  <si>
    <t>28*2*9,00</t>
  </si>
  <si>
    <t>(46+49+47+32)*2*2,00</t>
  </si>
  <si>
    <t>280</t>
  </si>
  <si>
    <t>783617147</t>
  </si>
  <si>
    <t>Krycí nátěr (email) otopných těles litinových dvojnásobný syntetický</t>
  </si>
  <si>
    <t>827272108</t>
  </si>
  <si>
    <t>783617611</t>
  </si>
  <si>
    <t>Krycí nátěr (email) armatur a kovových potrubí potrubí do DN 50 mm dvojnásobný syntetický standardní</t>
  </si>
  <si>
    <t>1137666490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</si>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</sst>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33</v>
      </c>
      <c r="AO16" s="22"/>
      <c r="AP16" s="22"/>
      <c r="AQ16" s="22"/>
      <c r="AR16" s="20"/>
      <c r="BE16" s="31"/>
      <c r="BS16" s="17" t="s">
        <v>4</v>
      </c>
    </row>
    <row r="17" spans="2:7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35</v>
      </c>
      <c r="AO17" s="22"/>
      <c r="AP17" s="22"/>
      <c r="AQ17" s="22"/>
      <c r="AR17" s="20"/>
      <c r="BE17" s="31"/>
      <c r="BS17" s="17" t="s">
        <v>36</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6" t="s">
        <v>40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41</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42</v>
      </c>
      <c r="M28" s="44"/>
      <c r="N28" s="44"/>
      <c r="O28" s="44"/>
      <c r="P28" s="44"/>
      <c r="Q28" s="39"/>
      <c r="R28" s="39"/>
      <c r="S28" s="39"/>
      <c r="T28" s="39"/>
      <c r="U28" s="39"/>
      <c r="V28" s="39"/>
      <c r="W28" s="44" t="s">
        <v>43</v>
      </c>
      <c r="X28" s="44"/>
      <c r="Y28" s="44"/>
      <c r="Z28" s="44"/>
      <c r="AA28" s="44"/>
      <c r="AB28" s="44"/>
      <c r="AC28" s="44"/>
      <c r="AD28" s="44"/>
      <c r="AE28" s="44"/>
      <c r="AF28" s="39"/>
      <c r="AG28" s="39"/>
      <c r="AH28" s="39"/>
      <c r="AI28" s="39"/>
      <c r="AJ28" s="39"/>
      <c r="AK28" s="44" t="s">
        <v>44</v>
      </c>
      <c r="AL28" s="44"/>
      <c r="AM28" s="44"/>
      <c r="AN28" s="44"/>
      <c r="AO28" s="44"/>
      <c r="AP28" s="39"/>
      <c r="AQ28" s="39"/>
      <c r="AR28" s="43"/>
      <c r="BE28" s="31"/>
    </row>
    <row r="29" spans="2:57" s="2" customFormat="1" ht="14.4" customHeight="1">
      <c r="B29" s="45"/>
      <c r="C29" s="46"/>
      <c r="D29" s="32" t="s">
        <v>45</v>
      </c>
      <c r="E29" s="46"/>
      <c r="F29" s="32" t="s">
        <v>46</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47</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48</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49</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50</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51</v>
      </c>
      <c r="E35" s="53"/>
      <c r="F35" s="53"/>
      <c r="G35" s="53"/>
      <c r="H35" s="53"/>
      <c r="I35" s="53"/>
      <c r="J35" s="53"/>
      <c r="K35" s="53"/>
      <c r="L35" s="53"/>
      <c r="M35" s="53"/>
      <c r="N35" s="53"/>
      <c r="O35" s="53"/>
      <c r="P35" s="53"/>
      <c r="Q35" s="53"/>
      <c r="R35" s="53"/>
      <c r="S35" s="53"/>
      <c r="T35" s="54" t="s">
        <v>52</v>
      </c>
      <c r="U35" s="53"/>
      <c r="V35" s="53"/>
      <c r="W35" s="53"/>
      <c r="X35" s="55" t="s">
        <v>53</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54</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031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ZŠ Dr. M. Tyrše, Děčín II, Vrchlického 630/5 – oprava sociálních zařízení, výměna zdravotních instalací a ÚT</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70" t="str">
        <f>IF(K8="","",K8)</f>
        <v>Děčín II, Vrchlického 630/5</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IF(AN8="","",AN8)</f>
        <v>14. 2. 2019</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5.15" customHeight="1">
      <c r="B49" s="38"/>
      <c r="C49" s="32" t="s">
        <v>25</v>
      </c>
      <c r="D49" s="39"/>
      <c r="E49" s="39"/>
      <c r="F49" s="39"/>
      <c r="G49" s="39"/>
      <c r="H49" s="39"/>
      <c r="I49" s="39"/>
      <c r="J49" s="39"/>
      <c r="K49" s="39"/>
      <c r="L49" s="63" t="str">
        <f>IF(E11="","",E11)</f>
        <v>Statutární město Děčín</v>
      </c>
      <c r="M49" s="39"/>
      <c r="N49" s="39"/>
      <c r="O49" s="39"/>
      <c r="P49" s="39"/>
      <c r="Q49" s="39"/>
      <c r="R49" s="39"/>
      <c r="S49" s="39"/>
      <c r="T49" s="39"/>
      <c r="U49" s="39"/>
      <c r="V49" s="39"/>
      <c r="W49" s="39"/>
      <c r="X49" s="39"/>
      <c r="Y49" s="39"/>
      <c r="Z49" s="39"/>
      <c r="AA49" s="39"/>
      <c r="AB49" s="39"/>
      <c r="AC49" s="39"/>
      <c r="AD49" s="39"/>
      <c r="AE49" s="39"/>
      <c r="AF49" s="39"/>
      <c r="AG49" s="39"/>
      <c r="AH49" s="39"/>
      <c r="AI49" s="32" t="s">
        <v>32</v>
      </c>
      <c r="AJ49" s="39"/>
      <c r="AK49" s="39"/>
      <c r="AL49" s="39"/>
      <c r="AM49" s="72" t="str">
        <f>IF(E17="","",E17)</f>
        <v>Vladimír Vidai</v>
      </c>
      <c r="AN49" s="63"/>
      <c r="AO49" s="63"/>
      <c r="AP49" s="63"/>
      <c r="AQ49" s="39"/>
      <c r="AR49" s="43"/>
      <c r="AS49" s="73" t="s">
        <v>55</v>
      </c>
      <c r="AT49" s="74"/>
      <c r="AU49" s="75"/>
      <c r="AV49" s="75"/>
      <c r="AW49" s="75"/>
      <c r="AX49" s="75"/>
      <c r="AY49" s="75"/>
      <c r="AZ49" s="75"/>
      <c r="BA49" s="75"/>
      <c r="BB49" s="75"/>
      <c r="BC49" s="75"/>
      <c r="BD49" s="76"/>
    </row>
    <row r="50" spans="2:56" s="1" customFormat="1" ht="15.15" customHeight="1">
      <c r="B50" s="38"/>
      <c r="C50" s="32" t="s">
        <v>30</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37</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56</v>
      </c>
      <c r="D52" s="86"/>
      <c r="E52" s="86"/>
      <c r="F52" s="86"/>
      <c r="G52" s="86"/>
      <c r="H52" s="87"/>
      <c r="I52" s="88" t="s">
        <v>57</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58</v>
      </c>
      <c r="AH52" s="86"/>
      <c r="AI52" s="86"/>
      <c r="AJ52" s="86"/>
      <c r="AK52" s="86"/>
      <c r="AL52" s="86"/>
      <c r="AM52" s="86"/>
      <c r="AN52" s="88" t="s">
        <v>59</v>
      </c>
      <c r="AO52" s="86"/>
      <c r="AP52" s="86"/>
      <c r="AQ52" s="90" t="s">
        <v>60</v>
      </c>
      <c r="AR52" s="43"/>
      <c r="AS52" s="91" t="s">
        <v>61</v>
      </c>
      <c r="AT52" s="92" t="s">
        <v>62</v>
      </c>
      <c r="AU52" s="92" t="s">
        <v>63</v>
      </c>
      <c r="AV52" s="92" t="s">
        <v>64</v>
      </c>
      <c r="AW52" s="92" t="s">
        <v>65</v>
      </c>
      <c r="AX52" s="92" t="s">
        <v>66</v>
      </c>
      <c r="AY52" s="92" t="s">
        <v>67</v>
      </c>
      <c r="AZ52" s="92" t="s">
        <v>68</v>
      </c>
      <c r="BA52" s="92" t="s">
        <v>69</v>
      </c>
      <c r="BB52" s="92" t="s">
        <v>70</v>
      </c>
      <c r="BC52" s="92" t="s">
        <v>71</v>
      </c>
      <c r="BD52" s="93" t="s">
        <v>72</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73</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ROUND(AG55,2)</f>
        <v>0</v>
      </c>
      <c r="AH54" s="100"/>
      <c r="AI54" s="100"/>
      <c r="AJ54" s="100"/>
      <c r="AK54" s="100"/>
      <c r="AL54" s="100"/>
      <c r="AM54" s="100"/>
      <c r="AN54" s="101">
        <f>SUM(AG54,AT54)</f>
        <v>0</v>
      </c>
      <c r="AO54" s="101"/>
      <c r="AP54" s="101"/>
      <c r="AQ54" s="102" t="s">
        <v>19</v>
      </c>
      <c r="AR54" s="103"/>
      <c r="AS54" s="104">
        <f>ROUND(AS55,2)</f>
        <v>0</v>
      </c>
      <c r="AT54" s="105">
        <f>ROUND(SUM(AV54:AW54),2)</f>
        <v>0</v>
      </c>
      <c r="AU54" s="106">
        <f>ROUND(AU55,5)</f>
        <v>0</v>
      </c>
      <c r="AV54" s="105">
        <f>ROUND(AZ54*L29,2)</f>
        <v>0</v>
      </c>
      <c r="AW54" s="105">
        <f>ROUND(BA54*L30,2)</f>
        <v>0</v>
      </c>
      <c r="AX54" s="105">
        <f>ROUND(BB54*L29,2)</f>
        <v>0</v>
      </c>
      <c r="AY54" s="105">
        <f>ROUND(BC54*L30,2)</f>
        <v>0</v>
      </c>
      <c r="AZ54" s="105">
        <f>ROUND(AZ55,2)</f>
        <v>0</v>
      </c>
      <c r="BA54" s="105">
        <f>ROUND(BA55,2)</f>
        <v>0</v>
      </c>
      <c r="BB54" s="105">
        <f>ROUND(BB55,2)</f>
        <v>0</v>
      </c>
      <c r="BC54" s="105">
        <f>ROUND(BC55,2)</f>
        <v>0</v>
      </c>
      <c r="BD54" s="107">
        <f>ROUND(BD55,2)</f>
        <v>0</v>
      </c>
      <c r="BS54" s="108" t="s">
        <v>74</v>
      </c>
      <c r="BT54" s="108" t="s">
        <v>75</v>
      </c>
      <c r="BU54" s="109" t="s">
        <v>76</v>
      </c>
      <c r="BV54" s="108" t="s">
        <v>77</v>
      </c>
      <c r="BW54" s="108" t="s">
        <v>5</v>
      </c>
      <c r="BX54" s="108" t="s">
        <v>78</v>
      </c>
      <c r="CL54" s="108" t="s">
        <v>19</v>
      </c>
    </row>
    <row r="55" spans="2:91" s="6" customFormat="1" ht="16.5" customHeight="1">
      <c r="B55" s="110"/>
      <c r="C55" s="111"/>
      <c r="D55" s="112" t="s">
        <v>79</v>
      </c>
      <c r="E55" s="112"/>
      <c r="F55" s="112"/>
      <c r="G55" s="112"/>
      <c r="H55" s="112"/>
      <c r="I55" s="113"/>
      <c r="J55" s="112" t="s">
        <v>80</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ROUND(SUM(AG56:AG57),2)</f>
        <v>0</v>
      </c>
      <c r="AH55" s="113"/>
      <c r="AI55" s="113"/>
      <c r="AJ55" s="113"/>
      <c r="AK55" s="113"/>
      <c r="AL55" s="113"/>
      <c r="AM55" s="113"/>
      <c r="AN55" s="115">
        <f>SUM(AG55,AT55)</f>
        <v>0</v>
      </c>
      <c r="AO55" s="113"/>
      <c r="AP55" s="113"/>
      <c r="AQ55" s="116" t="s">
        <v>81</v>
      </c>
      <c r="AR55" s="117"/>
      <c r="AS55" s="118">
        <f>ROUND(SUM(AS56:AS57),2)</f>
        <v>0</v>
      </c>
      <c r="AT55" s="119">
        <f>ROUND(SUM(AV55:AW55),2)</f>
        <v>0</v>
      </c>
      <c r="AU55" s="120">
        <f>ROUND(SUM(AU56:AU57),5)</f>
        <v>0</v>
      </c>
      <c r="AV55" s="119">
        <f>ROUND(AZ55*L29,2)</f>
        <v>0</v>
      </c>
      <c r="AW55" s="119">
        <f>ROUND(BA55*L30,2)</f>
        <v>0</v>
      </c>
      <c r="AX55" s="119">
        <f>ROUND(BB55*L29,2)</f>
        <v>0</v>
      </c>
      <c r="AY55" s="119">
        <f>ROUND(BC55*L30,2)</f>
        <v>0</v>
      </c>
      <c r="AZ55" s="119">
        <f>ROUND(SUM(AZ56:AZ57),2)</f>
        <v>0</v>
      </c>
      <c r="BA55" s="119">
        <f>ROUND(SUM(BA56:BA57),2)</f>
        <v>0</v>
      </c>
      <c r="BB55" s="119">
        <f>ROUND(SUM(BB56:BB57),2)</f>
        <v>0</v>
      </c>
      <c r="BC55" s="119">
        <f>ROUND(SUM(BC56:BC57),2)</f>
        <v>0</v>
      </c>
      <c r="BD55" s="121">
        <f>ROUND(SUM(BD56:BD57),2)</f>
        <v>0</v>
      </c>
      <c r="BS55" s="122" t="s">
        <v>74</v>
      </c>
      <c r="BT55" s="122" t="s">
        <v>82</v>
      </c>
      <c r="BU55" s="122" t="s">
        <v>76</v>
      </c>
      <c r="BV55" s="122" t="s">
        <v>77</v>
      </c>
      <c r="BW55" s="122" t="s">
        <v>83</v>
      </c>
      <c r="BX55" s="122" t="s">
        <v>5</v>
      </c>
      <c r="CL55" s="122" t="s">
        <v>19</v>
      </c>
      <c r="CM55" s="122" t="s">
        <v>84</v>
      </c>
    </row>
    <row r="56" spans="1:90" s="3" customFormat="1" ht="16.5" customHeight="1">
      <c r="A56" s="123" t="s">
        <v>85</v>
      </c>
      <c r="B56" s="62"/>
      <c r="C56" s="124"/>
      <c r="D56" s="124"/>
      <c r="E56" s="125" t="s">
        <v>86</v>
      </c>
      <c r="F56" s="125"/>
      <c r="G56" s="125"/>
      <c r="H56" s="125"/>
      <c r="I56" s="125"/>
      <c r="J56" s="124"/>
      <c r="K56" s="125" t="s">
        <v>87</v>
      </c>
      <c r="L56" s="125"/>
      <c r="M56" s="125"/>
      <c r="N56" s="125"/>
      <c r="O56" s="125"/>
      <c r="P56" s="125"/>
      <c r="Q56" s="125"/>
      <c r="R56" s="125"/>
      <c r="S56" s="125"/>
      <c r="T56" s="125"/>
      <c r="U56" s="125"/>
      <c r="V56" s="125"/>
      <c r="W56" s="125"/>
      <c r="X56" s="125"/>
      <c r="Y56" s="125"/>
      <c r="Z56" s="125"/>
      <c r="AA56" s="125"/>
      <c r="AB56" s="125"/>
      <c r="AC56" s="125"/>
      <c r="AD56" s="125"/>
      <c r="AE56" s="125"/>
      <c r="AF56" s="125"/>
      <c r="AG56" s="126">
        <f>'SO 1.1 - Oprava sociálníc...'!J32</f>
        <v>0</v>
      </c>
      <c r="AH56" s="124"/>
      <c r="AI56" s="124"/>
      <c r="AJ56" s="124"/>
      <c r="AK56" s="124"/>
      <c r="AL56" s="124"/>
      <c r="AM56" s="124"/>
      <c r="AN56" s="126">
        <f>SUM(AG56,AT56)</f>
        <v>0</v>
      </c>
      <c r="AO56" s="124"/>
      <c r="AP56" s="124"/>
      <c r="AQ56" s="127" t="s">
        <v>88</v>
      </c>
      <c r="AR56" s="64"/>
      <c r="AS56" s="128">
        <v>0</v>
      </c>
      <c r="AT56" s="129">
        <f>ROUND(SUM(AV56:AW56),2)</f>
        <v>0</v>
      </c>
      <c r="AU56" s="130">
        <f>'SO 1.1 - Oprava sociálníc...'!P111</f>
        <v>0</v>
      </c>
      <c r="AV56" s="129">
        <f>'SO 1.1 - Oprava sociálníc...'!J35</f>
        <v>0</v>
      </c>
      <c r="AW56" s="129">
        <f>'SO 1.1 - Oprava sociálníc...'!J36</f>
        <v>0</v>
      </c>
      <c r="AX56" s="129">
        <f>'SO 1.1 - Oprava sociálníc...'!J37</f>
        <v>0</v>
      </c>
      <c r="AY56" s="129">
        <f>'SO 1.1 - Oprava sociálníc...'!J38</f>
        <v>0</v>
      </c>
      <c r="AZ56" s="129">
        <f>'SO 1.1 - Oprava sociálníc...'!F35</f>
        <v>0</v>
      </c>
      <c r="BA56" s="129">
        <f>'SO 1.1 - Oprava sociálníc...'!F36</f>
        <v>0</v>
      </c>
      <c r="BB56" s="129">
        <f>'SO 1.1 - Oprava sociálníc...'!F37</f>
        <v>0</v>
      </c>
      <c r="BC56" s="129">
        <f>'SO 1.1 - Oprava sociálníc...'!F38</f>
        <v>0</v>
      </c>
      <c r="BD56" s="131">
        <f>'SO 1.1 - Oprava sociálníc...'!F39</f>
        <v>0</v>
      </c>
      <c r="BT56" s="132" t="s">
        <v>84</v>
      </c>
      <c r="BV56" s="132" t="s">
        <v>77</v>
      </c>
      <c r="BW56" s="132" t="s">
        <v>89</v>
      </c>
      <c r="BX56" s="132" t="s">
        <v>83</v>
      </c>
      <c r="CL56" s="132" t="s">
        <v>19</v>
      </c>
    </row>
    <row r="57" spans="1:90" s="3" customFormat="1" ht="16.5" customHeight="1">
      <c r="A57" s="123" t="s">
        <v>85</v>
      </c>
      <c r="B57" s="62"/>
      <c r="C57" s="124"/>
      <c r="D57" s="124"/>
      <c r="E57" s="125" t="s">
        <v>90</v>
      </c>
      <c r="F57" s="125"/>
      <c r="G57" s="125"/>
      <c r="H57" s="125"/>
      <c r="I57" s="125"/>
      <c r="J57" s="124"/>
      <c r="K57" s="125" t="s">
        <v>91</v>
      </c>
      <c r="L57" s="125"/>
      <c r="M57" s="125"/>
      <c r="N57" s="125"/>
      <c r="O57" s="125"/>
      <c r="P57" s="125"/>
      <c r="Q57" s="125"/>
      <c r="R57" s="125"/>
      <c r="S57" s="125"/>
      <c r="T57" s="125"/>
      <c r="U57" s="125"/>
      <c r="V57" s="125"/>
      <c r="W57" s="125"/>
      <c r="X57" s="125"/>
      <c r="Y57" s="125"/>
      <c r="Z57" s="125"/>
      <c r="AA57" s="125"/>
      <c r="AB57" s="125"/>
      <c r="AC57" s="125"/>
      <c r="AD57" s="125"/>
      <c r="AE57" s="125"/>
      <c r="AF57" s="125"/>
      <c r="AG57" s="126">
        <f>'SO 1.2 - Modernizace ústř...'!J32</f>
        <v>0</v>
      </c>
      <c r="AH57" s="124"/>
      <c r="AI57" s="124"/>
      <c r="AJ57" s="124"/>
      <c r="AK57" s="124"/>
      <c r="AL57" s="124"/>
      <c r="AM57" s="124"/>
      <c r="AN57" s="126">
        <f>SUM(AG57,AT57)</f>
        <v>0</v>
      </c>
      <c r="AO57" s="124"/>
      <c r="AP57" s="124"/>
      <c r="AQ57" s="127" t="s">
        <v>88</v>
      </c>
      <c r="AR57" s="64"/>
      <c r="AS57" s="133">
        <v>0</v>
      </c>
      <c r="AT57" s="134">
        <f>ROUND(SUM(AV57:AW57),2)</f>
        <v>0</v>
      </c>
      <c r="AU57" s="135">
        <f>'SO 1.2 - Modernizace ústř...'!P99</f>
        <v>0</v>
      </c>
      <c r="AV57" s="134">
        <f>'SO 1.2 - Modernizace ústř...'!J35</f>
        <v>0</v>
      </c>
      <c r="AW57" s="134">
        <f>'SO 1.2 - Modernizace ústř...'!J36</f>
        <v>0</v>
      </c>
      <c r="AX57" s="134">
        <f>'SO 1.2 - Modernizace ústř...'!J37</f>
        <v>0</v>
      </c>
      <c r="AY57" s="134">
        <f>'SO 1.2 - Modernizace ústř...'!J38</f>
        <v>0</v>
      </c>
      <c r="AZ57" s="134">
        <f>'SO 1.2 - Modernizace ústř...'!F35</f>
        <v>0</v>
      </c>
      <c r="BA57" s="134">
        <f>'SO 1.2 - Modernizace ústř...'!F36</f>
        <v>0</v>
      </c>
      <c r="BB57" s="134">
        <f>'SO 1.2 - Modernizace ústř...'!F37</f>
        <v>0</v>
      </c>
      <c r="BC57" s="134">
        <f>'SO 1.2 - Modernizace ústř...'!F38</f>
        <v>0</v>
      </c>
      <c r="BD57" s="136">
        <f>'SO 1.2 - Modernizace ústř...'!F39</f>
        <v>0</v>
      </c>
      <c r="BT57" s="132" t="s">
        <v>84</v>
      </c>
      <c r="BV57" s="132" t="s">
        <v>77</v>
      </c>
      <c r="BW57" s="132" t="s">
        <v>92</v>
      </c>
      <c r="BX57" s="132" t="s">
        <v>83</v>
      </c>
      <c r="CL57" s="132" t="s">
        <v>19</v>
      </c>
    </row>
    <row r="58" spans="2:44" s="1" customFormat="1" ht="30"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row>
    <row r="59" spans="2:44" s="1" customFormat="1" ht="6.95" customHeight="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43"/>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E56:I56"/>
    <mergeCell ref="K56:AF56"/>
    <mergeCell ref="E57:I57"/>
    <mergeCell ref="K57:AF57"/>
  </mergeCells>
  <hyperlinks>
    <hyperlink ref="A56" location="'SO 1.1 - Oprava sociálníc...'!C2" display="/"/>
    <hyperlink ref="A57" location="'SO 1.2 - Modernizace ústř...'!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9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38"/>
      <c r="C3" s="139"/>
      <c r="D3" s="139"/>
      <c r="E3" s="139"/>
      <c r="F3" s="139"/>
      <c r="G3" s="139"/>
      <c r="H3" s="139"/>
      <c r="I3" s="140"/>
      <c r="J3" s="139"/>
      <c r="K3" s="139"/>
      <c r="L3" s="20"/>
      <c r="AT3" s="17" t="s">
        <v>84</v>
      </c>
    </row>
    <row r="4" spans="2:46" ht="24.95" customHeight="1">
      <c r="B4" s="20"/>
      <c r="D4" s="141" t="s">
        <v>93</v>
      </c>
      <c r="L4" s="20"/>
      <c r="M4" s="142" t="s">
        <v>10</v>
      </c>
      <c r="AT4" s="17" t="s">
        <v>4</v>
      </c>
    </row>
    <row r="5" spans="2:12" ht="6.95" customHeight="1">
      <c r="B5" s="20"/>
      <c r="L5" s="20"/>
    </row>
    <row r="6" spans="2:12" ht="12" customHeight="1">
      <c r="B6" s="20"/>
      <c r="D6" s="143" t="s">
        <v>16</v>
      </c>
      <c r="L6" s="20"/>
    </row>
    <row r="7" spans="2:12" ht="16.5" customHeight="1">
      <c r="B7" s="20"/>
      <c r="E7" s="144" t="str">
        <f>'Rekapitulace stavby'!K6</f>
        <v>ZŠ Dr. M. Tyrše, Děčín II, Vrchlického 630/5 – oprava sociálních zařízení, výměna zdravotních instalací a ÚT</v>
      </c>
      <c r="F7" s="143"/>
      <c r="G7" s="143"/>
      <c r="H7" s="143"/>
      <c r="L7" s="20"/>
    </row>
    <row r="8" spans="2:12" ht="12" customHeight="1">
      <c r="B8" s="20"/>
      <c r="D8" s="143" t="s">
        <v>94</v>
      </c>
      <c r="L8" s="20"/>
    </row>
    <row r="9" spans="2:12" s="1" customFormat="1" ht="16.5" customHeight="1">
      <c r="B9" s="43"/>
      <c r="E9" s="144" t="s">
        <v>95</v>
      </c>
      <c r="F9" s="1"/>
      <c r="G9" s="1"/>
      <c r="H9" s="1"/>
      <c r="I9" s="145"/>
      <c r="L9" s="43"/>
    </row>
    <row r="10" spans="2:12" s="1" customFormat="1" ht="12" customHeight="1">
      <c r="B10" s="43"/>
      <c r="D10" s="143" t="s">
        <v>96</v>
      </c>
      <c r="I10" s="145"/>
      <c r="L10" s="43"/>
    </row>
    <row r="11" spans="2:12" s="1" customFormat="1" ht="36.95" customHeight="1">
      <c r="B11" s="43"/>
      <c r="E11" s="146" t="s">
        <v>97</v>
      </c>
      <c r="F11" s="1"/>
      <c r="G11" s="1"/>
      <c r="H11" s="1"/>
      <c r="I11" s="145"/>
      <c r="L11" s="43"/>
    </row>
    <row r="12" spans="2:12" s="1" customFormat="1" ht="12">
      <c r="B12" s="43"/>
      <c r="I12" s="145"/>
      <c r="L12" s="43"/>
    </row>
    <row r="13" spans="2:12" s="1" customFormat="1" ht="12" customHeight="1">
      <c r="B13" s="43"/>
      <c r="D13" s="143" t="s">
        <v>18</v>
      </c>
      <c r="F13" s="132" t="s">
        <v>19</v>
      </c>
      <c r="I13" s="147" t="s">
        <v>20</v>
      </c>
      <c r="J13" s="132" t="s">
        <v>19</v>
      </c>
      <c r="L13" s="43"/>
    </row>
    <row r="14" spans="2:12" s="1" customFormat="1" ht="12" customHeight="1">
      <c r="B14" s="43"/>
      <c r="D14" s="143" t="s">
        <v>21</v>
      </c>
      <c r="F14" s="132" t="s">
        <v>22</v>
      </c>
      <c r="I14" s="147" t="s">
        <v>23</v>
      </c>
      <c r="J14" s="148" t="str">
        <f>'Rekapitulace stavby'!AN8</f>
        <v>14. 2. 2019</v>
      </c>
      <c r="L14" s="43"/>
    </row>
    <row r="15" spans="2:12" s="1" customFormat="1" ht="10.8" customHeight="1">
      <c r="B15" s="43"/>
      <c r="I15" s="145"/>
      <c r="L15" s="43"/>
    </row>
    <row r="16" spans="2:12" s="1" customFormat="1" ht="12" customHeight="1">
      <c r="B16" s="43"/>
      <c r="D16" s="143" t="s">
        <v>25</v>
      </c>
      <c r="I16" s="147" t="s">
        <v>26</v>
      </c>
      <c r="J16" s="132" t="s">
        <v>27</v>
      </c>
      <c r="L16" s="43"/>
    </row>
    <row r="17" spans="2:12" s="1" customFormat="1" ht="18" customHeight="1">
      <c r="B17" s="43"/>
      <c r="E17" s="132" t="s">
        <v>28</v>
      </c>
      <c r="I17" s="147" t="s">
        <v>29</v>
      </c>
      <c r="J17" s="132" t="s">
        <v>19</v>
      </c>
      <c r="L17" s="43"/>
    </row>
    <row r="18" spans="2:12" s="1" customFormat="1" ht="6.95" customHeight="1">
      <c r="B18" s="43"/>
      <c r="I18" s="145"/>
      <c r="L18" s="43"/>
    </row>
    <row r="19" spans="2:12" s="1" customFormat="1" ht="12" customHeight="1">
      <c r="B19" s="43"/>
      <c r="D19" s="143" t="s">
        <v>30</v>
      </c>
      <c r="I19" s="147" t="s">
        <v>26</v>
      </c>
      <c r="J19" s="33" t="str">
        <f>'Rekapitulace stavby'!AN13</f>
        <v>Vyplň údaj</v>
      </c>
      <c r="L19" s="43"/>
    </row>
    <row r="20" spans="2:12" s="1" customFormat="1" ht="18" customHeight="1">
      <c r="B20" s="43"/>
      <c r="E20" s="33" t="str">
        <f>'Rekapitulace stavby'!E14</f>
        <v>Vyplň údaj</v>
      </c>
      <c r="F20" s="132"/>
      <c r="G20" s="132"/>
      <c r="H20" s="132"/>
      <c r="I20" s="147" t="s">
        <v>29</v>
      </c>
      <c r="J20" s="33" t="str">
        <f>'Rekapitulace stavby'!AN14</f>
        <v>Vyplň údaj</v>
      </c>
      <c r="L20" s="43"/>
    </row>
    <row r="21" spans="2:12" s="1" customFormat="1" ht="6.95" customHeight="1">
      <c r="B21" s="43"/>
      <c r="I21" s="145"/>
      <c r="L21" s="43"/>
    </row>
    <row r="22" spans="2:12" s="1" customFormat="1" ht="12" customHeight="1">
      <c r="B22" s="43"/>
      <c r="D22" s="143" t="s">
        <v>32</v>
      </c>
      <c r="I22" s="147" t="s">
        <v>26</v>
      </c>
      <c r="J22" s="132" t="s">
        <v>33</v>
      </c>
      <c r="L22" s="43"/>
    </row>
    <row r="23" spans="2:12" s="1" customFormat="1" ht="18" customHeight="1">
      <c r="B23" s="43"/>
      <c r="E23" s="132" t="s">
        <v>34</v>
      </c>
      <c r="I23" s="147" t="s">
        <v>29</v>
      </c>
      <c r="J23" s="132" t="s">
        <v>35</v>
      </c>
      <c r="L23" s="43"/>
    </row>
    <row r="24" spans="2:12" s="1" customFormat="1" ht="6.95" customHeight="1">
      <c r="B24" s="43"/>
      <c r="I24" s="145"/>
      <c r="L24" s="43"/>
    </row>
    <row r="25" spans="2:12" s="1" customFormat="1" ht="12" customHeight="1">
      <c r="B25" s="43"/>
      <c r="D25" s="143" t="s">
        <v>37</v>
      </c>
      <c r="I25" s="147" t="s">
        <v>26</v>
      </c>
      <c r="J25" s="132" t="str">
        <f>IF('Rekapitulace stavby'!AN19="","",'Rekapitulace stavby'!AN19)</f>
        <v/>
      </c>
      <c r="L25" s="43"/>
    </row>
    <row r="26" spans="2:12" s="1" customFormat="1" ht="18" customHeight="1">
      <c r="B26" s="43"/>
      <c r="E26" s="132" t="str">
        <f>IF('Rekapitulace stavby'!E20="","",'Rekapitulace stavby'!E20)</f>
        <v xml:space="preserve"> </v>
      </c>
      <c r="I26" s="147" t="s">
        <v>29</v>
      </c>
      <c r="J26" s="132" t="str">
        <f>IF('Rekapitulace stavby'!AN20="","",'Rekapitulace stavby'!AN20)</f>
        <v/>
      </c>
      <c r="L26" s="43"/>
    </row>
    <row r="27" spans="2:12" s="1" customFormat="1" ht="6.95" customHeight="1">
      <c r="B27" s="43"/>
      <c r="I27" s="145"/>
      <c r="L27" s="43"/>
    </row>
    <row r="28" spans="2:12" s="1" customFormat="1" ht="12" customHeight="1">
      <c r="B28" s="43"/>
      <c r="D28" s="143" t="s">
        <v>39</v>
      </c>
      <c r="I28" s="145"/>
      <c r="L28" s="43"/>
    </row>
    <row r="29" spans="2:12" s="7" customFormat="1" ht="16.5" customHeight="1">
      <c r="B29" s="149"/>
      <c r="E29" s="150" t="s">
        <v>19</v>
      </c>
      <c r="F29" s="150"/>
      <c r="G29" s="150"/>
      <c r="H29" s="150"/>
      <c r="I29" s="151"/>
      <c r="L29" s="149"/>
    </row>
    <row r="30" spans="2:12" s="1" customFormat="1" ht="6.95" customHeight="1">
      <c r="B30" s="43"/>
      <c r="I30" s="145"/>
      <c r="L30" s="43"/>
    </row>
    <row r="31" spans="2:12" s="1" customFormat="1" ht="6.95" customHeight="1">
      <c r="B31" s="43"/>
      <c r="D31" s="75"/>
      <c r="E31" s="75"/>
      <c r="F31" s="75"/>
      <c r="G31" s="75"/>
      <c r="H31" s="75"/>
      <c r="I31" s="152"/>
      <c r="J31" s="75"/>
      <c r="K31" s="75"/>
      <c r="L31" s="43"/>
    </row>
    <row r="32" spans="2:12" s="1" customFormat="1" ht="25.4" customHeight="1">
      <c r="B32" s="43"/>
      <c r="D32" s="153" t="s">
        <v>41</v>
      </c>
      <c r="I32" s="145"/>
      <c r="J32" s="154">
        <f>ROUND(J111,2)</f>
        <v>0</v>
      </c>
      <c r="L32" s="43"/>
    </row>
    <row r="33" spans="2:12" s="1" customFormat="1" ht="6.95" customHeight="1">
      <c r="B33" s="43"/>
      <c r="D33" s="75"/>
      <c r="E33" s="75"/>
      <c r="F33" s="75"/>
      <c r="G33" s="75"/>
      <c r="H33" s="75"/>
      <c r="I33" s="152"/>
      <c r="J33" s="75"/>
      <c r="K33" s="75"/>
      <c r="L33" s="43"/>
    </row>
    <row r="34" spans="2:12" s="1" customFormat="1" ht="14.4" customHeight="1">
      <c r="B34" s="43"/>
      <c r="F34" s="155" t="s">
        <v>43</v>
      </c>
      <c r="I34" s="156" t="s">
        <v>42</v>
      </c>
      <c r="J34" s="155" t="s">
        <v>44</v>
      </c>
      <c r="L34" s="43"/>
    </row>
    <row r="35" spans="2:12" s="1" customFormat="1" ht="14.4" customHeight="1">
      <c r="B35" s="43"/>
      <c r="D35" s="157" t="s">
        <v>45</v>
      </c>
      <c r="E35" s="143" t="s">
        <v>46</v>
      </c>
      <c r="F35" s="158">
        <f>ROUND((SUM(BE111:BE901)),2)</f>
        <v>0</v>
      </c>
      <c r="I35" s="159">
        <v>0.21</v>
      </c>
      <c r="J35" s="158">
        <f>ROUND(((SUM(BE111:BE901))*I35),2)</f>
        <v>0</v>
      </c>
      <c r="L35" s="43"/>
    </row>
    <row r="36" spans="2:12" s="1" customFormat="1" ht="14.4" customHeight="1">
      <c r="B36" s="43"/>
      <c r="E36" s="143" t="s">
        <v>47</v>
      </c>
      <c r="F36" s="158">
        <f>ROUND((SUM(BF111:BF901)),2)</f>
        <v>0</v>
      </c>
      <c r="I36" s="159">
        <v>0.15</v>
      </c>
      <c r="J36" s="158">
        <f>ROUND(((SUM(BF111:BF901))*I36),2)</f>
        <v>0</v>
      </c>
      <c r="L36" s="43"/>
    </row>
    <row r="37" spans="2:12" s="1" customFormat="1" ht="14.4" customHeight="1" hidden="1">
      <c r="B37" s="43"/>
      <c r="E37" s="143" t="s">
        <v>48</v>
      </c>
      <c r="F37" s="158">
        <f>ROUND((SUM(BG111:BG901)),2)</f>
        <v>0</v>
      </c>
      <c r="I37" s="159">
        <v>0.21</v>
      </c>
      <c r="J37" s="158">
        <f>0</f>
        <v>0</v>
      </c>
      <c r="L37" s="43"/>
    </row>
    <row r="38" spans="2:12" s="1" customFormat="1" ht="14.4" customHeight="1" hidden="1">
      <c r="B38" s="43"/>
      <c r="E38" s="143" t="s">
        <v>49</v>
      </c>
      <c r="F38" s="158">
        <f>ROUND((SUM(BH111:BH901)),2)</f>
        <v>0</v>
      </c>
      <c r="I38" s="159">
        <v>0.15</v>
      </c>
      <c r="J38" s="158">
        <f>0</f>
        <v>0</v>
      </c>
      <c r="L38" s="43"/>
    </row>
    <row r="39" spans="2:12" s="1" customFormat="1" ht="14.4" customHeight="1" hidden="1">
      <c r="B39" s="43"/>
      <c r="E39" s="143" t="s">
        <v>50</v>
      </c>
      <c r="F39" s="158">
        <f>ROUND((SUM(BI111:BI901)),2)</f>
        <v>0</v>
      </c>
      <c r="I39" s="159">
        <v>0</v>
      </c>
      <c r="J39" s="158">
        <f>0</f>
        <v>0</v>
      </c>
      <c r="L39" s="43"/>
    </row>
    <row r="40" spans="2:12" s="1" customFormat="1" ht="6.95" customHeight="1">
      <c r="B40" s="43"/>
      <c r="I40" s="145"/>
      <c r="L40" s="43"/>
    </row>
    <row r="41" spans="2:12" s="1" customFormat="1" ht="25.4" customHeight="1">
      <c r="B41" s="43"/>
      <c r="C41" s="160"/>
      <c r="D41" s="161" t="s">
        <v>51</v>
      </c>
      <c r="E41" s="162"/>
      <c r="F41" s="162"/>
      <c r="G41" s="163" t="s">
        <v>52</v>
      </c>
      <c r="H41" s="164" t="s">
        <v>53</v>
      </c>
      <c r="I41" s="165"/>
      <c r="J41" s="166">
        <f>SUM(J32:J39)</f>
        <v>0</v>
      </c>
      <c r="K41" s="167"/>
      <c r="L41" s="43"/>
    </row>
    <row r="42" spans="2:12" s="1" customFormat="1" ht="14.4" customHeight="1">
      <c r="B42" s="168"/>
      <c r="C42" s="169"/>
      <c r="D42" s="169"/>
      <c r="E42" s="169"/>
      <c r="F42" s="169"/>
      <c r="G42" s="169"/>
      <c r="H42" s="169"/>
      <c r="I42" s="170"/>
      <c r="J42" s="169"/>
      <c r="K42" s="169"/>
      <c r="L42" s="43"/>
    </row>
    <row r="46" spans="2:12" s="1" customFormat="1" ht="6.95" customHeight="1">
      <c r="B46" s="171"/>
      <c r="C46" s="172"/>
      <c r="D46" s="172"/>
      <c r="E46" s="172"/>
      <c r="F46" s="172"/>
      <c r="G46" s="172"/>
      <c r="H46" s="172"/>
      <c r="I46" s="173"/>
      <c r="J46" s="172"/>
      <c r="K46" s="172"/>
      <c r="L46" s="43"/>
    </row>
    <row r="47" spans="2:12" s="1" customFormat="1" ht="24.95" customHeight="1">
      <c r="B47" s="38"/>
      <c r="C47" s="23" t="s">
        <v>98</v>
      </c>
      <c r="D47" s="39"/>
      <c r="E47" s="39"/>
      <c r="F47" s="39"/>
      <c r="G47" s="39"/>
      <c r="H47" s="39"/>
      <c r="I47" s="145"/>
      <c r="J47" s="39"/>
      <c r="K47" s="39"/>
      <c r="L47" s="43"/>
    </row>
    <row r="48" spans="2:12" s="1" customFormat="1" ht="6.95" customHeight="1">
      <c r="B48" s="38"/>
      <c r="C48" s="39"/>
      <c r="D48" s="39"/>
      <c r="E48" s="39"/>
      <c r="F48" s="39"/>
      <c r="G48" s="39"/>
      <c r="H48" s="39"/>
      <c r="I48" s="145"/>
      <c r="J48" s="39"/>
      <c r="K48" s="39"/>
      <c r="L48" s="43"/>
    </row>
    <row r="49" spans="2:12" s="1" customFormat="1" ht="12" customHeight="1">
      <c r="B49" s="38"/>
      <c r="C49" s="32" t="s">
        <v>16</v>
      </c>
      <c r="D49" s="39"/>
      <c r="E49" s="39"/>
      <c r="F49" s="39"/>
      <c r="G49" s="39"/>
      <c r="H49" s="39"/>
      <c r="I49" s="145"/>
      <c r="J49" s="39"/>
      <c r="K49" s="39"/>
      <c r="L49" s="43"/>
    </row>
    <row r="50" spans="2:12" s="1" customFormat="1" ht="16.5" customHeight="1">
      <c r="B50" s="38"/>
      <c r="C50" s="39"/>
      <c r="D50" s="39"/>
      <c r="E50" s="174" t="str">
        <f>E7</f>
        <v>ZŠ Dr. M. Tyrše, Děčín II, Vrchlického 630/5 – oprava sociálních zařízení, výměna zdravotních instalací a ÚT</v>
      </c>
      <c r="F50" s="32"/>
      <c r="G50" s="32"/>
      <c r="H50" s="32"/>
      <c r="I50" s="145"/>
      <c r="J50" s="39"/>
      <c r="K50" s="39"/>
      <c r="L50" s="43"/>
    </row>
    <row r="51" spans="2:12" ht="12" customHeight="1">
      <c r="B51" s="21"/>
      <c r="C51" s="32" t="s">
        <v>94</v>
      </c>
      <c r="D51" s="22"/>
      <c r="E51" s="22"/>
      <c r="F51" s="22"/>
      <c r="G51" s="22"/>
      <c r="H51" s="22"/>
      <c r="I51" s="137"/>
      <c r="J51" s="22"/>
      <c r="K51" s="22"/>
      <c r="L51" s="20"/>
    </row>
    <row r="52" spans="2:12" s="1" customFormat="1" ht="16.5" customHeight="1">
      <c r="B52" s="38"/>
      <c r="C52" s="39"/>
      <c r="D52" s="39"/>
      <c r="E52" s="174" t="s">
        <v>95</v>
      </c>
      <c r="F52" s="39"/>
      <c r="G52" s="39"/>
      <c r="H52" s="39"/>
      <c r="I52" s="145"/>
      <c r="J52" s="39"/>
      <c r="K52" s="39"/>
      <c r="L52" s="43"/>
    </row>
    <row r="53" spans="2:12" s="1" customFormat="1" ht="12" customHeight="1">
      <c r="B53" s="38"/>
      <c r="C53" s="32" t="s">
        <v>96</v>
      </c>
      <c r="D53" s="39"/>
      <c r="E53" s="39"/>
      <c r="F53" s="39"/>
      <c r="G53" s="39"/>
      <c r="H53" s="39"/>
      <c r="I53" s="145"/>
      <c r="J53" s="39"/>
      <c r="K53" s="39"/>
      <c r="L53" s="43"/>
    </row>
    <row r="54" spans="2:12" s="1" customFormat="1" ht="16.5" customHeight="1">
      <c r="B54" s="38"/>
      <c r="C54" s="39"/>
      <c r="D54" s="39"/>
      <c r="E54" s="68" t="str">
        <f>E11</f>
        <v>SO 1.1 - Oprava sociálních zařízení</v>
      </c>
      <c r="F54" s="39"/>
      <c r="G54" s="39"/>
      <c r="H54" s="39"/>
      <c r="I54" s="145"/>
      <c r="J54" s="39"/>
      <c r="K54" s="39"/>
      <c r="L54" s="43"/>
    </row>
    <row r="55" spans="2:12" s="1" customFormat="1" ht="6.95" customHeight="1">
      <c r="B55" s="38"/>
      <c r="C55" s="39"/>
      <c r="D55" s="39"/>
      <c r="E55" s="39"/>
      <c r="F55" s="39"/>
      <c r="G55" s="39"/>
      <c r="H55" s="39"/>
      <c r="I55" s="145"/>
      <c r="J55" s="39"/>
      <c r="K55" s="39"/>
      <c r="L55" s="43"/>
    </row>
    <row r="56" spans="2:12" s="1" customFormat="1" ht="12" customHeight="1">
      <c r="B56" s="38"/>
      <c r="C56" s="32" t="s">
        <v>21</v>
      </c>
      <c r="D56" s="39"/>
      <c r="E56" s="39"/>
      <c r="F56" s="27" t="str">
        <f>F14</f>
        <v>Děčín II, Vrchlického 630/5</v>
      </c>
      <c r="G56" s="39"/>
      <c r="H56" s="39"/>
      <c r="I56" s="147" t="s">
        <v>23</v>
      </c>
      <c r="J56" s="71" t="str">
        <f>IF(J14="","",J14)</f>
        <v>14. 2. 2019</v>
      </c>
      <c r="K56" s="39"/>
      <c r="L56" s="43"/>
    </row>
    <row r="57" spans="2:12" s="1" customFormat="1" ht="6.95" customHeight="1">
      <c r="B57" s="38"/>
      <c r="C57" s="39"/>
      <c r="D57" s="39"/>
      <c r="E57" s="39"/>
      <c r="F57" s="39"/>
      <c r="G57" s="39"/>
      <c r="H57" s="39"/>
      <c r="I57" s="145"/>
      <c r="J57" s="39"/>
      <c r="K57" s="39"/>
      <c r="L57" s="43"/>
    </row>
    <row r="58" spans="2:12" s="1" customFormat="1" ht="15.15" customHeight="1">
      <c r="B58" s="38"/>
      <c r="C58" s="32" t="s">
        <v>25</v>
      </c>
      <c r="D58" s="39"/>
      <c r="E58" s="39"/>
      <c r="F58" s="27" t="str">
        <f>E17</f>
        <v>Statutární město Děčín</v>
      </c>
      <c r="G58" s="39"/>
      <c r="H58" s="39"/>
      <c r="I58" s="147" t="s">
        <v>32</v>
      </c>
      <c r="J58" s="36" t="str">
        <f>E23</f>
        <v>Vladimír Vidai</v>
      </c>
      <c r="K58" s="39"/>
      <c r="L58" s="43"/>
    </row>
    <row r="59" spans="2:12" s="1" customFormat="1" ht="15.15" customHeight="1">
      <c r="B59" s="38"/>
      <c r="C59" s="32" t="s">
        <v>30</v>
      </c>
      <c r="D59" s="39"/>
      <c r="E59" s="39"/>
      <c r="F59" s="27" t="str">
        <f>IF(E20="","",E20)</f>
        <v>Vyplň údaj</v>
      </c>
      <c r="G59" s="39"/>
      <c r="H59" s="39"/>
      <c r="I59" s="147" t="s">
        <v>37</v>
      </c>
      <c r="J59" s="36" t="str">
        <f>E26</f>
        <v xml:space="preserve"> </v>
      </c>
      <c r="K59" s="39"/>
      <c r="L59" s="43"/>
    </row>
    <row r="60" spans="2:12" s="1" customFormat="1" ht="10.3" customHeight="1">
      <c r="B60" s="38"/>
      <c r="C60" s="39"/>
      <c r="D60" s="39"/>
      <c r="E60" s="39"/>
      <c r="F60" s="39"/>
      <c r="G60" s="39"/>
      <c r="H60" s="39"/>
      <c r="I60" s="145"/>
      <c r="J60" s="39"/>
      <c r="K60" s="39"/>
      <c r="L60" s="43"/>
    </row>
    <row r="61" spans="2:12" s="1" customFormat="1" ht="29.25" customHeight="1">
      <c r="B61" s="38"/>
      <c r="C61" s="175" t="s">
        <v>99</v>
      </c>
      <c r="D61" s="176"/>
      <c r="E61" s="176"/>
      <c r="F61" s="176"/>
      <c r="G61" s="176"/>
      <c r="H61" s="176"/>
      <c r="I61" s="177"/>
      <c r="J61" s="178" t="s">
        <v>100</v>
      </c>
      <c r="K61" s="176"/>
      <c r="L61" s="43"/>
    </row>
    <row r="62" spans="2:12" s="1" customFormat="1" ht="10.3" customHeight="1">
      <c r="B62" s="38"/>
      <c r="C62" s="39"/>
      <c r="D62" s="39"/>
      <c r="E62" s="39"/>
      <c r="F62" s="39"/>
      <c r="G62" s="39"/>
      <c r="H62" s="39"/>
      <c r="I62" s="145"/>
      <c r="J62" s="39"/>
      <c r="K62" s="39"/>
      <c r="L62" s="43"/>
    </row>
    <row r="63" spans="2:47" s="1" customFormat="1" ht="22.8" customHeight="1">
      <c r="B63" s="38"/>
      <c r="C63" s="179" t="s">
        <v>73</v>
      </c>
      <c r="D63" s="39"/>
      <c r="E63" s="39"/>
      <c r="F63" s="39"/>
      <c r="G63" s="39"/>
      <c r="H63" s="39"/>
      <c r="I63" s="145"/>
      <c r="J63" s="101">
        <f>J111</f>
        <v>0</v>
      </c>
      <c r="K63" s="39"/>
      <c r="L63" s="43"/>
      <c r="AU63" s="17" t="s">
        <v>101</v>
      </c>
    </row>
    <row r="64" spans="2:12" s="8" customFormat="1" ht="24.95" customHeight="1">
      <c r="B64" s="180"/>
      <c r="C64" s="181"/>
      <c r="D64" s="182" t="s">
        <v>102</v>
      </c>
      <c r="E64" s="183"/>
      <c r="F64" s="183"/>
      <c r="G64" s="183"/>
      <c r="H64" s="183"/>
      <c r="I64" s="184"/>
      <c r="J64" s="185">
        <f>J112</f>
        <v>0</v>
      </c>
      <c r="K64" s="181"/>
      <c r="L64" s="186"/>
    </row>
    <row r="65" spans="2:12" s="9" customFormat="1" ht="19.9" customHeight="1">
      <c r="B65" s="187"/>
      <c r="C65" s="124"/>
      <c r="D65" s="188" t="s">
        <v>103</v>
      </c>
      <c r="E65" s="189"/>
      <c r="F65" s="189"/>
      <c r="G65" s="189"/>
      <c r="H65" s="189"/>
      <c r="I65" s="190"/>
      <c r="J65" s="191">
        <f>J113</f>
        <v>0</v>
      </c>
      <c r="K65" s="124"/>
      <c r="L65" s="192"/>
    </row>
    <row r="66" spans="2:12" s="9" customFormat="1" ht="19.9" customHeight="1">
      <c r="B66" s="187"/>
      <c r="C66" s="124"/>
      <c r="D66" s="188" t="s">
        <v>104</v>
      </c>
      <c r="E66" s="189"/>
      <c r="F66" s="189"/>
      <c r="G66" s="189"/>
      <c r="H66" s="189"/>
      <c r="I66" s="190"/>
      <c r="J66" s="191">
        <f>J187</f>
        <v>0</v>
      </c>
      <c r="K66" s="124"/>
      <c r="L66" s="192"/>
    </row>
    <row r="67" spans="2:12" s="9" customFormat="1" ht="19.9" customHeight="1">
      <c r="B67" s="187"/>
      <c r="C67" s="124"/>
      <c r="D67" s="188" t="s">
        <v>105</v>
      </c>
      <c r="E67" s="189"/>
      <c r="F67" s="189"/>
      <c r="G67" s="189"/>
      <c r="H67" s="189"/>
      <c r="I67" s="190"/>
      <c r="J67" s="191">
        <f>J206</f>
        <v>0</v>
      </c>
      <c r="K67" s="124"/>
      <c r="L67" s="192"/>
    </row>
    <row r="68" spans="2:12" s="9" customFormat="1" ht="19.9" customHeight="1">
      <c r="B68" s="187"/>
      <c r="C68" s="124"/>
      <c r="D68" s="188" t="s">
        <v>106</v>
      </c>
      <c r="E68" s="189"/>
      <c r="F68" s="189"/>
      <c r="G68" s="189"/>
      <c r="H68" s="189"/>
      <c r="I68" s="190"/>
      <c r="J68" s="191">
        <f>J211</f>
        <v>0</v>
      </c>
      <c r="K68" s="124"/>
      <c r="L68" s="192"/>
    </row>
    <row r="69" spans="2:12" s="9" customFormat="1" ht="19.9" customHeight="1">
      <c r="B69" s="187"/>
      <c r="C69" s="124"/>
      <c r="D69" s="188" t="s">
        <v>107</v>
      </c>
      <c r="E69" s="189"/>
      <c r="F69" s="189"/>
      <c r="G69" s="189"/>
      <c r="H69" s="189"/>
      <c r="I69" s="190"/>
      <c r="J69" s="191">
        <f>J292</f>
        <v>0</v>
      </c>
      <c r="K69" s="124"/>
      <c r="L69" s="192"/>
    </row>
    <row r="70" spans="2:12" s="9" customFormat="1" ht="19.9" customHeight="1">
      <c r="B70" s="187"/>
      <c r="C70" s="124"/>
      <c r="D70" s="188" t="s">
        <v>108</v>
      </c>
      <c r="E70" s="189"/>
      <c r="F70" s="189"/>
      <c r="G70" s="189"/>
      <c r="H70" s="189"/>
      <c r="I70" s="190"/>
      <c r="J70" s="191">
        <f>J297</f>
        <v>0</v>
      </c>
      <c r="K70" s="124"/>
      <c r="L70" s="192"/>
    </row>
    <row r="71" spans="2:12" s="9" customFormat="1" ht="19.9" customHeight="1">
      <c r="B71" s="187"/>
      <c r="C71" s="124"/>
      <c r="D71" s="188" t="s">
        <v>109</v>
      </c>
      <c r="E71" s="189"/>
      <c r="F71" s="189"/>
      <c r="G71" s="189"/>
      <c r="H71" s="189"/>
      <c r="I71" s="190"/>
      <c r="J71" s="191">
        <f>J330</f>
        <v>0</v>
      </c>
      <c r="K71" s="124"/>
      <c r="L71" s="192"/>
    </row>
    <row r="72" spans="2:12" s="9" customFormat="1" ht="19.9" customHeight="1">
      <c r="B72" s="187"/>
      <c r="C72" s="124"/>
      <c r="D72" s="188" t="s">
        <v>110</v>
      </c>
      <c r="E72" s="189"/>
      <c r="F72" s="189"/>
      <c r="G72" s="189"/>
      <c r="H72" s="189"/>
      <c r="I72" s="190"/>
      <c r="J72" s="191">
        <f>J354</f>
        <v>0</v>
      </c>
      <c r="K72" s="124"/>
      <c r="L72" s="192"/>
    </row>
    <row r="73" spans="2:12" s="9" customFormat="1" ht="19.9" customHeight="1">
      <c r="B73" s="187"/>
      <c r="C73" s="124"/>
      <c r="D73" s="188" t="s">
        <v>111</v>
      </c>
      <c r="E73" s="189"/>
      <c r="F73" s="189"/>
      <c r="G73" s="189"/>
      <c r="H73" s="189"/>
      <c r="I73" s="190"/>
      <c r="J73" s="191">
        <f>J362</f>
        <v>0</v>
      </c>
      <c r="K73" s="124"/>
      <c r="L73" s="192"/>
    </row>
    <row r="74" spans="2:12" s="9" customFormat="1" ht="19.9" customHeight="1">
      <c r="B74" s="187"/>
      <c r="C74" s="124"/>
      <c r="D74" s="188" t="s">
        <v>112</v>
      </c>
      <c r="E74" s="189"/>
      <c r="F74" s="189"/>
      <c r="G74" s="189"/>
      <c r="H74" s="189"/>
      <c r="I74" s="190"/>
      <c r="J74" s="191">
        <f>J381</f>
        <v>0</v>
      </c>
      <c r="K74" s="124"/>
      <c r="L74" s="192"/>
    </row>
    <row r="75" spans="2:12" s="9" customFormat="1" ht="19.9" customHeight="1">
      <c r="B75" s="187"/>
      <c r="C75" s="124"/>
      <c r="D75" s="188" t="s">
        <v>113</v>
      </c>
      <c r="E75" s="189"/>
      <c r="F75" s="189"/>
      <c r="G75" s="189"/>
      <c r="H75" s="189"/>
      <c r="I75" s="190"/>
      <c r="J75" s="191">
        <f>J556</f>
        <v>0</v>
      </c>
      <c r="K75" s="124"/>
      <c r="L75" s="192"/>
    </row>
    <row r="76" spans="2:12" s="9" customFormat="1" ht="19.9" customHeight="1">
      <c r="B76" s="187"/>
      <c r="C76" s="124"/>
      <c r="D76" s="188" t="s">
        <v>114</v>
      </c>
      <c r="E76" s="189"/>
      <c r="F76" s="189"/>
      <c r="G76" s="189"/>
      <c r="H76" s="189"/>
      <c r="I76" s="190"/>
      <c r="J76" s="191">
        <f>J570</f>
        <v>0</v>
      </c>
      <c r="K76" s="124"/>
      <c r="L76" s="192"/>
    </row>
    <row r="77" spans="2:12" s="8" customFormat="1" ht="24.95" customHeight="1">
      <c r="B77" s="180"/>
      <c r="C77" s="181"/>
      <c r="D77" s="182" t="s">
        <v>115</v>
      </c>
      <c r="E77" s="183"/>
      <c r="F77" s="183"/>
      <c r="G77" s="183"/>
      <c r="H77" s="183"/>
      <c r="I77" s="184"/>
      <c r="J77" s="185">
        <f>J576</f>
        <v>0</v>
      </c>
      <c r="K77" s="181"/>
      <c r="L77" s="186"/>
    </row>
    <row r="78" spans="2:12" s="9" customFormat="1" ht="19.9" customHeight="1">
      <c r="B78" s="187"/>
      <c r="C78" s="124"/>
      <c r="D78" s="188" t="s">
        <v>116</v>
      </c>
      <c r="E78" s="189"/>
      <c r="F78" s="189"/>
      <c r="G78" s="189"/>
      <c r="H78" s="189"/>
      <c r="I78" s="190"/>
      <c r="J78" s="191">
        <f>J577</f>
        <v>0</v>
      </c>
      <c r="K78" s="124"/>
      <c r="L78" s="192"/>
    </row>
    <row r="79" spans="2:12" s="9" customFormat="1" ht="19.9" customHeight="1">
      <c r="B79" s="187"/>
      <c r="C79" s="124"/>
      <c r="D79" s="188" t="s">
        <v>117</v>
      </c>
      <c r="E79" s="189"/>
      <c r="F79" s="189"/>
      <c r="G79" s="189"/>
      <c r="H79" s="189"/>
      <c r="I79" s="190"/>
      <c r="J79" s="191">
        <f>J593</f>
        <v>0</v>
      </c>
      <c r="K79" s="124"/>
      <c r="L79" s="192"/>
    </row>
    <row r="80" spans="2:12" s="9" customFormat="1" ht="19.9" customHeight="1">
      <c r="B80" s="187"/>
      <c r="C80" s="124"/>
      <c r="D80" s="188" t="s">
        <v>118</v>
      </c>
      <c r="E80" s="189"/>
      <c r="F80" s="189"/>
      <c r="G80" s="189"/>
      <c r="H80" s="189"/>
      <c r="I80" s="190"/>
      <c r="J80" s="191">
        <f>J633</f>
        <v>0</v>
      </c>
      <c r="K80" s="124"/>
      <c r="L80" s="192"/>
    </row>
    <row r="81" spans="2:12" s="9" customFormat="1" ht="19.9" customHeight="1">
      <c r="B81" s="187"/>
      <c r="C81" s="124"/>
      <c r="D81" s="188" t="s">
        <v>119</v>
      </c>
      <c r="E81" s="189"/>
      <c r="F81" s="189"/>
      <c r="G81" s="189"/>
      <c r="H81" s="189"/>
      <c r="I81" s="190"/>
      <c r="J81" s="191">
        <f>J669</f>
        <v>0</v>
      </c>
      <c r="K81" s="124"/>
      <c r="L81" s="192"/>
    </row>
    <row r="82" spans="2:12" s="9" customFormat="1" ht="19.9" customHeight="1">
      <c r="B82" s="187"/>
      <c r="C82" s="124"/>
      <c r="D82" s="188" t="s">
        <v>120</v>
      </c>
      <c r="E82" s="189"/>
      <c r="F82" s="189"/>
      <c r="G82" s="189"/>
      <c r="H82" s="189"/>
      <c r="I82" s="190"/>
      <c r="J82" s="191">
        <f>J693</f>
        <v>0</v>
      </c>
      <c r="K82" s="124"/>
      <c r="L82" s="192"/>
    </row>
    <row r="83" spans="2:12" s="9" customFormat="1" ht="19.9" customHeight="1">
      <c r="B83" s="187"/>
      <c r="C83" s="124"/>
      <c r="D83" s="188" t="s">
        <v>121</v>
      </c>
      <c r="E83" s="189"/>
      <c r="F83" s="189"/>
      <c r="G83" s="189"/>
      <c r="H83" s="189"/>
      <c r="I83" s="190"/>
      <c r="J83" s="191">
        <f>J695</f>
        <v>0</v>
      </c>
      <c r="K83" s="124"/>
      <c r="L83" s="192"/>
    </row>
    <row r="84" spans="2:12" s="9" customFormat="1" ht="19.9" customHeight="1">
      <c r="B84" s="187"/>
      <c r="C84" s="124"/>
      <c r="D84" s="188" t="s">
        <v>122</v>
      </c>
      <c r="E84" s="189"/>
      <c r="F84" s="189"/>
      <c r="G84" s="189"/>
      <c r="H84" s="189"/>
      <c r="I84" s="190"/>
      <c r="J84" s="191">
        <f>J726</f>
        <v>0</v>
      </c>
      <c r="K84" s="124"/>
      <c r="L84" s="192"/>
    </row>
    <row r="85" spans="2:12" s="9" customFormat="1" ht="19.9" customHeight="1">
      <c r="B85" s="187"/>
      <c r="C85" s="124"/>
      <c r="D85" s="188" t="s">
        <v>123</v>
      </c>
      <c r="E85" s="189"/>
      <c r="F85" s="189"/>
      <c r="G85" s="189"/>
      <c r="H85" s="189"/>
      <c r="I85" s="190"/>
      <c r="J85" s="191">
        <f>J748</f>
        <v>0</v>
      </c>
      <c r="K85" s="124"/>
      <c r="L85" s="192"/>
    </row>
    <row r="86" spans="2:12" s="9" customFormat="1" ht="19.9" customHeight="1">
      <c r="B86" s="187"/>
      <c r="C86" s="124"/>
      <c r="D86" s="188" t="s">
        <v>124</v>
      </c>
      <c r="E86" s="189"/>
      <c r="F86" s="189"/>
      <c r="G86" s="189"/>
      <c r="H86" s="189"/>
      <c r="I86" s="190"/>
      <c r="J86" s="191">
        <f>J763</f>
        <v>0</v>
      </c>
      <c r="K86" s="124"/>
      <c r="L86" s="192"/>
    </row>
    <row r="87" spans="2:12" s="9" customFormat="1" ht="19.9" customHeight="1">
      <c r="B87" s="187"/>
      <c r="C87" s="124"/>
      <c r="D87" s="188" t="s">
        <v>125</v>
      </c>
      <c r="E87" s="189"/>
      <c r="F87" s="189"/>
      <c r="G87" s="189"/>
      <c r="H87" s="189"/>
      <c r="I87" s="190"/>
      <c r="J87" s="191">
        <f>J816</f>
        <v>0</v>
      </c>
      <c r="K87" s="124"/>
      <c r="L87" s="192"/>
    </row>
    <row r="88" spans="2:12" s="9" customFormat="1" ht="19.9" customHeight="1">
      <c r="B88" s="187"/>
      <c r="C88" s="124"/>
      <c r="D88" s="188" t="s">
        <v>126</v>
      </c>
      <c r="E88" s="189"/>
      <c r="F88" s="189"/>
      <c r="G88" s="189"/>
      <c r="H88" s="189"/>
      <c r="I88" s="190"/>
      <c r="J88" s="191">
        <f>J866</f>
        <v>0</v>
      </c>
      <c r="K88" s="124"/>
      <c r="L88" s="192"/>
    </row>
    <row r="89" spans="2:12" s="9" customFormat="1" ht="19.9" customHeight="1">
      <c r="B89" s="187"/>
      <c r="C89" s="124"/>
      <c r="D89" s="188" t="s">
        <v>127</v>
      </c>
      <c r="E89" s="189"/>
      <c r="F89" s="189"/>
      <c r="G89" s="189"/>
      <c r="H89" s="189"/>
      <c r="I89" s="190"/>
      <c r="J89" s="191">
        <f>J871</f>
        <v>0</v>
      </c>
      <c r="K89" s="124"/>
      <c r="L89" s="192"/>
    </row>
    <row r="90" spans="2:12" s="1" customFormat="1" ht="21.8" customHeight="1">
      <c r="B90" s="38"/>
      <c r="C90" s="39"/>
      <c r="D90" s="39"/>
      <c r="E90" s="39"/>
      <c r="F90" s="39"/>
      <c r="G90" s="39"/>
      <c r="H90" s="39"/>
      <c r="I90" s="145"/>
      <c r="J90" s="39"/>
      <c r="K90" s="39"/>
      <c r="L90" s="43"/>
    </row>
    <row r="91" spans="2:12" s="1" customFormat="1" ht="6.95" customHeight="1">
      <c r="B91" s="58"/>
      <c r="C91" s="59"/>
      <c r="D91" s="59"/>
      <c r="E91" s="59"/>
      <c r="F91" s="59"/>
      <c r="G91" s="59"/>
      <c r="H91" s="59"/>
      <c r="I91" s="170"/>
      <c r="J91" s="59"/>
      <c r="K91" s="59"/>
      <c r="L91" s="43"/>
    </row>
    <row r="95" spans="2:12" s="1" customFormat="1" ht="6.95" customHeight="1">
      <c r="B95" s="60"/>
      <c r="C95" s="61"/>
      <c r="D95" s="61"/>
      <c r="E95" s="61"/>
      <c r="F95" s="61"/>
      <c r="G95" s="61"/>
      <c r="H95" s="61"/>
      <c r="I95" s="173"/>
      <c r="J95" s="61"/>
      <c r="K95" s="61"/>
      <c r="L95" s="43"/>
    </row>
    <row r="96" spans="2:12" s="1" customFormat="1" ht="24.95" customHeight="1">
      <c r="B96" s="38"/>
      <c r="C96" s="23" t="s">
        <v>128</v>
      </c>
      <c r="D96" s="39"/>
      <c r="E96" s="39"/>
      <c r="F96" s="39"/>
      <c r="G96" s="39"/>
      <c r="H96" s="39"/>
      <c r="I96" s="145"/>
      <c r="J96" s="39"/>
      <c r="K96" s="39"/>
      <c r="L96" s="43"/>
    </row>
    <row r="97" spans="2:12" s="1" customFormat="1" ht="6.95" customHeight="1">
      <c r="B97" s="38"/>
      <c r="C97" s="39"/>
      <c r="D97" s="39"/>
      <c r="E97" s="39"/>
      <c r="F97" s="39"/>
      <c r="G97" s="39"/>
      <c r="H97" s="39"/>
      <c r="I97" s="145"/>
      <c r="J97" s="39"/>
      <c r="K97" s="39"/>
      <c r="L97" s="43"/>
    </row>
    <row r="98" spans="2:12" s="1" customFormat="1" ht="12" customHeight="1">
      <c r="B98" s="38"/>
      <c r="C98" s="32" t="s">
        <v>16</v>
      </c>
      <c r="D98" s="39"/>
      <c r="E98" s="39"/>
      <c r="F98" s="39"/>
      <c r="G98" s="39"/>
      <c r="H98" s="39"/>
      <c r="I98" s="145"/>
      <c r="J98" s="39"/>
      <c r="K98" s="39"/>
      <c r="L98" s="43"/>
    </row>
    <row r="99" spans="2:12" s="1" customFormat="1" ht="16.5" customHeight="1">
      <c r="B99" s="38"/>
      <c r="C99" s="39"/>
      <c r="D99" s="39"/>
      <c r="E99" s="174" t="str">
        <f>E7</f>
        <v>ZŠ Dr. M. Tyrše, Děčín II, Vrchlického 630/5 – oprava sociálních zařízení, výměna zdravotních instalací a ÚT</v>
      </c>
      <c r="F99" s="32"/>
      <c r="G99" s="32"/>
      <c r="H99" s="32"/>
      <c r="I99" s="145"/>
      <c r="J99" s="39"/>
      <c r="K99" s="39"/>
      <c r="L99" s="43"/>
    </row>
    <row r="100" spans="2:12" ht="12" customHeight="1">
      <c r="B100" s="21"/>
      <c r="C100" s="32" t="s">
        <v>94</v>
      </c>
      <c r="D100" s="22"/>
      <c r="E100" s="22"/>
      <c r="F100" s="22"/>
      <c r="G100" s="22"/>
      <c r="H100" s="22"/>
      <c r="I100" s="137"/>
      <c r="J100" s="22"/>
      <c r="K100" s="22"/>
      <c r="L100" s="20"/>
    </row>
    <row r="101" spans="2:12" s="1" customFormat="1" ht="16.5" customHeight="1">
      <c r="B101" s="38"/>
      <c r="C101" s="39"/>
      <c r="D101" s="39"/>
      <c r="E101" s="174" t="s">
        <v>95</v>
      </c>
      <c r="F101" s="39"/>
      <c r="G101" s="39"/>
      <c r="H101" s="39"/>
      <c r="I101" s="145"/>
      <c r="J101" s="39"/>
      <c r="K101" s="39"/>
      <c r="L101" s="43"/>
    </row>
    <row r="102" spans="2:12" s="1" customFormat="1" ht="12" customHeight="1">
      <c r="B102" s="38"/>
      <c r="C102" s="32" t="s">
        <v>96</v>
      </c>
      <c r="D102" s="39"/>
      <c r="E102" s="39"/>
      <c r="F102" s="39"/>
      <c r="G102" s="39"/>
      <c r="H102" s="39"/>
      <c r="I102" s="145"/>
      <c r="J102" s="39"/>
      <c r="K102" s="39"/>
      <c r="L102" s="43"/>
    </row>
    <row r="103" spans="2:12" s="1" customFormat="1" ht="16.5" customHeight="1">
      <c r="B103" s="38"/>
      <c r="C103" s="39"/>
      <c r="D103" s="39"/>
      <c r="E103" s="68" t="str">
        <f>E11</f>
        <v>SO 1.1 - Oprava sociálních zařízení</v>
      </c>
      <c r="F103" s="39"/>
      <c r="G103" s="39"/>
      <c r="H103" s="39"/>
      <c r="I103" s="145"/>
      <c r="J103" s="39"/>
      <c r="K103" s="39"/>
      <c r="L103" s="43"/>
    </row>
    <row r="104" spans="2:12" s="1" customFormat="1" ht="6.95" customHeight="1">
      <c r="B104" s="38"/>
      <c r="C104" s="39"/>
      <c r="D104" s="39"/>
      <c r="E104" s="39"/>
      <c r="F104" s="39"/>
      <c r="G104" s="39"/>
      <c r="H104" s="39"/>
      <c r="I104" s="145"/>
      <c r="J104" s="39"/>
      <c r="K104" s="39"/>
      <c r="L104" s="43"/>
    </row>
    <row r="105" spans="2:12" s="1" customFormat="1" ht="12" customHeight="1">
      <c r="B105" s="38"/>
      <c r="C105" s="32" t="s">
        <v>21</v>
      </c>
      <c r="D105" s="39"/>
      <c r="E105" s="39"/>
      <c r="F105" s="27" t="str">
        <f>F14</f>
        <v>Děčín II, Vrchlického 630/5</v>
      </c>
      <c r="G105" s="39"/>
      <c r="H105" s="39"/>
      <c r="I105" s="147" t="s">
        <v>23</v>
      </c>
      <c r="J105" s="71" t="str">
        <f>IF(J14="","",J14)</f>
        <v>14. 2. 2019</v>
      </c>
      <c r="K105" s="39"/>
      <c r="L105" s="43"/>
    </row>
    <row r="106" spans="2:12" s="1" customFormat="1" ht="6.95" customHeight="1">
      <c r="B106" s="38"/>
      <c r="C106" s="39"/>
      <c r="D106" s="39"/>
      <c r="E106" s="39"/>
      <c r="F106" s="39"/>
      <c r="G106" s="39"/>
      <c r="H106" s="39"/>
      <c r="I106" s="145"/>
      <c r="J106" s="39"/>
      <c r="K106" s="39"/>
      <c r="L106" s="43"/>
    </row>
    <row r="107" spans="2:12" s="1" customFormat="1" ht="15.15" customHeight="1">
      <c r="B107" s="38"/>
      <c r="C107" s="32" t="s">
        <v>25</v>
      </c>
      <c r="D107" s="39"/>
      <c r="E107" s="39"/>
      <c r="F107" s="27" t="str">
        <f>E17</f>
        <v>Statutární město Děčín</v>
      </c>
      <c r="G107" s="39"/>
      <c r="H107" s="39"/>
      <c r="I107" s="147" t="s">
        <v>32</v>
      </c>
      <c r="J107" s="36" t="str">
        <f>E23</f>
        <v>Vladimír Vidai</v>
      </c>
      <c r="K107" s="39"/>
      <c r="L107" s="43"/>
    </row>
    <row r="108" spans="2:12" s="1" customFormat="1" ht="15.15" customHeight="1">
      <c r="B108" s="38"/>
      <c r="C108" s="32" t="s">
        <v>30</v>
      </c>
      <c r="D108" s="39"/>
      <c r="E108" s="39"/>
      <c r="F108" s="27" t="str">
        <f>IF(E20="","",E20)</f>
        <v>Vyplň údaj</v>
      </c>
      <c r="G108" s="39"/>
      <c r="H108" s="39"/>
      <c r="I108" s="147" t="s">
        <v>37</v>
      </c>
      <c r="J108" s="36" t="str">
        <f>E26</f>
        <v xml:space="preserve"> </v>
      </c>
      <c r="K108" s="39"/>
      <c r="L108" s="43"/>
    </row>
    <row r="109" spans="2:12" s="1" customFormat="1" ht="10.3" customHeight="1">
      <c r="B109" s="38"/>
      <c r="C109" s="39"/>
      <c r="D109" s="39"/>
      <c r="E109" s="39"/>
      <c r="F109" s="39"/>
      <c r="G109" s="39"/>
      <c r="H109" s="39"/>
      <c r="I109" s="145"/>
      <c r="J109" s="39"/>
      <c r="K109" s="39"/>
      <c r="L109" s="43"/>
    </row>
    <row r="110" spans="2:20" s="10" customFormat="1" ht="29.25" customHeight="1">
      <c r="B110" s="193"/>
      <c r="C110" s="194" t="s">
        <v>129</v>
      </c>
      <c r="D110" s="195" t="s">
        <v>60</v>
      </c>
      <c r="E110" s="195" t="s">
        <v>56</v>
      </c>
      <c r="F110" s="195" t="s">
        <v>57</v>
      </c>
      <c r="G110" s="195" t="s">
        <v>130</v>
      </c>
      <c r="H110" s="195" t="s">
        <v>131</v>
      </c>
      <c r="I110" s="196" t="s">
        <v>132</v>
      </c>
      <c r="J110" s="195" t="s">
        <v>100</v>
      </c>
      <c r="K110" s="197" t="s">
        <v>133</v>
      </c>
      <c r="L110" s="198"/>
      <c r="M110" s="91" t="s">
        <v>19</v>
      </c>
      <c r="N110" s="92" t="s">
        <v>45</v>
      </c>
      <c r="O110" s="92" t="s">
        <v>134</v>
      </c>
      <c r="P110" s="92" t="s">
        <v>135</v>
      </c>
      <c r="Q110" s="92" t="s">
        <v>136</v>
      </c>
      <c r="R110" s="92" t="s">
        <v>137</v>
      </c>
      <c r="S110" s="92" t="s">
        <v>138</v>
      </c>
      <c r="T110" s="93" t="s">
        <v>139</v>
      </c>
    </row>
    <row r="111" spans="2:63" s="1" customFormat="1" ht="22.8" customHeight="1">
      <c r="B111" s="38"/>
      <c r="C111" s="98" t="s">
        <v>140</v>
      </c>
      <c r="D111" s="39"/>
      <c r="E111" s="39"/>
      <c r="F111" s="39"/>
      <c r="G111" s="39"/>
      <c r="H111" s="39"/>
      <c r="I111" s="145"/>
      <c r="J111" s="199">
        <f>BK111</f>
        <v>0</v>
      </c>
      <c r="K111" s="39"/>
      <c r="L111" s="43"/>
      <c r="M111" s="94"/>
      <c r="N111" s="95"/>
      <c r="O111" s="95"/>
      <c r="P111" s="200">
        <f>P112+P576</f>
        <v>0</v>
      </c>
      <c r="Q111" s="95"/>
      <c r="R111" s="200">
        <f>R112+R576</f>
        <v>195.07551935000004</v>
      </c>
      <c r="S111" s="95"/>
      <c r="T111" s="201">
        <f>T112+T576</f>
        <v>120.1768112</v>
      </c>
      <c r="AT111" s="17" t="s">
        <v>74</v>
      </c>
      <c r="AU111" s="17" t="s">
        <v>101</v>
      </c>
      <c r="BK111" s="202">
        <f>BK112+BK576</f>
        <v>0</v>
      </c>
    </row>
    <row r="112" spans="2:63" s="11" customFormat="1" ht="25.9" customHeight="1">
      <c r="B112" s="203"/>
      <c r="C112" s="204"/>
      <c r="D112" s="205" t="s">
        <v>74</v>
      </c>
      <c r="E112" s="206" t="s">
        <v>141</v>
      </c>
      <c r="F112" s="206" t="s">
        <v>142</v>
      </c>
      <c r="G112" s="204"/>
      <c r="H112" s="204"/>
      <c r="I112" s="207"/>
      <c r="J112" s="208">
        <f>BK112</f>
        <v>0</v>
      </c>
      <c r="K112" s="204"/>
      <c r="L112" s="209"/>
      <c r="M112" s="210"/>
      <c r="N112" s="211"/>
      <c r="O112" s="211"/>
      <c r="P112" s="212">
        <f>P113+P187+P206+P211+P292+P297+P330+P354+P362+P381+P556+P570</f>
        <v>0</v>
      </c>
      <c r="Q112" s="211"/>
      <c r="R112" s="212">
        <f>R113+R187+R206+R211+R292+R297+R330+R354+R362+R381+R556+R570</f>
        <v>176.32406557000004</v>
      </c>
      <c r="S112" s="211"/>
      <c r="T112" s="213">
        <f>T113+T187+T206+T211+T292+T297+T330+T354+T362+T381+T556+T570</f>
        <v>120.08321600000001</v>
      </c>
      <c r="AR112" s="214" t="s">
        <v>82</v>
      </c>
      <c r="AT112" s="215" t="s">
        <v>74</v>
      </c>
      <c r="AU112" s="215" t="s">
        <v>75</v>
      </c>
      <c r="AY112" s="214" t="s">
        <v>143</v>
      </c>
      <c r="BK112" s="216">
        <f>BK113+BK187+BK206+BK211+BK292+BK297+BK330+BK354+BK362+BK381+BK556+BK570</f>
        <v>0</v>
      </c>
    </row>
    <row r="113" spans="2:63" s="11" customFormat="1" ht="22.8" customHeight="1">
      <c r="B113" s="203"/>
      <c r="C113" s="204"/>
      <c r="D113" s="205" t="s">
        <v>74</v>
      </c>
      <c r="E113" s="217" t="s">
        <v>82</v>
      </c>
      <c r="F113" s="217" t="s">
        <v>144</v>
      </c>
      <c r="G113" s="204"/>
      <c r="H113" s="204"/>
      <c r="I113" s="207"/>
      <c r="J113" s="218">
        <f>BK113</f>
        <v>0</v>
      </c>
      <c r="K113" s="204"/>
      <c r="L113" s="209"/>
      <c r="M113" s="210"/>
      <c r="N113" s="211"/>
      <c r="O113" s="211"/>
      <c r="P113" s="212">
        <f>SUM(P114:P186)</f>
        <v>0</v>
      </c>
      <c r="Q113" s="211"/>
      <c r="R113" s="212">
        <f>SUM(R114:R186)</f>
        <v>99.39802000000002</v>
      </c>
      <c r="S113" s="211"/>
      <c r="T113" s="213">
        <f>SUM(T114:T186)</f>
        <v>0</v>
      </c>
      <c r="AR113" s="214" t="s">
        <v>82</v>
      </c>
      <c r="AT113" s="215" t="s">
        <v>74</v>
      </c>
      <c r="AU113" s="215" t="s">
        <v>82</v>
      </c>
      <c r="AY113" s="214" t="s">
        <v>143</v>
      </c>
      <c r="BK113" s="216">
        <f>SUM(BK114:BK186)</f>
        <v>0</v>
      </c>
    </row>
    <row r="114" spans="2:65" s="1" customFormat="1" ht="48" customHeight="1">
      <c r="B114" s="38"/>
      <c r="C114" s="219" t="s">
        <v>82</v>
      </c>
      <c r="D114" s="219" t="s">
        <v>145</v>
      </c>
      <c r="E114" s="220" t="s">
        <v>146</v>
      </c>
      <c r="F114" s="221" t="s">
        <v>147</v>
      </c>
      <c r="G114" s="222" t="s">
        <v>148</v>
      </c>
      <c r="H114" s="223">
        <v>2</v>
      </c>
      <c r="I114" s="224"/>
      <c r="J114" s="225">
        <f>ROUND(I114*H114,2)</f>
        <v>0</v>
      </c>
      <c r="K114" s="221" t="s">
        <v>149</v>
      </c>
      <c r="L114" s="43"/>
      <c r="M114" s="226" t="s">
        <v>19</v>
      </c>
      <c r="N114" s="227" t="s">
        <v>46</v>
      </c>
      <c r="O114" s="83"/>
      <c r="P114" s="228">
        <f>O114*H114</f>
        <v>0</v>
      </c>
      <c r="Q114" s="228">
        <v>0.00868</v>
      </c>
      <c r="R114" s="228">
        <f>Q114*H114</f>
        <v>0.01736</v>
      </c>
      <c r="S114" s="228">
        <v>0</v>
      </c>
      <c r="T114" s="229">
        <f>S114*H114</f>
        <v>0</v>
      </c>
      <c r="AR114" s="230" t="s">
        <v>150</v>
      </c>
      <c r="AT114" s="230" t="s">
        <v>145</v>
      </c>
      <c r="AU114" s="230" t="s">
        <v>84</v>
      </c>
      <c r="AY114" s="17" t="s">
        <v>143</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150</v>
      </c>
      <c r="BM114" s="230" t="s">
        <v>151</v>
      </c>
    </row>
    <row r="115" spans="2:47" s="1" customFormat="1" ht="12">
      <c r="B115" s="38"/>
      <c r="C115" s="39"/>
      <c r="D115" s="232" t="s">
        <v>152</v>
      </c>
      <c r="E115" s="39"/>
      <c r="F115" s="233" t="s">
        <v>153</v>
      </c>
      <c r="G115" s="39"/>
      <c r="H115" s="39"/>
      <c r="I115" s="145"/>
      <c r="J115" s="39"/>
      <c r="K115" s="39"/>
      <c r="L115" s="43"/>
      <c r="M115" s="234"/>
      <c r="N115" s="83"/>
      <c r="O115" s="83"/>
      <c r="P115" s="83"/>
      <c r="Q115" s="83"/>
      <c r="R115" s="83"/>
      <c r="S115" s="83"/>
      <c r="T115" s="84"/>
      <c r="AT115" s="17" t="s">
        <v>152</v>
      </c>
      <c r="AU115" s="17" t="s">
        <v>84</v>
      </c>
    </row>
    <row r="116" spans="2:65" s="1" customFormat="1" ht="16.5" customHeight="1">
      <c r="B116" s="38"/>
      <c r="C116" s="219" t="s">
        <v>84</v>
      </c>
      <c r="D116" s="219" t="s">
        <v>145</v>
      </c>
      <c r="E116" s="220" t="s">
        <v>154</v>
      </c>
      <c r="F116" s="221" t="s">
        <v>155</v>
      </c>
      <c r="G116" s="222" t="s">
        <v>148</v>
      </c>
      <c r="H116" s="223">
        <v>50</v>
      </c>
      <c r="I116" s="224"/>
      <c r="J116" s="225">
        <f>ROUND(I116*H116,2)</f>
        <v>0</v>
      </c>
      <c r="K116" s="221" t="s">
        <v>149</v>
      </c>
      <c r="L116" s="43"/>
      <c r="M116" s="226" t="s">
        <v>19</v>
      </c>
      <c r="N116" s="227" t="s">
        <v>46</v>
      </c>
      <c r="O116" s="83"/>
      <c r="P116" s="228">
        <f>O116*H116</f>
        <v>0</v>
      </c>
      <c r="Q116" s="228">
        <v>0.00055</v>
      </c>
      <c r="R116" s="228">
        <f>Q116*H116</f>
        <v>0.0275</v>
      </c>
      <c r="S116" s="228">
        <v>0</v>
      </c>
      <c r="T116" s="229">
        <f>S116*H116</f>
        <v>0</v>
      </c>
      <c r="AR116" s="230" t="s">
        <v>150</v>
      </c>
      <c r="AT116" s="230" t="s">
        <v>145</v>
      </c>
      <c r="AU116" s="230" t="s">
        <v>84</v>
      </c>
      <c r="AY116" s="17" t="s">
        <v>143</v>
      </c>
      <c r="BE116" s="231">
        <f>IF(N116="základní",J116,0)</f>
        <v>0</v>
      </c>
      <c r="BF116" s="231">
        <f>IF(N116="snížená",J116,0)</f>
        <v>0</v>
      </c>
      <c r="BG116" s="231">
        <f>IF(N116="zákl. přenesená",J116,0)</f>
        <v>0</v>
      </c>
      <c r="BH116" s="231">
        <f>IF(N116="sníž. přenesená",J116,0)</f>
        <v>0</v>
      </c>
      <c r="BI116" s="231">
        <f>IF(N116="nulová",J116,0)</f>
        <v>0</v>
      </c>
      <c r="BJ116" s="17" t="s">
        <v>82</v>
      </c>
      <c r="BK116" s="231">
        <f>ROUND(I116*H116,2)</f>
        <v>0</v>
      </c>
      <c r="BL116" s="17" t="s">
        <v>150</v>
      </c>
      <c r="BM116" s="230" t="s">
        <v>156</v>
      </c>
    </row>
    <row r="117" spans="2:47" s="1" customFormat="1" ht="12">
      <c r="B117" s="38"/>
      <c r="C117" s="39"/>
      <c r="D117" s="232" t="s">
        <v>152</v>
      </c>
      <c r="E117" s="39"/>
      <c r="F117" s="233" t="s">
        <v>157</v>
      </c>
      <c r="G117" s="39"/>
      <c r="H117" s="39"/>
      <c r="I117" s="145"/>
      <c r="J117" s="39"/>
      <c r="K117" s="39"/>
      <c r="L117" s="43"/>
      <c r="M117" s="234"/>
      <c r="N117" s="83"/>
      <c r="O117" s="83"/>
      <c r="P117" s="83"/>
      <c r="Q117" s="83"/>
      <c r="R117" s="83"/>
      <c r="S117" s="83"/>
      <c r="T117" s="84"/>
      <c r="AT117" s="17" t="s">
        <v>152</v>
      </c>
      <c r="AU117" s="17" t="s">
        <v>84</v>
      </c>
    </row>
    <row r="118" spans="2:65" s="1" customFormat="1" ht="16.5" customHeight="1">
      <c r="B118" s="38"/>
      <c r="C118" s="219" t="s">
        <v>158</v>
      </c>
      <c r="D118" s="219" t="s">
        <v>145</v>
      </c>
      <c r="E118" s="220" t="s">
        <v>159</v>
      </c>
      <c r="F118" s="221" t="s">
        <v>160</v>
      </c>
      <c r="G118" s="222" t="s">
        <v>148</v>
      </c>
      <c r="H118" s="223">
        <v>50</v>
      </c>
      <c r="I118" s="224"/>
      <c r="J118" s="225">
        <f>ROUND(I118*H118,2)</f>
        <v>0</v>
      </c>
      <c r="K118" s="221" t="s">
        <v>149</v>
      </c>
      <c r="L118" s="43"/>
      <c r="M118" s="226" t="s">
        <v>19</v>
      </c>
      <c r="N118" s="227" t="s">
        <v>46</v>
      </c>
      <c r="O118" s="83"/>
      <c r="P118" s="228">
        <f>O118*H118</f>
        <v>0</v>
      </c>
      <c r="Q118" s="228">
        <v>0</v>
      </c>
      <c r="R118" s="228">
        <f>Q118*H118</f>
        <v>0</v>
      </c>
      <c r="S118" s="228">
        <v>0</v>
      </c>
      <c r="T118" s="229">
        <f>S118*H118</f>
        <v>0</v>
      </c>
      <c r="AR118" s="230" t="s">
        <v>150</v>
      </c>
      <c r="AT118" s="230" t="s">
        <v>145</v>
      </c>
      <c r="AU118" s="230" t="s">
        <v>84</v>
      </c>
      <c r="AY118" s="17" t="s">
        <v>143</v>
      </c>
      <c r="BE118" s="231">
        <f>IF(N118="základní",J118,0)</f>
        <v>0</v>
      </c>
      <c r="BF118" s="231">
        <f>IF(N118="snížená",J118,0)</f>
        <v>0</v>
      </c>
      <c r="BG118" s="231">
        <f>IF(N118="zákl. přenesená",J118,0)</f>
        <v>0</v>
      </c>
      <c r="BH118" s="231">
        <f>IF(N118="sníž. přenesená",J118,0)</f>
        <v>0</v>
      </c>
      <c r="BI118" s="231">
        <f>IF(N118="nulová",J118,0)</f>
        <v>0</v>
      </c>
      <c r="BJ118" s="17" t="s">
        <v>82</v>
      </c>
      <c r="BK118" s="231">
        <f>ROUND(I118*H118,2)</f>
        <v>0</v>
      </c>
      <c r="BL118" s="17" t="s">
        <v>150</v>
      </c>
      <c r="BM118" s="230" t="s">
        <v>161</v>
      </c>
    </row>
    <row r="119" spans="2:47" s="1" customFormat="1" ht="12">
      <c r="B119" s="38"/>
      <c r="C119" s="39"/>
      <c r="D119" s="232" t="s">
        <v>152</v>
      </c>
      <c r="E119" s="39"/>
      <c r="F119" s="233" t="s">
        <v>157</v>
      </c>
      <c r="G119" s="39"/>
      <c r="H119" s="39"/>
      <c r="I119" s="145"/>
      <c r="J119" s="39"/>
      <c r="K119" s="39"/>
      <c r="L119" s="43"/>
      <c r="M119" s="234"/>
      <c r="N119" s="83"/>
      <c r="O119" s="83"/>
      <c r="P119" s="83"/>
      <c r="Q119" s="83"/>
      <c r="R119" s="83"/>
      <c r="S119" s="83"/>
      <c r="T119" s="84"/>
      <c r="AT119" s="17" t="s">
        <v>152</v>
      </c>
      <c r="AU119" s="17" t="s">
        <v>84</v>
      </c>
    </row>
    <row r="120" spans="2:65" s="1" customFormat="1" ht="24" customHeight="1">
      <c r="B120" s="38"/>
      <c r="C120" s="219" t="s">
        <v>150</v>
      </c>
      <c r="D120" s="219" t="s">
        <v>145</v>
      </c>
      <c r="E120" s="220" t="s">
        <v>162</v>
      </c>
      <c r="F120" s="221" t="s">
        <v>163</v>
      </c>
      <c r="G120" s="222" t="s">
        <v>164</v>
      </c>
      <c r="H120" s="223">
        <v>9.912</v>
      </c>
      <c r="I120" s="224"/>
      <c r="J120" s="225">
        <f>ROUND(I120*H120,2)</f>
        <v>0</v>
      </c>
      <c r="K120" s="221" t="s">
        <v>149</v>
      </c>
      <c r="L120" s="43"/>
      <c r="M120" s="226" t="s">
        <v>19</v>
      </c>
      <c r="N120" s="227" t="s">
        <v>46</v>
      </c>
      <c r="O120" s="83"/>
      <c r="P120" s="228">
        <f>O120*H120</f>
        <v>0</v>
      </c>
      <c r="Q120" s="228">
        <v>0</v>
      </c>
      <c r="R120" s="228">
        <f>Q120*H120</f>
        <v>0</v>
      </c>
      <c r="S120" s="228">
        <v>0</v>
      </c>
      <c r="T120" s="229">
        <f>S120*H120</f>
        <v>0</v>
      </c>
      <c r="AR120" s="230" t="s">
        <v>150</v>
      </c>
      <c r="AT120" s="230" t="s">
        <v>145</v>
      </c>
      <c r="AU120" s="230" t="s">
        <v>84</v>
      </c>
      <c r="AY120" s="17" t="s">
        <v>143</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150</v>
      </c>
      <c r="BM120" s="230" t="s">
        <v>165</v>
      </c>
    </row>
    <row r="121" spans="2:47" s="1" customFormat="1" ht="12">
      <c r="B121" s="38"/>
      <c r="C121" s="39"/>
      <c r="D121" s="232" t="s">
        <v>152</v>
      </c>
      <c r="E121" s="39"/>
      <c r="F121" s="233" t="s">
        <v>166</v>
      </c>
      <c r="G121" s="39"/>
      <c r="H121" s="39"/>
      <c r="I121" s="145"/>
      <c r="J121" s="39"/>
      <c r="K121" s="39"/>
      <c r="L121" s="43"/>
      <c r="M121" s="234"/>
      <c r="N121" s="83"/>
      <c r="O121" s="83"/>
      <c r="P121" s="83"/>
      <c r="Q121" s="83"/>
      <c r="R121" s="83"/>
      <c r="S121" s="83"/>
      <c r="T121" s="84"/>
      <c r="AT121" s="17" t="s">
        <v>152</v>
      </c>
      <c r="AU121" s="17" t="s">
        <v>84</v>
      </c>
    </row>
    <row r="122" spans="2:51" s="12" customFormat="1" ht="12">
      <c r="B122" s="235"/>
      <c r="C122" s="236"/>
      <c r="D122" s="232" t="s">
        <v>167</v>
      </c>
      <c r="E122" s="236"/>
      <c r="F122" s="237" t="s">
        <v>168</v>
      </c>
      <c r="G122" s="236"/>
      <c r="H122" s="238">
        <v>9.912</v>
      </c>
      <c r="I122" s="239"/>
      <c r="J122" s="236"/>
      <c r="K122" s="236"/>
      <c r="L122" s="240"/>
      <c r="M122" s="241"/>
      <c r="N122" s="242"/>
      <c r="O122" s="242"/>
      <c r="P122" s="242"/>
      <c r="Q122" s="242"/>
      <c r="R122" s="242"/>
      <c r="S122" s="242"/>
      <c r="T122" s="243"/>
      <c r="AT122" s="244" t="s">
        <v>167</v>
      </c>
      <c r="AU122" s="244" t="s">
        <v>84</v>
      </c>
      <c r="AV122" s="12" t="s">
        <v>84</v>
      </c>
      <c r="AW122" s="12" t="s">
        <v>4</v>
      </c>
      <c r="AX122" s="12" t="s">
        <v>82</v>
      </c>
      <c r="AY122" s="244" t="s">
        <v>143</v>
      </c>
    </row>
    <row r="123" spans="2:65" s="1" customFormat="1" ht="24" customHeight="1">
      <c r="B123" s="38"/>
      <c r="C123" s="219" t="s">
        <v>169</v>
      </c>
      <c r="D123" s="219" t="s">
        <v>145</v>
      </c>
      <c r="E123" s="220" t="s">
        <v>170</v>
      </c>
      <c r="F123" s="221" t="s">
        <v>171</v>
      </c>
      <c r="G123" s="222" t="s">
        <v>164</v>
      </c>
      <c r="H123" s="223">
        <v>99.12</v>
      </c>
      <c r="I123" s="224"/>
      <c r="J123" s="225">
        <f>ROUND(I123*H123,2)</f>
        <v>0</v>
      </c>
      <c r="K123" s="221" t="s">
        <v>149</v>
      </c>
      <c r="L123" s="43"/>
      <c r="M123" s="226" t="s">
        <v>19</v>
      </c>
      <c r="N123" s="227" t="s">
        <v>46</v>
      </c>
      <c r="O123" s="83"/>
      <c r="P123" s="228">
        <f>O123*H123</f>
        <v>0</v>
      </c>
      <c r="Q123" s="228">
        <v>0</v>
      </c>
      <c r="R123" s="228">
        <f>Q123*H123</f>
        <v>0</v>
      </c>
      <c r="S123" s="228">
        <v>0</v>
      </c>
      <c r="T123" s="229">
        <f>S123*H123</f>
        <v>0</v>
      </c>
      <c r="AR123" s="230" t="s">
        <v>150</v>
      </c>
      <c r="AT123" s="230" t="s">
        <v>145</v>
      </c>
      <c r="AU123" s="230" t="s">
        <v>84</v>
      </c>
      <c r="AY123" s="17" t="s">
        <v>143</v>
      </c>
      <c r="BE123" s="231">
        <f>IF(N123="základní",J123,0)</f>
        <v>0</v>
      </c>
      <c r="BF123" s="231">
        <f>IF(N123="snížená",J123,0)</f>
        <v>0</v>
      </c>
      <c r="BG123" s="231">
        <f>IF(N123="zákl. přenesená",J123,0)</f>
        <v>0</v>
      </c>
      <c r="BH123" s="231">
        <f>IF(N123="sníž. přenesená",J123,0)</f>
        <v>0</v>
      </c>
      <c r="BI123" s="231">
        <f>IF(N123="nulová",J123,0)</f>
        <v>0</v>
      </c>
      <c r="BJ123" s="17" t="s">
        <v>82</v>
      </c>
      <c r="BK123" s="231">
        <f>ROUND(I123*H123,2)</f>
        <v>0</v>
      </c>
      <c r="BL123" s="17" t="s">
        <v>150</v>
      </c>
      <c r="BM123" s="230" t="s">
        <v>172</v>
      </c>
    </row>
    <row r="124" spans="2:47" s="1" customFormat="1" ht="12">
      <c r="B124" s="38"/>
      <c r="C124" s="39"/>
      <c r="D124" s="232" t="s">
        <v>152</v>
      </c>
      <c r="E124" s="39"/>
      <c r="F124" s="233" t="s">
        <v>173</v>
      </c>
      <c r="G124" s="39"/>
      <c r="H124" s="39"/>
      <c r="I124" s="145"/>
      <c r="J124" s="39"/>
      <c r="K124" s="39"/>
      <c r="L124" s="43"/>
      <c r="M124" s="234"/>
      <c r="N124" s="83"/>
      <c r="O124" s="83"/>
      <c r="P124" s="83"/>
      <c r="Q124" s="83"/>
      <c r="R124" s="83"/>
      <c r="S124" s="83"/>
      <c r="T124" s="84"/>
      <c r="AT124" s="17" t="s">
        <v>152</v>
      </c>
      <c r="AU124" s="17" t="s">
        <v>84</v>
      </c>
    </row>
    <row r="125" spans="2:51" s="12" customFormat="1" ht="12">
      <c r="B125" s="235"/>
      <c r="C125" s="236"/>
      <c r="D125" s="232" t="s">
        <v>167</v>
      </c>
      <c r="E125" s="245" t="s">
        <v>19</v>
      </c>
      <c r="F125" s="237" t="s">
        <v>174</v>
      </c>
      <c r="G125" s="236"/>
      <c r="H125" s="238">
        <v>84</v>
      </c>
      <c r="I125" s="239"/>
      <c r="J125" s="236"/>
      <c r="K125" s="236"/>
      <c r="L125" s="240"/>
      <c r="M125" s="241"/>
      <c r="N125" s="242"/>
      <c r="O125" s="242"/>
      <c r="P125" s="242"/>
      <c r="Q125" s="242"/>
      <c r="R125" s="242"/>
      <c r="S125" s="242"/>
      <c r="T125" s="243"/>
      <c r="AT125" s="244" t="s">
        <v>167</v>
      </c>
      <c r="AU125" s="244" t="s">
        <v>84</v>
      </c>
      <c r="AV125" s="12" t="s">
        <v>84</v>
      </c>
      <c r="AW125" s="12" t="s">
        <v>36</v>
      </c>
      <c r="AX125" s="12" t="s">
        <v>75</v>
      </c>
      <c r="AY125" s="244" t="s">
        <v>143</v>
      </c>
    </row>
    <row r="126" spans="2:51" s="12" customFormat="1" ht="12">
      <c r="B126" s="235"/>
      <c r="C126" s="236"/>
      <c r="D126" s="232" t="s">
        <v>167</v>
      </c>
      <c r="E126" s="245" t="s">
        <v>19</v>
      </c>
      <c r="F126" s="237" t="s">
        <v>175</v>
      </c>
      <c r="G126" s="236"/>
      <c r="H126" s="238">
        <v>15.12</v>
      </c>
      <c r="I126" s="239"/>
      <c r="J126" s="236"/>
      <c r="K126" s="236"/>
      <c r="L126" s="240"/>
      <c r="M126" s="241"/>
      <c r="N126" s="242"/>
      <c r="O126" s="242"/>
      <c r="P126" s="242"/>
      <c r="Q126" s="242"/>
      <c r="R126" s="242"/>
      <c r="S126" s="242"/>
      <c r="T126" s="243"/>
      <c r="AT126" s="244" t="s">
        <v>167</v>
      </c>
      <c r="AU126" s="244" t="s">
        <v>84</v>
      </c>
      <c r="AV126" s="12" t="s">
        <v>84</v>
      </c>
      <c r="AW126" s="12" t="s">
        <v>36</v>
      </c>
      <c r="AX126" s="12" t="s">
        <v>75</v>
      </c>
      <c r="AY126" s="244" t="s">
        <v>143</v>
      </c>
    </row>
    <row r="127" spans="2:51" s="13" customFormat="1" ht="12">
      <c r="B127" s="246"/>
      <c r="C127" s="247"/>
      <c r="D127" s="232" t="s">
        <v>167</v>
      </c>
      <c r="E127" s="248" t="s">
        <v>19</v>
      </c>
      <c r="F127" s="249" t="s">
        <v>176</v>
      </c>
      <c r="G127" s="247"/>
      <c r="H127" s="250">
        <v>99.12</v>
      </c>
      <c r="I127" s="251"/>
      <c r="J127" s="247"/>
      <c r="K127" s="247"/>
      <c r="L127" s="252"/>
      <c r="M127" s="253"/>
      <c r="N127" s="254"/>
      <c r="O127" s="254"/>
      <c r="P127" s="254"/>
      <c r="Q127" s="254"/>
      <c r="R127" s="254"/>
      <c r="S127" s="254"/>
      <c r="T127" s="255"/>
      <c r="AT127" s="256" t="s">
        <v>167</v>
      </c>
      <c r="AU127" s="256" t="s">
        <v>84</v>
      </c>
      <c r="AV127" s="13" t="s">
        <v>150</v>
      </c>
      <c r="AW127" s="13" t="s">
        <v>36</v>
      </c>
      <c r="AX127" s="13" t="s">
        <v>82</v>
      </c>
      <c r="AY127" s="256" t="s">
        <v>143</v>
      </c>
    </row>
    <row r="128" spans="2:65" s="1" customFormat="1" ht="24" customHeight="1">
      <c r="B128" s="38"/>
      <c r="C128" s="219" t="s">
        <v>177</v>
      </c>
      <c r="D128" s="219" t="s">
        <v>145</v>
      </c>
      <c r="E128" s="220" t="s">
        <v>178</v>
      </c>
      <c r="F128" s="221" t="s">
        <v>179</v>
      </c>
      <c r="G128" s="222" t="s">
        <v>164</v>
      </c>
      <c r="H128" s="223">
        <v>99.12</v>
      </c>
      <c r="I128" s="224"/>
      <c r="J128" s="225">
        <f>ROUND(I128*H128,2)</f>
        <v>0</v>
      </c>
      <c r="K128" s="221" t="s">
        <v>149</v>
      </c>
      <c r="L128" s="43"/>
      <c r="M128" s="226" t="s">
        <v>19</v>
      </c>
      <c r="N128" s="227" t="s">
        <v>46</v>
      </c>
      <c r="O128" s="83"/>
      <c r="P128" s="228">
        <f>O128*H128</f>
        <v>0</v>
      </c>
      <c r="Q128" s="228">
        <v>0</v>
      </c>
      <c r="R128" s="228">
        <f>Q128*H128</f>
        <v>0</v>
      </c>
      <c r="S128" s="228">
        <v>0</v>
      </c>
      <c r="T128" s="229">
        <f>S128*H128</f>
        <v>0</v>
      </c>
      <c r="AR128" s="230" t="s">
        <v>150</v>
      </c>
      <c r="AT128" s="230" t="s">
        <v>145</v>
      </c>
      <c r="AU128" s="230" t="s">
        <v>84</v>
      </c>
      <c r="AY128" s="17" t="s">
        <v>143</v>
      </c>
      <c r="BE128" s="231">
        <f>IF(N128="základní",J128,0)</f>
        <v>0</v>
      </c>
      <c r="BF128" s="231">
        <f>IF(N128="snížená",J128,0)</f>
        <v>0</v>
      </c>
      <c r="BG128" s="231">
        <f>IF(N128="zákl. přenesená",J128,0)</f>
        <v>0</v>
      </c>
      <c r="BH128" s="231">
        <f>IF(N128="sníž. přenesená",J128,0)</f>
        <v>0</v>
      </c>
      <c r="BI128" s="231">
        <f>IF(N128="nulová",J128,0)</f>
        <v>0</v>
      </c>
      <c r="BJ128" s="17" t="s">
        <v>82</v>
      </c>
      <c r="BK128" s="231">
        <f>ROUND(I128*H128,2)</f>
        <v>0</v>
      </c>
      <c r="BL128" s="17" t="s">
        <v>150</v>
      </c>
      <c r="BM128" s="230" t="s">
        <v>180</v>
      </c>
    </row>
    <row r="129" spans="2:47" s="1" customFormat="1" ht="12">
      <c r="B129" s="38"/>
      <c r="C129" s="39"/>
      <c r="D129" s="232" t="s">
        <v>152</v>
      </c>
      <c r="E129" s="39"/>
      <c r="F129" s="233" t="s">
        <v>173</v>
      </c>
      <c r="G129" s="39"/>
      <c r="H129" s="39"/>
      <c r="I129" s="145"/>
      <c r="J129" s="39"/>
      <c r="K129" s="39"/>
      <c r="L129" s="43"/>
      <c r="M129" s="234"/>
      <c r="N129" s="83"/>
      <c r="O129" s="83"/>
      <c r="P129" s="83"/>
      <c r="Q129" s="83"/>
      <c r="R129" s="83"/>
      <c r="S129" s="83"/>
      <c r="T129" s="84"/>
      <c r="AT129" s="17" t="s">
        <v>152</v>
      </c>
      <c r="AU129" s="17" t="s">
        <v>84</v>
      </c>
    </row>
    <row r="130" spans="2:65" s="1" customFormat="1" ht="24" customHeight="1">
      <c r="B130" s="38"/>
      <c r="C130" s="219" t="s">
        <v>181</v>
      </c>
      <c r="D130" s="219" t="s">
        <v>145</v>
      </c>
      <c r="E130" s="220" t="s">
        <v>182</v>
      </c>
      <c r="F130" s="221" t="s">
        <v>183</v>
      </c>
      <c r="G130" s="222" t="s">
        <v>164</v>
      </c>
      <c r="H130" s="223">
        <v>36.12</v>
      </c>
      <c r="I130" s="224"/>
      <c r="J130" s="225">
        <f>ROUND(I130*H130,2)</f>
        <v>0</v>
      </c>
      <c r="K130" s="221" t="s">
        <v>149</v>
      </c>
      <c r="L130" s="43"/>
      <c r="M130" s="226" t="s">
        <v>19</v>
      </c>
      <c r="N130" s="227" t="s">
        <v>46</v>
      </c>
      <c r="O130" s="83"/>
      <c r="P130" s="228">
        <f>O130*H130</f>
        <v>0</v>
      </c>
      <c r="Q130" s="228">
        <v>0</v>
      </c>
      <c r="R130" s="228">
        <f>Q130*H130</f>
        <v>0</v>
      </c>
      <c r="S130" s="228">
        <v>0</v>
      </c>
      <c r="T130" s="229">
        <f>S130*H130</f>
        <v>0</v>
      </c>
      <c r="AR130" s="230" t="s">
        <v>150</v>
      </c>
      <c r="AT130" s="230" t="s">
        <v>145</v>
      </c>
      <c r="AU130" s="230" t="s">
        <v>84</v>
      </c>
      <c r="AY130" s="17" t="s">
        <v>143</v>
      </c>
      <c r="BE130" s="231">
        <f>IF(N130="základní",J130,0)</f>
        <v>0</v>
      </c>
      <c r="BF130" s="231">
        <f>IF(N130="snížená",J130,0)</f>
        <v>0</v>
      </c>
      <c r="BG130" s="231">
        <f>IF(N130="zákl. přenesená",J130,0)</f>
        <v>0</v>
      </c>
      <c r="BH130" s="231">
        <f>IF(N130="sníž. přenesená",J130,0)</f>
        <v>0</v>
      </c>
      <c r="BI130" s="231">
        <f>IF(N130="nulová",J130,0)</f>
        <v>0</v>
      </c>
      <c r="BJ130" s="17" t="s">
        <v>82</v>
      </c>
      <c r="BK130" s="231">
        <f>ROUND(I130*H130,2)</f>
        <v>0</v>
      </c>
      <c r="BL130" s="17" t="s">
        <v>150</v>
      </c>
      <c r="BM130" s="230" t="s">
        <v>184</v>
      </c>
    </row>
    <row r="131" spans="2:47" s="1" customFormat="1" ht="12">
      <c r="B131" s="38"/>
      <c r="C131" s="39"/>
      <c r="D131" s="232" t="s">
        <v>152</v>
      </c>
      <c r="E131" s="39"/>
      <c r="F131" s="233" t="s">
        <v>185</v>
      </c>
      <c r="G131" s="39"/>
      <c r="H131" s="39"/>
      <c r="I131" s="145"/>
      <c r="J131" s="39"/>
      <c r="K131" s="39"/>
      <c r="L131" s="43"/>
      <c r="M131" s="234"/>
      <c r="N131" s="83"/>
      <c r="O131" s="83"/>
      <c r="P131" s="83"/>
      <c r="Q131" s="83"/>
      <c r="R131" s="83"/>
      <c r="S131" s="83"/>
      <c r="T131" s="84"/>
      <c r="AT131" s="17" t="s">
        <v>152</v>
      </c>
      <c r="AU131" s="17" t="s">
        <v>84</v>
      </c>
    </row>
    <row r="132" spans="2:51" s="12" customFormat="1" ht="12">
      <c r="B132" s="235"/>
      <c r="C132" s="236"/>
      <c r="D132" s="232" t="s">
        <v>167</v>
      </c>
      <c r="E132" s="245" t="s">
        <v>19</v>
      </c>
      <c r="F132" s="237" t="s">
        <v>186</v>
      </c>
      <c r="G132" s="236"/>
      <c r="H132" s="238">
        <v>34.2</v>
      </c>
      <c r="I132" s="239"/>
      <c r="J132" s="236"/>
      <c r="K132" s="236"/>
      <c r="L132" s="240"/>
      <c r="M132" s="241"/>
      <c r="N132" s="242"/>
      <c r="O132" s="242"/>
      <c r="P132" s="242"/>
      <c r="Q132" s="242"/>
      <c r="R132" s="242"/>
      <c r="S132" s="242"/>
      <c r="T132" s="243"/>
      <c r="AT132" s="244" t="s">
        <v>167</v>
      </c>
      <c r="AU132" s="244" t="s">
        <v>84</v>
      </c>
      <c r="AV132" s="12" t="s">
        <v>84</v>
      </c>
      <c r="AW132" s="12" t="s">
        <v>36</v>
      </c>
      <c r="AX132" s="12" t="s">
        <v>75</v>
      </c>
      <c r="AY132" s="244" t="s">
        <v>143</v>
      </c>
    </row>
    <row r="133" spans="2:51" s="12" customFormat="1" ht="12">
      <c r="B133" s="235"/>
      <c r="C133" s="236"/>
      <c r="D133" s="232" t="s">
        <v>167</v>
      </c>
      <c r="E133" s="245" t="s">
        <v>19</v>
      </c>
      <c r="F133" s="237" t="s">
        <v>187</v>
      </c>
      <c r="G133" s="236"/>
      <c r="H133" s="238">
        <v>1.92</v>
      </c>
      <c r="I133" s="239"/>
      <c r="J133" s="236"/>
      <c r="K133" s="236"/>
      <c r="L133" s="240"/>
      <c r="M133" s="241"/>
      <c r="N133" s="242"/>
      <c r="O133" s="242"/>
      <c r="P133" s="242"/>
      <c r="Q133" s="242"/>
      <c r="R133" s="242"/>
      <c r="S133" s="242"/>
      <c r="T133" s="243"/>
      <c r="AT133" s="244" t="s">
        <v>167</v>
      </c>
      <c r="AU133" s="244" t="s">
        <v>84</v>
      </c>
      <c r="AV133" s="12" t="s">
        <v>84</v>
      </c>
      <c r="AW133" s="12" t="s">
        <v>36</v>
      </c>
      <c r="AX133" s="12" t="s">
        <v>75</v>
      </c>
      <c r="AY133" s="244" t="s">
        <v>143</v>
      </c>
    </row>
    <row r="134" spans="2:51" s="13" customFormat="1" ht="12">
      <c r="B134" s="246"/>
      <c r="C134" s="247"/>
      <c r="D134" s="232" t="s">
        <v>167</v>
      </c>
      <c r="E134" s="248" t="s">
        <v>19</v>
      </c>
      <c r="F134" s="249" t="s">
        <v>176</v>
      </c>
      <c r="G134" s="247"/>
      <c r="H134" s="250">
        <v>36.120000000000005</v>
      </c>
      <c r="I134" s="251"/>
      <c r="J134" s="247"/>
      <c r="K134" s="247"/>
      <c r="L134" s="252"/>
      <c r="M134" s="253"/>
      <c r="N134" s="254"/>
      <c r="O134" s="254"/>
      <c r="P134" s="254"/>
      <c r="Q134" s="254"/>
      <c r="R134" s="254"/>
      <c r="S134" s="254"/>
      <c r="T134" s="255"/>
      <c r="AT134" s="256" t="s">
        <v>167</v>
      </c>
      <c r="AU134" s="256" t="s">
        <v>84</v>
      </c>
      <c r="AV134" s="13" t="s">
        <v>150</v>
      </c>
      <c r="AW134" s="13" t="s">
        <v>36</v>
      </c>
      <c r="AX134" s="13" t="s">
        <v>82</v>
      </c>
      <c r="AY134" s="256" t="s">
        <v>143</v>
      </c>
    </row>
    <row r="135" spans="2:65" s="1" customFormat="1" ht="24" customHeight="1">
      <c r="B135" s="38"/>
      <c r="C135" s="219" t="s">
        <v>188</v>
      </c>
      <c r="D135" s="219" t="s">
        <v>145</v>
      </c>
      <c r="E135" s="220" t="s">
        <v>189</v>
      </c>
      <c r="F135" s="221" t="s">
        <v>190</v>
      </c>
      <c r="G135" s="222" t="s">
        <v>164</v>
      </c>
      <c r="H135" s="223">
        <v>36.12</v>
      </c>
      <c r="I135" s="224"/>
      <c r="J135" s="225">
        <f>ROUND(I135*H135,2)</f>
        <v>0</v>
      </c>
      <c r="K135" s="221" t="s">
        <v>149</v>
      </c>
      <c r="L135" s="43"/>
      <c r="M135" s="226" t="s">
        <v>19</v>
      </c>
      <c r="N135" s="227" t="s">
        <v>46</v>
      </c>
      <c r="O135" s="83"/>
      <c r="P135" s="228">
        <f>O135*H135</f>
        <v>0</v>
      </c>
      <c r="Q135" s="228">
        <v>0</v>
      </c>
      <c r="R135" s="228">
        <f>Q135*H135</f>
        <v>0</v>
      </c>
      <c r="S135" s="228">
        <v>0</v>
      </c>
      <c r="T135" s="229">
        <f>S135*H135</f>
        <v>0</v>
      </c>
      <c r="AR135" s="230" t="s">
        <v>150</v>
      </c>
      <c r="AT135" s="230" t="s">
        <v>145</v>
      </c>
      <c r="AU135" s="230" t="s">
        <v>84</v>
      </c>
      <c r="AY135" s="17" t="s">
        <v>143</v>
      </c>
      <c r="BE135" s="231">
        <f>IF(N135="základní",J135,0)</f>
        <v>0</v>
      </c>
      <c r="BF135" s="231">
        <f>IF(N135="snížená",J135,0)</f>
        <v>0</v>
      </c>
      <c r="BG135" s="231">
        <f>IF(N135="zákl. přenesená",J135,0)</f>
        <v>0</v>
      </c>
      <c r="BH135" s="231">
        <f>IF(N135="sníž. přenesená",J135,0)</f>
        <v>0</v>
      </c>
      <c r="BI135" s="231">
        <f>IF(N135="nulová",J135,0)</f>
        <v>0</v>
      </c>
      <c r="BJ135" s="17" t="s">
        <v>82</v>
      </c>
      <c r="BK135" s="231">
        <f>ROUND(I135*H135,2)</f>
        <v>0</v>
      </c>
      <c r="BL135" s="17" t="s">
        <v>150</v>
      </c>
      <c r="BM135" s="230" t="s">
        <v>191</v>
      </c>
    </row>
    <row r="136" spans="2:47" s="1" customFormat="1" ht="12">
      <c r="B136" s="38"/>
      <c r="C136" s="39"/>
      <c r="D136" s="232" t="s">
        <v>152</v>
      </c>
      <c r="E136" s="39"/>
      <c r="F136" s="233" t="s">
        <v>185</v>
      </c>
      <c r="G136" s="39"/>
      <c r="H136" s="39"/>
      <c r="I136" s="145"/>
      <c r="J136" s="39"/>
      <c r="K136" s="39"/>
      <c r="L136" s="43"/>
      <c r="M136" s="234"/>
      <c r="N136" s="83"/>
      <c r="O136" s="83"/>
      <c r="P136" s="83"/>
      <c r="Q136" s="83"/>
      <c r="R136" s="83"/>
      <c r="S136" s="83"/>
      <c r="T136" s="84"/>
      <c r="AT136" s="17" t="s">
        <v>152</v>
      </c>
      <c r="AU136" s="17" t="s">
        <v>84</v>
      </c>
    </row>
    <row r="137" spans="2:65" s="1" customFormat="1" ht="16.5" customHeight="1">
      <c r="B137" s="38"/>
      <c r="C137" s="219" t="s">
        <v>192</v>
      </c>
      <c r="D137" s="219" t="s">
        <v>145</v>
      </c>
      <c r="E137" s="220" t="s">
        <v>193</v>
      </c>
      <c r="F137" s="221" t="s">
        <v>194</v>
      </c>
      <c r="G137" s="222" t="s">
        <v>195</v>
      </c>
      <c r="H137" s="223">
        <v>56</v>
      </c>
      <c r="I137" s="224"/>
      <c r="J137" s="225">
        <f>ROUND(I137*H137,2)</f>
        <v>0</v>
      </c>
      <c r="K137" s="221" t="s">
        <v>149</v>
      </c>
      <c r="L137" s="43"/>
      <c r="M137" s="226" t="s">
        <v>19</v>
      </c>
      <c r="N137" s="227" t="s">
        <v>46</v>
      </c>
      <c r="O137" s="83"/>
      <c r="P137" s="228">
        <f>O137*H137</f>
        <v>0</v>
      </c>
      <c r="Q137" s="228">
        <v>0.00201</v>
      </c>
      <c r="R137" s="228">
        <f>Q137*H137</f>
        <v>0.11256000000000001</v>
      </c>
      <c r="S137" s="228">
        <v>0</v>
      </c>
      <c r="T137" s="229">
        <f>S137*H137</f>
        <v>0</v>
      </c>
      <c r="AR137" s="230" t="s">
        <v>150</v>
      </c>
      <c r="AT137" s="230" t="s">
        <v>145</v>
      </c>
      <c r="AU137" s="230" t="s">
        <v>84</v>
      </c>
      <c r="AY137" s="17" t="s">
        <v>143</v>
      </c>
      <c r="BE137" s="231">
        <f>IF(N137="základní",J137,0)</f>
        <v>0</v>
      </c>
      <c r="BF137" s="231">
        <f>IF(N137="snížená",J137,0)</f>
        <v>0</v>
      </c>
      <c r="BG137" s="231">
        <f>IF(N137="zákl. přenesená",J137,0)</f>
        <v>0</v>
      </c>
      <c r="BH137" s="231">
        <f>IF(N137="sníž. přenesená",J137,0)</f>
        <v>0</v>
      </c>
      <c r="BI137" s="231">
        <f>IF(N137="nulová",J137,0)</f>
        <v>0</v>
      </c>
      <c r="BJ137" s="17" t="s">
        <v>82</v>
      </c>
      <c r="BK137" s="231">
        <f>ROUND(I137*H137,2)</f>
        <v>0</v>
      </c>
      <c r="BL137" s="17" t="s">
        <v>150</v>
      </c>
      <c r="BM137" s="230" t="s">
        <v>196</v>
      </c>
    </row>
    <row r="138" spans="2:47" s="1" customFormat="1" ht="12">
      <c r="B138" s="38"/>
      <c r="C138" s="39"/>
      <c r="D138" s="232" t="s">
        <v>152</v>
      </c>
      <c r="E138" s="39"/>
      <c r="F138" s="233" t="s">
        <v>197</v>
      </c>
      <c r="G138" s="39"/>
      <c r="H138" s="39"/>
      <c r="I138" s="145"/>
      <c r="J138" s="39"/>
      <c r="K138" s="39"/>
      <c r="L138" s="43"/>
      <c r="M138" s="234"/>
      <c r="N138" s="83"/>
      <c r="O138" s="83"/>
      <c r="P138" s="83"/>
      <c r="Q138" s="83"/>
      <c r="R138" s="83"/>
      <c r="S138" s="83"/>
      <c r="T138" s="84"/>
      <c r="AT138" s="17" t="s">
        <v>152</v>
      </c>
      <c r="AU138" s="17" t="s">
        <v>84</v>
      </c>
    </row>
    <row r="139" spans="2:51" s="12" customFormat="1" ht="12">
      <c r="B139" s="235"/>
      <c r="C139" s="236"/>
      <c r="D139" s="232" t="s">
        <v>167</v>
      </c>
      <c r="E139" s="245" t="s">
        <v>19</v>
      </c>
      <c r="F139" s="237" t="s">
        <v>198</v>
      </c>
      <c r="G139" s="236"/>
      <c r="H139" s="238">
        <v>56</v>
      </c>
      <c r="I139" s="239"/>
      <c r="J139" s="236"/>
      <c r="K139" s="236"/>
      <c r="L139" s="240"/>
      <c r="M139" s="241"/>
      <c r="N139" s="242"/>
      <c r="O139" s="242"/>
      <c r="P139" s="242"/>
      <c r="Q139" s="242"/>
      <c r="R139" s="242"/>
      <c r="S139" s="242"/>
      <c r="T139" s="243"/>
      <c r="AT139" s="244" t="s">
        <v>167</v>
      </c>
      <c r="AU139" s="244" t="s">
        <v>84</v>
      </c>
      <c r="AV139" s="12" t="s">
        <v>84</v>
      </c>
      <c r="AW139" s="12" t="s">
        <v>36</v>
      </c>
      <c r="AX139" s="12" t="s">
        <v>82</v>
      </c>
      <c r="AY139" s="244" t="s">
        <v>143</v>
      </c>
    </row>
    <row r="140" spans="2:65" s="1" customFormat="1" ht="24" customHeight="1">
      <c r="B140" s="38"/>
      <c r="C140" s="219" t="s">
        <v>199</v>
      </c>
      <c r="D140" s="219" t="s">
        <v>145</v>
      </c>
      <c r="E140" s="220" t="s">
        <v>200</v>
      </c>
      <c r="F140" s="221" t="s">
        <v>201</v>
      </c>
      <c r="G140" s="222" t="s">
        <v>195</v>
      </c>
      <c r="H140" s="223">
        <v>56</v>
      </c>
      <c r="I140" s="224"/>
      <c r="J140" s="225">
        <f>ROUND(I140*H140,2)</f>
        <v>0</v>
      </c>
      <c r="K140" s="221" t="s">
        <v>149</v>
      </c>
      <c r="L140" s="43"/>
      <c r="M140" s="226" t="s">
        <v>19</v>
      </c>
      <c r="N140" s="227" t="s">
        <v>46</v>
      </c>
      <c r="O140" s="83"/>
      <c r="P140" s="228">
        <f>O140*H140</f>
        <v>0</v>
      </c>
      <c r="Q140" s="228">
        <v>0</v>
      </c>
      <c r="R140" s="228">
        <f>Q140*H140</f>
        <v>0</v>
      </c>
      <c r="S140" s="228">
        <v>0</v>
      </c>
      <c r="T140" s="229">
        <f>S140*H140</f>
        <v>0</v>
      </c>
      <c r="AR140" s="230" t="s">
        <v>150</v>
      </c>
      <c r="AT140" s="230" t="s">
        <v>145</v>
      </c>
      <c r="AU140" s="230" t="s">
        <v>84</v>
      </c>
      <c r="AY140" s="17" t="s">
        <v>143</v>
      </c>
      <c r="BE140" s="231">
        <f>IF(N140="základní",J140,0)</f>
        <v>0</v>
      </c>
      <c r="BF140" s="231">
        <f>IF(N140="snížená",J140,0)</f>
        <v>0</v>
      </c>
      <c r="BG140" s="231">
        <f>IF(N140="zákl. přenesená",J140,0)</f>
        <v>0</v>
      </c>
      <c r="BH140" s="231">
        <f>IF(N140="sníž. přenesená",J140,0)</f>
        <v>0</v>
      </c>
      <c r="BI140" s="231">
        <f>IF(N140="nulová",J140,0)</f>
        <v>0</v>
      </c>
      <c r="BJ140" s="17" t="s">
        <v>82</v>
      </c>
      <c r="BK140" s="231">
        <f>ROUND(I140*H140,2)</f>
        <v>0</v>
      </c>
      <c r="BL140" s="17" t="s">
        <v>150</v>
      </c>
      <c r="BM140" s="230" t="s">
        <v>202</v>
      </c>
    </row>
    <row r="141" spans="2:65" s="1" customFormat="1" ht="24" customHeight="1">
      <c r="B141" s="38"/>
      <c r="C141" s="219" t="s">
        <v>203</v>
      </c>
      <c r="D141" s="219" t="s">
        <v>145</v>
      </c>
      <c r="E141" s="220" t="s">
        <v>204</v>
      </c>
      <c r="F141" s="221" t="s">
        <v>205</v>
      </c>
      <c r="G141" s="222" t="s">
        <v>164</v>
      </c>
      <c r="H141" s="223">
        <v>16.8</v>
      </c>
      <c r="I141" s="224"/>
      <c r="J141" s="225">
        <f>ROUND(I141*H141,2)</f>
        <v>0</v>
      </c>
      <c r="K141" s="221" t="s">
        <v>149</v>
      </c>
      <c r="L141" s="43"/>
      <c r="M141" s="226" t="s">
        <v>19</v>
      </c>
      <c r="N141" s="227" t="s">
        <v>46</v>
      </c>
      <c r="O141" s="83"/>
      <c r="P141" s="228">
        <f>O141*H141</f>
        <v>0</v>
      </c>
      <c r="Q141" s="228">
        <v>0</v>
      </c>
      <c r="R141" s="228">
        <f>Q141*H141</f>
        <v>0</v>
      </c>
      <c r="S141" s="228">
        <v>0</v>
      </c>
      <c r="T141" s="229">
        <f>S141*H141</f>
        <v>0</v>
      </c>
      <c r="AR141" s="230" t="s">
        <v>150</v>
      </c>
      <c r="AT141" s="230" t="s">
        <v>145</v>
      </c>
      <c r="AU141" s="230" t="s">
        <v>84</v>
      </c>
      <c r="AY141" s="17" t="s">
        <v>143</v>
      </c>
      <c r="BE141" s="231">
        <f>IF(N141="základní",J141,0)</f>
        <v>0</v>
      </c>
      <c r="BF141" s="231">
        <f>IF(N141="snížená",J141,0)</f>
        <v>0</v>
      </c>
      <c r="BG141" s="231">
        <f>IF(N141="zákl. přenesená",J141,0)</f>
        <v>0</v>
      </c>
      <c r="BH141" s="231">
        <f>IF(N141="sníž. přenesená",J141,0)</f>
        <v>0</v>
      </c>
      <c r="BI141" s="231">
        <f>IF(N141="nulová",J141,0)</f>
        <v>0</v>
      </c>
      <c r="BJ141" s="17" t="s">
        <v>82</v>
      </c>
      <c r="BK141" s="231">
        <f>ROUND(I141*H141,2)</f>
        <v>0</v>
      </c>
      <c r="BL141" s="17" t="s">
        <v>150</v>
      </c>
      <c r="BM141" s="230" t="s">
        <v>206</v>
      </c>
    </row>
    <row r="142" spans="2:47" s="1" customFormat="1" ht="12">
      <c r="B142" s="38"/>
      <c r="C142" s="39"/>
      <c r="D142" s="232" t="s">
        <v>152</v>
      </c>
      <c r="E142" s="39"/>
      <c r="F142" s="233" t="s">
        <v>207</v>
      </c>
      <c r="G142" s="39"/>
      <c r="H142" s="39"/>
      <c r="I142" s="145"/>
      <c r="J142" s="39"/>
      <c r="K142" s="39"/>
      <c r="L142" s="43"/>
      <c r="M142" s="234"/>
      <c r="N142" s="83"/>
      <c r="O142" s="83"/>
      <c r="P142" s="83"/>
      <c r="Q142" s="83"/>
      <c r="R142" s="83"/>
      <c r="S142" s="83"/>
      <c r="T142" s="84"/>
      <c r="AT142" s="17" t="s">
        <v>152</v>
      </c>
      <c r="AU142" s="17" t="s">
        <v>84</v>
      </c>
    </row>
    <row r="143" spans="2:51" s="12" customFormat="1" ht="12">
      <c r="B143" s="235"/>
      <c r="C143" s="236"/>
      <c r="D143" s="232" t="s">
        <v>167</v>
      </c>
      <c r="E143" s="236"/>
      <c r="F143" s="237" t="s">
        <v>208</v>
      </c>
      <c r="G143" s="236"/>
      <c r="H143" s="238">
        <v>16.8</v>
      </c>
      <c r="I143" s="239"/>
      <c r="J143" s="236"/>
      <c r="K143" s="236"/>
      <c r="L143" s="240"/>
      <c r="M143" s="241"/>
      <c r="N143" s="242"/>
      <c r="O143" s="242"/>
      <c r="P143" s="242"/>
      <c r="Q143" s="242"/>
      <c r="R143" s="242"/>
      <c r="S143" s="242"/>
      <c r="T143" s="243"/>
      <c r="AT143" s="244" t="s">
        <v>167</v>
      </c>
      <c r="AU143" s="244" t="s">
        <v>84</v>
      </c>
      <c r="AV143" s="12" t="s">
        <v>84</v>
      </c>
      <c r="AW143" s="12" t="s">
        <v>4</v>
      </c>
      <c r="AX143" s="12" t="s">
        <v>82</v>
      </c>
      <c r="AY143" s="244" t="s">
        <v>143</v>
      </c>
    </row>
    <row r="144" spans="2:65" s="1" customFormat="1" ht="24" customHeight="1">
      <c r="B144" s="38"/>
      <c r="C144" s="219" t="s">
        <v>209</v>
      </c>
      <c r="D144" s="219" t="s">
        <v>145</v>
      </c>
      <c r="E144" s="220" t="s">
        <v>210</v>
      </c>
      <c r="F144" s="221" t="s">
        <v>211</v>
      </c>
      <c r="G144" s="222" t="s">
        <v>164</v>
      </c>
      <c r="H144" s="223">
        <v>36.12</v>
      </c>
      <c r="I144" s="224"/>
      <c r="J144" s="225">
        <f>ROUND(I144*H144,2)</f>
        <v>0</v>
      </c>
      <c r="K144" s="221" t="s">
        <v>149</v>
      </c>
      <c r="L144" s="43"/>
      <c r="M144" s="226" t="s">
        <v>19</v>
      </c>
      <c r="N144" s="227" t="s">
        <v>46</v>
      </c>
      <c r="O144" s="83"/>
      <c r="P144" s="228">
        <f>O144*H144</f>
        <v>0</v>
      </c>
      <c r="Q144" s="228">
        <v>0</v>
      </c>
      <c r="R144" s="228">
        <f>Q144*H144</f>
        <v>0</v>
      </c>
      <c r="S144" s="228">
        <v>0</v>
      </c>
      <c r="T144" s="229">
        <f>S144*H144</f>
        <v>0</v>
      </c>
      <c r="AR144" s="230" t="s">
        <v>150</v>
      </c>
      <c r="AT144" s="230" t="s">
        <v>145</v>
      </c>
      <c r="AU144" s="230" t="s">
        <v>84</v>
      </c>
      <c r="AY144" s="17" t="s">
        <v>143</v>
      </c>
      <c r="BE144" s="231">
        <f>IF(N144="základní",J144,0)</f>
        <v>0</v>
      </c>
      <c r="BF144" s="231">
        <f>IF(N144="snížená",J144,0)</f>
        <v>0</v>
      </c>
      <c r="BG144" s="231">
        <f>IF(N144="zákl. přenesená",J144,0)</f>
        <v>0</v>
      </c>
      <c r="BH144" s="231">
        <f>IF(N144="sníž. přenesená",J144,0)</f>
        <v>0</v>
      </c>
      <c r="BI144" s="231">
        <f>IF(N144="nulová",J144,0)</f>
        <v>0</v>
      </c>
      <c r="BJ144" s="17" t="s">
        <v>82</v>
      </c>
      <c r="BK144" s="231">
        <f>ROUND(I144*H144,2)</f>
        <v>0</v>
      </c>
      <c r="BL144" s="17" t="s">
        <v>150</v>
      </c>
      <c r="BM144" s="230" t="s">
        <v>212</v>
      </c>
    </row>
    <row r="145" spans="2:65" s="1" customFormat="1" ht="24" customHeight="1">
      <c r="B145" s="38"/>
      <c r="C145" s="219" t="s">
        <v>213</v>
      </c>
      <c r="D145" s="219" t="s">
        <v>145</v>
      </c>
      <c r="E145" s="220" t="s">
        <v>214</v>
      </c>
      <c r="F145" s="221" t="s">
        <v>215</v>
      </c>
      <c r="G145" s="222" t="s">
        <v>164</v>
      </c>
      <c r="H145" s="223">
        <v>36.12</v>
      </c>
      <c r="I145" s="224"/>
      <c r="J145" s="225">
        <f>ROUND(I145*H145,2)</f>
        <v>0</v>
      </c>
      <c r="K145" s="221" t="s">
        <v>149</v>
      </c>
      <c r="L145" s="43"/>
      <c r="M145" s="226" t="s">
        <v>19</v>
      </c>
      <c r="N145" s="227" t="s">
        <v>46</v>
      </c>
      <c r="O145" s="83"/>
      <c r="P145" s="228">
        <f>O145*H145</f>
        <v>0</v>
      </c>
      <c r="Q145" s="228">
        <v>0</v>
      </c>
      <c r="R145" s="228">
        <f>Q145*H145</f>
        <v>0</v>
      </c>
      <c r="S145" s="228">
        <v>0</v>
      </c>
      <c r="T145" s="229">
        <f>S145*H145</f>
        <v>0</v>
      </c>
      <c r="AR145" s="230" t="s">
        <v>150</v>
      </c>
      <c r="AT145" s="230" t="s">
        <v>145</v>
      </c>
      <c r="AU145" s="230" t="s">
        <v>84</v>
      </c>
      <c r="AY145" s="17" t="s">
        <v>143</v>
      </c>
      <c r="BE145" s="231">
        <f>IF(N145="základní",J145,0)</f>
        <v>0</v>
      </c>
      <c r="BF145" s="231">
        <f>IF(N145="snížená",J145,0)</f>
        <v>0</v>
      </c>
      <c r="BG145" s="231">
        <f>IF(N145="zákl. přenesená",J145,0)</f>
        <v>0</v>
      </c>
      <c r="BH145" s="231">
        <f>IF(N145="sníž. přenesená",J145,0)</f>
        <v>0</v>
      </c>
      <c r="BI145" s="231">
        <f>IF(N145="nulová",J145,0)</f>
        <v>0</v>
      </c>
      <c r="BJ145" s="17" t="s">
        <v>82</v>
      </c>
      <c r="BK145" s="231">
        <f>ROUND(I145*H145,2)</f>
        <v>0</v>
      </c>
      <c r="BL145" s="17" t="s">
        <v>150</v>
      </c>
      <c r="BM145" s="230" t="s">
        <v>216</v>
      </c>
    </row>
    <row r="146" spans="2:65" s="1" customFormat="1" ht="24" customHeight="1">
      <c r="B146" s="38"/>
      <c r="C146" s="219" t="s">
        <v>217</v>
      </c>
      <c r="D146" s="219" t="s">
        <v>145</v>
      </c>
      <c r="E146" s="220" t="s">
        <v>218</v>
      </c>
      <c r="F146" s="221" t="s">
        <v>219</v>
      </c>
      <c r="G146" s="222" t="s">
        <v>164</v>
      </c>
      <c r="H146" s="223">
        <v>72.24</v>
      </c>
      <c r="I146" s="224"/>
      <c r="J146" s="225">
        <f>ROUND(I146*H146,2)</f>
        <v>0</v>
      </c>
      <c r="K146" s="221" t="s">
        <v>149</v>
      </c>
      <c r="L146" s="43"/>
      <c r="M146" s="226" t="s">
        <v>19</v>
      </c>
      <c r="N146" s="227" t="s">
        <v>46</v>
      </c>
      <c r="O146" s="83"/>
      <c r="P146" s="228">
        <f>O146*H146</f>
        <v>0</v>
      </c>
      <c r="Q146" s="228">
        <v>0</v>
      </c>
      <c r="R146" s="228">
        <f>Q146*H146</f>
        <v>0</v>
      </c>
      <c r="S146" s="228">
        <v>0</v>
      </c>
      <c r="T146" s="229">
        <f>S146*H146</f>
        <v>0</v>
      </c>
      <c r="AR146" s="230" t="s">
        <v>150</v>
      </c>
      <c r="AT146" s="230" t="s">
        <v>145</v>
      </c>
      <c r="AU146" s="230" t="s">
        <v>84</v>
      </c>
      <c r="AY146" s="17" t="s">
        <v>143</v>
      </c>
      <c r="BE146" s="231">
        <f>IF(N146="základní",J146,0)</f>
        <v>0</v>
      </c>
      <c r="BF146" s="231">
        <f>IF(N146="snížená",J146,0)</f>
        <v>0</v>
      </c>
      <c r="BG146" s="231">
        <f>IF(N146="zákl. přenesená",J146,0)</f>
        <v>0</v>
      </c>
      <c r="BH146" s="231">
        <f>IF(N146="sníž. přenesená",J146,0)</f>
        <v>0</v>
      </c>
      <c r="BI146" s="231">
        <f>IF(N146="nulová",J146,0)</f>
        <v>0</v>
      </c>
      <c r="BJ146" s="17" t="s">
        <v>82</v>
      </c>
      <c r="BK146" s="231">
        <f>ROUND(I146*H146,2)</f>
        <v>0</v>
      </c>
      <c r="BL146" s="17" t="s">
        <v>150</v>
      </c>
      <c r="BM146" s="230" t="s">
        <v>220</v>
      </c>
    </row>
    <row r="147" spans="2:51" s="12" customFormat="1" ht="12">
      <c r="B147" s="235"/>
      <c r="C147" s="236"/>
      <c r="D147" s="232" t="s">
        <v>167</v>
      </c>
      <c r="E147" s="236"/>
      <c r="F147" s="237" t="s">
        <v>221</v>
      </c>
      <c r="G147" s="236"/>
      <c r="H147" s="238">
        <v>72.24</v>
      </c>
      <c r="I147" s="239"/>
      <c r="J147" s="236"/>
      <c r="K147" s="236"/>
      <c r="L147" s="240"/>
      <c r="M147" s="241"/>
      <c r="N147" s="242"/>
      <c r="O147" s="242"/>
      <c r="P147" s="242"/>
      <c r="Q147" s="242"/>
      <c r="R147" s="242"/>
      <c r="S147" s="242"/>
      <c r="T147" s="243"/>
      <c r="AT147" s="244" t="s">
        <v>167</v>
      </c>
      <c r="AU147" s="244" t="s">
        <v>84</v>
      </c>
      <c r="AV147" s="12" t="s">
        <v>84</v>
      </c>
      <c r="AW147" s="12" t="s">
        <v>4</v>
      </c>
      <c r="AX147" s="12" t="s">
        <v>82</v>
      </c>
      <c r="AY147" s="244" t="s">
        <v>143</v>
      </c>
    </row>
    <row r="148" spans="2:65" s="1" customFormat="1" ht="24" customHeight="1">
      <c r="B148" s="38"/>
      <c r="C148" s="219" t="s">
        <v>8</v>
      </c>
      <c r="D148" s="219" t="s">
        <v>145</v>
      </c>
      <c r="E148" s="220" t="s">
        <v>222</v>
      </c>
      <c r="F148" s="221" t="s">
        <v>223</v>
      </c>
      <c r="G148" s="222" t="s">
        <v>164</v>
      </c>
      <c r="H148" s="223">
        <v>48.12</v>
      </c>
      <c r="I148" s="224"/>
      <c r="J148" s="225">
        <f>ROUND(I148*H148,2)</f>
        <v>0</v>
      </c>
      <c r="K148" s="221" t="s">
        <v>149</v>
      </c>
      <c r="L148" s="43"/>
      <c r="M148" s="226" t="s">
        <v>19</v>
      </c>
      <c r="N148" s="227" t="s">
        <v>46</v>
      </c>
      <c r="O148" s="83"/>
      <c r="P148" s="228">
        <f>O148*H148</f>
        <v>0</v>
      </c>
      <c r="Q148" s="228">
        <v>0</v>
      </c>
      <c r="R148" s="228">
        <f>Q148*H148</f>
        <v>0</v>
      </c>
      <c r="S148" s="228">
        <v>0</v>
      </c>
      <c r="T148" s="229">
        <f>S148*H148</f>
        <v>0</v>
      </c>
      <c r="AR148" s="230" t="s">
        <v>150</v>
      </c>
      <c r="AT148" s="230" t="s">
        <v>145</v>
      </c>
      <c r="AU148" s="230" t="s">
        <v>84</v>
      </c>
      <c r="AY148" s="17" t="s">
        <v>143</v>
      </c>
      <c r="BE148" s="231">
        <f>IF(N148="základní",J148,0)</f>
        <v>0</v>
      </c>
      <c r="BF148" s="231">
        <f>IF(N148="snížená",J148,0)</f>
        <v>0</v>
      </c>
      <c r="BG148" s="231">
        <f>IF(N148="zákl. přenesená",J148,0)</f>
        <v>0</v>
      </c>
      <c r="BH148" s="231">
        <f>IF(N148="sníž. přenesená",J148,0)</f>
        <v>0</v>
      </c>
      <c r="BI148" s="231">
        <f>IF(N148="nulová",J148,0)</f>
        <v>0</v>
      </c>
      <c r="BJ148" s="17" t="s">
        <v>82</v>
      </c>
      <c r="BK148" s="231">
        <f>ROUND(I148*H148,2)</f>
        <v>0</v>
      </c>
      <c r="BL148" s="17" t="s">
        <v>150</v>
      </c>
      <c r="BM148" s="230" t="s">
        <v>224</v>
      </c>
    </row>
    <row r="149" spans="2:47" s="1" customFormat="1" ht="12">
      <c r="B149" s="38"/>
      <c r="C149" s="39"/>
      <c r="D149" s="232" t="s">
        <v>152</v>
      </c>
      <c r="E149" s="39"/>
      <c r="F149" s="233" t="s">
        <v>225</v>
      </c>
      <c r="G149" s="39"/>
      <c r="H149" s="39"/>
      <c r="I149" s="145"/>
      <c r="J149" s="39"/>
      <c r="K149" s="39"/>
      <c r="L149" s="43"/>
      <c r="M149" s="234"/>
      <c r="N149" s="83"/>
      <c r="O149" s="83"/>
      <c r="P149" s="83"/>
      <c r="Q149" s="83"/>
      <c r="R149" s="83"/>
      <c r="S149" s="83"/>
      <c r="T149" s="84"/>
      <c r="AT149" s="17" t="s">
        <v>152</v>
      </c>
      <c r="AU149" s="17" t="s">
        <v>84</v>
      </c>
    </row>
    <row r="150" spans="2:51" s="12" customFormat="1" ht="12">
      <c r="B150" s="235"/>
      <c r="C150" s="236"/>
      <c r="D150" s="232" t="s">
        <v>167</v>
      </c>
      <c r="E150" s="245" t="s">
        <v>19</v>
      </c>
      <c r="F150" s="237" t="s">
        <v>226</v>
      </c>
      <c r="G150" s="236"/>
      <c r="H150" s="238">
        <v>12</v>
      </c>
      <c r="I150" s="239"/>
      <c r="J150" s="236"/>
      <c r="K150" s="236"/>
      <c r="L150" s="240"/>
      <c r="M150" s="241"/>
      <c r="N150" s="242"/>
      <c r="O150" s="242"/>
      <c r="P150" s="242"/>
      <c r="Q150" s="242"/>
      <c r="R150" s="242"/>
      <c r="S150" s="242"/>
      <c r="T150" s="243"/>
      <c r="AT150" s="244" t="s">
        <v>167</v>
      </c>
      <c r="AU150" s="244" t="s">
        <v>84</v>
      </c>
      <c r="AV150" s="12" t="s">
        <v>84</v>
      </c>
      <c r="AW150" s="12" t="s">
        <v>36</v>
      </c>
      <c r="AX150" s="12" t="s">
        <v>75</v>
      </c>
      <c r="AY150" s="244" t="s">
        <v>143</v>
      </c>
    </row>
    <row r="151" spans="2:51" s="12" customFormat="1" ht="12">
      <c r="B151" s="235"/>
      <c r="C151" s="236"/>
      <c r="D151" s="232" t="s">
        <v>167</v>
      </c>
      <c r="E151" s="245" t="s">
        <v>19</v>
      </c>
      <c r="F151" s="237" t="s">
        <v>227</v>
      </c>
      <c r="G151" s="236"/>
      <c r="H151" s="238">
        <v>36.12</v>
      </c>
      <c r="I151" s="239"/>
      <c r="J151" s="236"/>
      <c r="K151" s="236"/>
      <c r="L151" s="240"/>
      <c r="M151" s="241"/>
      <c r="N151" s="242"/>
      <c r="O151" s="242"/>
      <c r="P151" s="242"/>
      <c r="Q151" s="242"/>
      <c r="R151" s="242"/>
      <c r="S151" s="242"/>
      <c r="T151" s="243"/>
      <c r="AT151" s="244" t="s">
        <v>167</v>
      </c>
      <c r="AU151" s="244" t="s">
        <v>84</v>
      </c>
      <c r="AV151" s="12" t="s">
        <v>84</v>
      </c>
      <c r="AW151" s="12" t="s">
        <v>36</v>
      </c>
      <c r="AX151" s="12" t="s">
        <v>75</v>
      </c>
      <c r="AY151" s="244" t="s">
        <v>143</v>
      </c>
    </row>
    <row r="152" spans="2:51" s="13" customFormat="1" ht="12">
      <c r="B152" s="246"/>
      <c r="C152" s="247"/>
      <c r="D152" s="232" t="s">
        <v>167</v>
      </c>
      <c r="E152" s="248" t="s">
        <v>19</v>
      </c>
      <c r="F152" s="249" t="s">
        <v>176</v>
      </c>
      <c r="G152" s="247"/>
      <c r="H152" s="250">
        <v>48.12</v>
      </c>
      <c r="I152" s="251"/>
      <c r="J152" s="247"/>
      <c r="K152" s="247"/>
      <c r="L152" s="252"/>
      <c r="M152" s="253"/>
      <c r="N152" s="254"/>
      <c r="O152" s="254"/>
      <c r="P152" s="254"/>
      <c r="Q152" s="254"/>
      <c r="R152" s="254"/>
      <c r="S152" s="254"/>
      <c r="T152" s="255"/>
      <c r="AT152" s="256" t="s">
        <v>167</v>
      </c>
      <c r="AU152" s="256" t="s">
        <v>84</v>
      </c>
      <c r="AV152" s="13" t="s">
        <v>150</v>
      </c>
      <c r="AW152" s="13" t="s">
        <v>36</v>
      </c>
      <c r="AX152" s="13" t="s">
        <v>82</v>
      </c>
      <c r="AY152" s="256" t="s">
        <v>143</v>
      </c>
    </row>
    <row r="153" spans="2:65" s="1" customFormat="1" ht="36" customHeight="1">
      <c r="B153" s="38"/>
      <c r="C153" s="219" t="s">
        <v>228</v>
      </c>
      <c r="D153" s="219" t="s">
        <v>145</v>
      </c>
      <c r="E153" s="220" t="s">
        <v>229</v>
      </c>
      <c r="F153" s="221" t="s">
        <v>230</v>
      </c>
      <c r="G153" s="222" t="s">
        <v>164</v>
      </c>
      <c r="H153" s="223">
        <v>240.6</v>
      </c>
      <c r="I153" s="224"/>
      <c r="J153" s="225">
        <f>ROUND(I153*H153,2)</f>
        <v>0</v>
      </c>
      <c r="K153" s="221" t="s">
        <v>149</v>
      </c>
      <c r="L153" s="43"/>
      <c r="M153" s="226" t="s">
        <v>19</v>
      </c>
      <c r="N153" s="227" t="s">
        <v>46</v>
      </c>
      <c r="O153" s="83"/>
      <c r="P153" s="228">
        <f>O153*H153</f>
        <v>0</v>
      </c>
      <c r="Q153" s="228">
        <v>0</v>
      </c>
      <c r="R153" s="228">
        <f>Q153*H153</f>
        <v>0</v>
      </c>
      <c r="S153" s="228">
        <v>0</v>
      </c>
      <c r="T153" s="229">
        <f>S153*H153</f>
        <v>0</v>
      </c>
      <c r="AR153" s="230" t="s">
        <v>150</v>
      </c>
      <c r="AT153" s="230" t="s">
        <v>145</v>
      </c>
      <c r="AU153" s="230" t="s">
        <v>84</v>
      </c>
      <c r="AY153" s="17" t="s">
        <v>143</v>
      </c>
      <c r="BE153" s="231">
        <f>IF(N153="základní",J153,0)</f>
        <v>0</v>
      </c>
      <c r="BF153" s="231">
        <f>IF(N153="snížená",J153,0)</f>
        <v>0</v>
      </c>
      <c r="BG153" s="231">
        <f>IF(N153="zákl. přenesená",J153,0)</f>
        <v>0</v>
      </c>
      <c r="BH153" s="231">
        <f>IF(N153="sníž. přenesená",J153,0)</f>
        <v>0</v>
      </c>
      <c r="BI153" s="231">
        <f>IF(N153="nulová",J153,0)</f>
        <v>0</v>
      </c>
      <c r="BJ153" s="17" t="s">
        <v>82</v>
      </c>
      <c r="BK153" s="231">
        <f>ROUND(I153*H153,2)</f>
        <v>0</v>
      </c>
      <c r="BL153" s="17" t="s">
        <v>150</v>
      </c>
      <c r="BM153" s="230" t="s">
        <v>231</v>
      </c>
    </row>
    <row r="154" spans="2:47" s="1" customFormat="1" ht="12">
      <c r="B154" s="38"/>
      <c r="C154" s="39"/>
      <c r="D154" s="232" t="s">
        <v>152</v>
      </c>
      <c r="E154" s="39"/>
      <c r="F154" s="233" t="s">
        <v>225</v>
      </c>
      <c r="G154" s="39"/>
      <c r="H154" s="39"/>
      <c r="I154" s="145"/>
      <c r="J154" s="39"/>
      <c r="K154" s="39"/>
      <c r="L154" s="43"/>
      <c r="M154" s="234"/>
      <c r="N154" s="83"/>
      <c r="O154" s="83"/>
      <c r="P154" s="83"/>
      <c r="Q154" s="83"/>
      <c r="R154" s="83"/>
      <c r="S154" s="83"/>
      <c r="T154" s="84"/>
      <c r="AT154" s="17" t="s">
        <v>152</v>
      </c>
      <c r="AU154" s="17" t="s">
        <v>84</v>
      </c>
    </row>
    <row r="155" spans="2:51" s="12" customFormat="1" ht="12">
      <c r="B155" s="235"/>
      <c r="C155" s="236"/>
      <c r="D155" s="232" t="s">
        <v>167</v>
      </c>
      <c r="E155" s="236"/>
      <c r="F155" s="237" t="s">
        <v>232</v>
      </c>
      <c r="G155" s="236"/>
      <c r="H155" s="238">
        <v>240.6</v>
      </c>
      <c r="I155" s="239"/>
      <c r="J155" s="236"/>
      <c r="K155" s="236"/>
      <c r="L155" s="240"/>
      <c r="M155" s="241"/>
      <c r="N155" s="242"/>
      <c r="O155" s="242"/>
      <c r="P155" s="242"/>
      <c r="Q155" s="242"/>
      <c r="R155" s="242"/>
      <c r="S155" s="242"/>
      <c r="T155" s="243"/>
      <c r="AT155" s="244" t="s">
        <v>167</v>
      </c>
      <c r="AU155" s="244" t="s">
        <v>84</v>
      </c>
      <c r="AV155" s="12" t="s">
        <v>84</v>
      </c>
      <c r="AW155" s="12" t="s">
        <v>4</v>
      </c>
      <c r="AX155" s="12" t="s">
        <v>82</v>
      </c>
      <c r="AY155" s="244" t="s">
        <v>143</v>
      </c>
    </row>
    <row r="156" spans="2:65" s="1" customFormat="1" ht="16.5" customHeight="1">
      <c r="B156" s="38"/>
      <c r="C156" s="257" t="s">
        <v>233</v>
      </c>
      <c r="D156" s="257" t="s">
        <v>234</v>
      </c>
      <c r="E156" s="258" t="s">
        <v>235</v>
      </c>
      <c r="F156" s="259" t="s">
        <v>236</v>
      </c>
      <c r="G156" s="260" t="s">
        <v>237</v>
      </c>
      <c r="H156" s="261">
        <v>48.12</v>
      </c>
      <c r="I156" s="262"/>
      <c r="J156" s="263">
        <f>ROUND(I156*H156,2)</f>
        <v>0</v>
      </c>
      <c r="K156" s="259" t="s">
        <v>149</v>
      </c>
      <c r="L156" s="264"/>
      <c r="M156" s="265" t="s">
        <v>19</v>
      </c>
      <c r="N156" s="266" t="s">
        <v>46</v>
      </c>
      <c r="O156" s="83"/>
      <c r="P156" s="228">
        <f>O156*H156</f>
        <v>0</v>
      </c>
      <c r="Q156" s="228">
        <v>0</v>
      </c>
      <c r="R156" s="228">
        <f>Q156*H156</f>
        <v>0</v>
      </c>
      <c r="S156" s="228">
        <v>0</v>
      </c>
      <c r="T156" s="229">
        <f>S156*H156</f>
        <v>0</v>
      </c>
      <c r="AR156" s="230" t="s">
        <v>188</v>
      </c>
      <c r="AT156" s="230" t="s">
        <v>234</v>
      </c>
      <c r="AU156" s="230" t="s">
        <v>84</v>
      </c>
      <c r="AY156" s="17" t="s">
        <v>143</v>
      </c>
      <c r="BE156" s="231">
        <f>IF(N156="základní",J156,0)</f>
        <v>0</v>
      </c>
      <c r="BF156" s="231">
        <f>IF(N156="snížená",J156,0)</f>
        <v>0</v>
      </c>
      <c r="BG156" s="231">
        <f>IF(N156="zákl. přenesená",J156,0)</f>
        <v>0</v>
      </c>
      <c r="BH156" s="231">
        <f>IF(N156="sníž. přenesená",J156,0)</f>
        <v>0</v>
      </c>
      <c r="BI156" s="231">
        <f>IF(N156="nulová",J156,0)</f>
        <v>0</v>
      </c>
      <c r="BJ156" s="17" t="s">
        <v>82</v>
      </c>
      <c r="BK156" s="231">
        <f>ROUND(I156*H156,2)</f>
        <v>0</v>
      </c>
      <c r="BL156" s="17" t="s">
        <v>150</v>
      </c>
      <c r="BM156" s="230" t="s">
        <v>238</v>
      </c>
    </row>
    <row r="157" spans="2:65" s="1" customFormat="1" ht="24" customHeight="1">
      <c r="B157" s="38"/>
      <c r="C157" s="219" t="s">
        <v>239</v>
      </c>
      <c r="D157" s="219" t="s">
        <v>145</v>
      </c>
      <c r="E157" s="220" t="s">
        <v>240</v>
      </c>
      <c r="F157" s="221" t="s">
        <v>241</v>
      </c>
      <c r="G157" s="222" t="s">
        <v>164</v>
      </c>
      <c r="H157" s="223">
        <v>12</v>
      </c>
      <c r="I157" s="224"/>
      <c r="J157" s="225">
        <f>ROUND(I157*H157,2)</f>
        <v>0</v>
      </c>
      <c r="K157" s="221" t="s">
        <v>149</v>
      </c>
      <c r="L157" s="43"/>
      <c r="M157" s="226" t="s">
        <v>19</v>
      </c>
      <c r="N157" s="227" t="s">
        <v>46</v>
      </c>
      <c r="O157" s="83"/>
      <c r="P157" s="228">
        <f>O157*H157</f>
        <v>0</v>
      </c>
      <c r="Q157" s="228">
        <v>0</v>
      </c>
      <c r="R157" s="228">
        <f>Q157*H157</f>
        <v>0</v>
      </c>
      <c r="S157" s="228">
        <v>0</v>
      </c>
      <c r="T157" s="229">
        <f>S157*H157</f>
        <v>0</v>
      </c>
      <c r="AR157" s="230" t="s">
        <v>150</v>
      </c>
      <c r="AT157" s="230" t="s">
        <v>145</v>
      </c>
      <c r="AU157" s="230" t="s">
        <v>84</v>
      </c>
      <c r="AY157" s="17" t="s">
        <v>143</v>
      </c>
      <c r="BE157" s="231">
        <f>IF(N157="základní",J157,0)</f>
        <v>0</v>
      </c>
      <c r="BF157" s="231">
        <f>IF(N157="snížená",J157,0)</f>
        <v>0</v>
      </c>
      <c r="BG157" s="231">
        <f>IF(N157="zákl. přenesená",J157,0)</f>
        <v>0</v>
      </c>
      <c r="BH157" s="231">
        <f>IF(N157="sníž. přenesená",J157,0)</f>
        <v>0</v>
      </c>
      <c r="BI157" s="231">
        <f>IF(N157="nulová",J157,0)</f>
        <v>0</v>
      </c>
      <c r="BJ157" s="17" t="s">
        <v>82</v>
      </c>
      <c r="BK157" s="231">
        <f>ROUND(I157*H157,2)</f>
        <v>0</v>
      </c>
      <c r="BL157" s="17" t="s">
        <v>150</v>
      </c>
      <c r="BM157" s="230" t="s">
        <v>242</v>
      </c>
    </row>
    <row r="158" spans="2:47" s="1" customFormat="1" ht="12">
      <c r="B158" s="38"/>
      <c r="C158" s="39"/>
      <c r="D158" s="232" t="s">
        <v>152</v>
      </c>
      <c r="E158" s="39"/>
      <c r="F158" s="233" t="s">
        <v>243</v>
      </c>
      <c r="G158" s="39"/>
      <c r="H158" s="39"/>
      <c r="I158" s="145"/>
      <c r="J158" s="39"/>
      <c r="K158" s="39"/>
      <c r="L158" s="43"/>
      <c r="M158" s="234"/>
      <c r="N158" s="83"/>
      <c r="O158" s="83"/>
      <c r="P158" s="83"/>
      <c r="Q158" s="83"/>
      <c r="R158" s="83"/>
      <c r="S158" s="83"/>
      <c r="T158" s="84"/>
      <c r="AT158" s="17" t="s">
        <v>152</v>
      </c>
      <c r="AU158" s="17" t="s">
        <v>84</v>
      </c>
    </row>
    <row r="159" spans="2:65" s="1" customFormat="1" ht="24" customHeight="1">
      <c r="B159" s="38"/>
      <c r="C159" s="219" t="s">
        <v>244</v>
      </c>
      <c r="D159" s="219" t="s">
        <v>145</v>
      </c>
      <c r="E159" s="220" t="s">
        <v>245</v>
      </c>
      <c r="F159" s="221" t="s">
        <v>246</v>
      </c>
      <c r="G159" s="222" t="s">
        <v>164</v>
      </c>
      <c r="H159" s="223">
        <v>110.64</v>
      </c>
      <c r="I159" s="224"/>
      <c r="J159" s="225">
        <f>ROUND(I159*H159,2)</f>
        <v>0</v>
      </c>
      <c r="K159" s="221" t="s">
        <v>149</v>
      </c>
      <c r="L159" s="43"/>
      <c r="M159" s="226" t="s">
        <v>19</v>
      </c>
      <c r="N159" s="227" t="s">
        <v>46</v>
      </c>
      <c r="O159" s="83"/>
      <c r="P159" s="228">
        <f>O159*H159</f>
        <v>0</v>
      </c>
      <c r="Q159" s="228">
        <v>0</v>
      </c>
      <c r="R159" s="228">
        <f>Q159*H159</f>
        <v>0</v>
      </c>
      <c r="S159" s="228">
        <v>0</v>
      </c>
      <c r="T159" s="229">
        <f>S159*H159</f>
        <v>0</v>
      </c>
      <c r="AR159" s="230" t="s">
        <v>150</v>
      </c>
      <c r="AT159" s="230" t="s">
        <v>145</v>
      </c>
      <c r="AU159" s="230" t="s">
        <v>84</v>
      </c>
      <c r="AY159" s="17" t="s">
        <v>143</v>
      </c>
      <c r="BE159" s="231">
        <f>IF(N159="základní",J159,0)</f>
        <v>0</v>
      </c>
      <c r="BF159" s="231">
        <f>IF(N159="snížená",J159,0)</f>
        <v>0</v>
      </c>
      <c r="BG159" s="231">
        <f>IF(N159="zákl. přenesená",J159,0)</f>
        <v>0</v>
      </c>
      <c r="BH159" s="231">
        <f>IF(N159="sníž. přenesená",J159,0)</f>
        <v>0</v>
      </c>
      <c r="BI159" s="231">
        <f>IF(N159="nulová",J159,0)</f>
        <v>0</v>
      </c>
      <c r="BJ159" s="17" t="s">
        <v>82</v>
      </c>
      <c r="BK159" s="231">
        <f>ROUND(I159*H159,2)</f>
        <v>0</v>
      </c>
      <c r="BL159" s="17" t="s">
        <v>150</v>
      </c>
      <c r="BM159" s="230" t="s">
        <v>247</v>
      </c>
    </row>
    <row r="160" spans="2:47" s="1" customFormat="1" ht="12">
      <c r="B160" s="38"/>
      <c r="C160" s="39"/>
      <c r="D160" s="232" t="s">
        <v>152</v>
      </c>
      <c r="E160" s="39"/>
      <c r="F160" s="233" t="s">
        <v>248</v>
      </c>
      <c r="G160" s="39"/>
      <c r="H160" s="39"/>
      <c r="I160" s="145"/>
      <c r="J160" s="39"/>
      <c r="K160" s="39"/>
      <c r="L160" s="43"/>
      <c r="M160" s="234"/>
      <c r="N160" s="83"/>
      <c r="O160" s="83"/>
      <c r="P160" s="83"/>
      <c r="Q160" s="83"/>
      <c r="R160" s="83"/>
      <c r="S160" s="83"/>
      <c r="T160" s="84"/>
      <c r="AT160" s="17" t="s">
        <v>152</v>
      </c>
      <c r="AU160" s="17" t="s">
        <v>84</v>
      </c>
    </row>
    <row r="161" spans="2:51" s="12" customFormat="1" ht="12">
      <c r="B161" s="235"/>
      <c r="C161" s="236"/>
      <c r="D161" s="232" t="s">
        <v>167</v>
      </c>
      <c r="E161" s="245" t="s">
        <v>19</v>
      </c>
      <c r="F161" s="237" t="s">
        <v>249</v>
      </c>
      <c r="G161" s="236"/>
      <c r="H161" s="238">
        <v>87.12</v>
      </c>
      <c r="I161" s="239"/>
      <c r="J161" s="236"/>
      <c r="K161" s="236"/>
      <c r="L161" s="240"/>
      <c r="M161" s="241"/>
      <c r="N161" s="242"/>
      <c r="O161" s="242"/>
      <c r="P161" s="242"/>
      <c r="Q161" s="242"/>
      <c r="R161" s="242"/>
      <c r="S161" s="242"/>
      <c r="T161" s="243"/>
      <c r="AT161" s="244" t="s">
        <v>167</v>
      </c>
      <c r="AU161" s="244" t="s">
        <v>84</v>
      </c>
      <c r="AV161" s="12" t="s">
        <v>84</v>
      </c>
      <c r="AW161" s="12" t="s">
        <v>36</v>
      </c>
      <c r="AX161" s="12" t="s">
        <v>75</v>
      </c>
      <c r="AY161" s="244" t="s">
        <v>143</v>
      </c>
    </row>
    <row r="162" spans="2:51" s="12" customFormat="1" ht="12">
      <c r="B162" s="235"/>
      <c r="C162" s="236"/>
      <c r="D162" s="232" t="s">
        <v>167</v>
      </c>
      <c r="E162" s="245" t="s">
        <v>19</v>
      </c>
      <c r="F162" s="237" t="s">
        <v>250</v>
      </c>
      <c r="G162" s="236"/>
      <c r="H162" s="238">
        <v>23.52</v>
      </c>
      <c r="I162" s="239"/>
      <c r="J162" s="236"/>
      <c r="K162" s="236"/>
      <c r="L162" s="240"/>
      <c r="M162" s="241"/>
      <c r="N162" s="242"/>
      <c r="O162" s="242"/>
      <c r="P162" s="242"/>
      <c r="Q162" s="242"/>
      <c r="R162" s="242"/>
      <c r="S162" s="242"/>
      <c r="T162" s="243"/>
      <c r="AT162" s="244" t="s">
        <v>167</v>
      </c>
      <c r="AU162" s="244" t="s">
        <v>84</v>
      </c>
      <c r="AV162" s="12" t="s">
        <v>84</v>
      </c>
      <c r="AW162" s="12" t="s">
        <v>36</v>
      </c>
      <c r="AX162" s="12" t="s">
        <v>75</v>
      </c>
      <c r="AY162" s="244" t="s">
        <v>143</v>
      </c>
    </row>
    <row r="163" spans="2:51" s="13" customFormat="1" ht="12">
      <c r="B163" s="246"/>
      <c r="C163" s="247"/>
      <c r="D163" s="232" t="s">
        <v>167</v>
      </c>
      <c r="E163" s="248" t="s">
        <v>19</v>
      </c>
      <c r="F163" s="249" t="s">
        <v>176</v>
      </c>
      <c r="G163" s="247"/>
      <c r="H163" s="250">
        <v>110.64</v>
      </c>
      <c r="I163" s="251"/>
      <c r="J163" s="247"/>
      <c r="K163" s="247"/>
      <c r="L163" s="252"/>
      <c r="M163" s="253"/>
      <c r="N163" s="254"/>
      <c r="O163" s="254"/>
      <c r="P163" s="254"/>
      <c r="Q163" s="254"/>
      <c r="R163" s="254"/>
      <c r="S163" s="254"/>
      <c r="T163" s="255"/>
      <c r="AT163" s="256" t="s">
        <v>167</v>
      </c>
      <c r="AU163" s="256" t="s">
        <v>84</v>
      </c>
      <c r="AV163" s="13" t="s">
        <v>150</v>
      </c>
      <c r="AW163" s="13" t="s">
        <v>36</v>
      </c>
      <c r="AX163" s="13" t="s">
        <v>82</v>
      </c>
      <c r="AY163" s="256" t="s">
        <v>143</v>
      </c>
    </row>
    <row r="164" spans="2:65" s="1" customFormat="1" ht="16.5" customHeight="1">
      <c r="B164" s="38"/>
      <c r="C164" s="257" t="s">
        <v>251</v>
      </c>
      <c r="D164" s="257" t="s">
        <v>234</v>
      </c>
      <c r="E164" s="258" t="s">
        <v>252</v>
      </c>
      <c r="F164" s="259" t="s">
        <v>253</v>
      </c>
      <c r="G164" s="260" t="s">
        <v>237</v>
      </c>
      <c r="H164" s="261">
        <v>47.04</v>
      </c>
      <c r="I164" s="262"/>
      <c r="J164" s="263">
        <f>ROUND(I164*H164,2)</f>
        <v>0</v>
      </c>
      <c r="K164" s="259" t="s">
        <v>149</v>
      </c>
      <c r="L164" s="264"/>
      <c r="M164" s="265" t="s">
        <v>19</v>
      </c>
      <c r="N164" s="266" t="s">
        <v>46</v>
      </c>
      <c r="O164" s="83"/>
      <c r="P164" s="228">
        <f>O164*H164</f>
        <v>0</v>
      </c>
      <c r="Q164" s="228">
        <v>1</v>
      </c>
      <c r="R164" s="228">
        <f>Q164*H164</f>
        <v>47.04</v>
      </c>
      <c r="S164" s="228">
        <v>0</v>
      </c>
      <c r="T164" s="229">
        <f>S164*H164</f>
        <v>0</v>
      </c>
      <c r="AR164" s="230" t="s">
        <v>188</v>
      </c>
      <c r="AT164" s="230" t="s">
        <v>234</v>
      </c>
      <c r="AU164" s="230" t="s">
        <v>84</v>
      </c>
      <c r="AY164" s="17" t="s">
        <v>143</v>
      </c>
      <c r="BE164" s="231">
        <f>IF(N164="základní",J164,0)</f>
        <v>0</v>
      </c>
      <c r="BF164" s="231">
        <f>IF(N164="snížená",J164,0)</f>
        <v>0</v>
      </c>
      <c r="BG164" s="231">
        <f>IF(N164="zákl. přenesená",J164,0)</f>
        <v>0</v>
      </c>
      <c r="BH164" s="231">
        <f>IF(N164="sníž. přenesená",J164,0)</f>
        <v>0</v>
      </c>
      <c r="BI164" s="231">
        <f>IF(N164="nulová",J164,0)</f>
        <v>0</v>
      </c>
      <c r="BJ164" s="17" t="s">
        <v>82</v>
      </c>
      <c r="BK164" s="231">
        <f>ROUND(I164*H164,2)</f>
        <v>0</v>
      </c>
      <c r="BL164" s="17" t="s">
        <v>150</v>
      </c>
      <c r="BM164" s="230" t="s">
        <v>254</v>
      </c>
    </row>
    <row r="165" spans="2:51" s="12" customFormat="1" ht="12">
      <c r="B165" s="235"/>
      <c r="C165" s="236"/>
      <c r="D165" s="232" t="s">
        <v>167</v>
      </c>
      <c r="E165" s="245" t="s">
        <v>19</v>
      </c>
      <c r="F165" s="237" t="s">
        <v>250</v>
      </c>
      <c r="G165" s="236"/>
      <c r="H165" s="238">
        <v>23.52</v>
      </c>
      <c r="I165" s="239"/>
      <c r="J165" s="236"/>
      <c r="K165" s="236"/>
      <c r="L165" s="240"/>
      <c r="M165" s="241"/>
      <c r="N165" s="242"/>
      <c r="O165" s="242"/>
      <c r="P165" s="242"/>
      <c r="Q165" s="242"/>
      <c r="R165" s="242"/>
      <c r="S165" s="242"/>
      <c r="T165" s="243"/>
      <c r="AT165" s="244" t="s">
        <v>167</v>
      </c>
      <c r="AU165" s="244" t="s">
        <v>84</v>
      </c>
      <c r="AV165" s="12" t="s">
        <v>84</v>
      </c>
      <c r="AW165" s="12" t="s">
        <v>36</v>
      </c>
      <c r="AX165" s="12" t="s">
        <v>82</v>
      </c>
      <c r="AY165" s="244" t="s">
        <v>143</v>
      </c>
    </row>
    <row r="166" spans="2:51" s="12" customFormat="1" ht="12">
      <c r="B166" s="235"/>
      <c r="C166" s="236"/>
      <c r="D166" s="232" t="s">
        <v>167</v>
      </c>
      <c r="E166" s="236"/>
      <c r="F166" s="237" t="s">
        <v>255</v>
      </c>
      <c r="G166" s="236"/>
      <c r="H166" s="238">
        <v>47.04</v>
      </c>
      <c r="I166" s="239"/>
      <c r="J166" s="236"/>
      <c r="K166" s="236"/>
      <c r="L166" s="240"/>
      <c r="M166" s="241"/>
      <c r="N166" s="242"/>
      <c r="O166" s="242"/>
      <c r="P166" s="242"/>
      <c r="Q166" s="242"/>
      <c r="R166" s="242"/>
      <c r="S166" s="242"/>
      <c r="T166" s="243"/>
      <c r="AT166" s="244" t="s">
        <v>167</v>
      </c>
      <c r="AU166" s="244" t="s">
        <v>84</v>
      </c>
      <c r="AV166" s="12" t="s">
        <v>84</v>
      </c>
      <c r="AW166" s="12" t="s">
        <v>4</v>
      </c>
      <c r="AX166" s="12" t="s">
        <v>82</v>
      </c>
      <c r="AY166" s="244" t="s">
        <v>143</v>
      </c>
    </row>
    <row r="167" spans="2:65" s="1" customFormat="1" ht="24" customHeight="1">
      <c r="B167" s="38"/>
      <c r="C167" s="219" t="s">
        <v>7</v>
      </c>
      <c r="D167" s="219" t="s">
        <v>145</v>
      </c>
      <c r="E167" s="220" t="s">
        <v>256</v>
      </c>
      <c r="F167" s="221" t="s">
        <v>257</v>
      </c>
      <c r="G167" s="222" t="s">
        <v>164</v>
      </c>
      <c r="H167" s="223">
        <v>24.6</v>
      </c>
      <c r="I167" s="224"/>
      <c r="J167" s="225">
        <f>ROUND(I167*H167,2)</f>
        <v>0</v>
      </c>
      <c r="K167" s="221" t="s">
        <v>149</v>
      </c>
      <c r="L167" s="43"/>
      <c r="M167" s="226" t="s">
        <v>19</v>
      </c>
      <c r="N167" s="227" t="s">
        <v>46</v>
      </c>
      <c r="O167" s="83"/>
      <c r="P167" s="228">
        <f>O167*H167</f>
        <v>0</v>
      </c>
      <c r="Q167" s="228">
        <v>0</v>
      </c>
      <c r="R167" s="228">
        <f>Q167*H167</f>
        <v>0</v>
      </c>
      <c r="S167" s="228">
        <v>0</v>
      </c>
      <c r="T167" s="229">
        <f>S167*H167</f>
        <v>0</v>
      </c>
      <c r="AR167" s="230" t="s">
        <v>150</v>
      </c>
      <c r="AT167" s="230" t="s">
        <v>145</v>
      </c>
      <c r="AU167" s="230" t="s">
        <v>84</v>
      </c>
      <c r="AY167" s="17" t="s">
        <v>143</v>
      </c>
      <c r="BE167" s="231">
        <f>IF(N167="základní",J167,0)</f>
        <v>0</v>
      </c>
      <c r="BF167" s="231">
        <f>IF(N167="snížená",J167,0)</f>
        <v>0</v>
      </c>
      <c r="BG167" s="231">
        <f>IF(N167="zákl. přenesená",J167,0)</f>
        <v>0</v>
      </c>
      <c r="BH167" s="231">
        <f>IF(N167="sníž. přenesená",J167,0)</f>
        <v>0</v>
      </c>
      <c r="BI167" s="231">
        <f>IF(N167="nulová",J167,0)</f>
        <v>0</v>
      </c>
      <c r="BJ167" s="17" t="s">
        <v>82</v>
      </c>
      <c r="BK167" s="231">
        <f>ROUND(I167*H167,2)</f>
        <v>0</v>
      </c>
      <c r="BL167" s="17" t="s">
        <v>150</v>
      </c>
      <c r="BM167" s="230" t="s">
        <v>258</v>
      </c>
    </row>
    <row r="168" spans="2:47" s="1" customFormat="1" ht="12">
      <c r="B168" s="38"/>
      <c r="C168" s="39"/>
      <c r="D168" s="232" t="s">
        <v>152</v>
      </c>
      <c r="E168" s="39"/>
      <c r="F168" s="233" t="s">
        <v>259</v>
      </c>
      <c r="G168" s="39"/>
      <c r="H168" s="39"/>
      <c r="I168" s="145"/>
      <c r="J168" s="39"/>
      <c r="K168" s="39"/>
      <c r="L168" s="43"/>
      <c r="M168" s="234"/>
      <c r="N168" s="83"/>
      <c r="O168" s="83"/>
      <c r="P168" s="83"/>
      <c r="Q168" s="83"/>
      <c r="R168" s="83"/>
      <c r="S168" s="83"/>
      <c r="T168" s="84"/>
      <c r="AT168" s="17" t="s">
        <v>152</v>
      </c>
      <c r="AU168" s="17" t="s">
        <v>84</v>
      </c>
    </row>
    <row r="169" spans="2:51" s="12" customFormat="1" ht="12">
      <c r="B169" s="235"/>
      <c r="C169" s="236"/>
      <c r="D169" s="232" t="s">
        <v>167</v>
      </c>
      <c r="E169" s="245" t="s">
        <v>19</v>
      </c>
      <c r="F169" s="237" t="s">
        <v>260</v>
      </c>
      <c r="G169" s="236"/>
      <c r="H169" s="238">
        <v>12</v>
      </c>
      <c r="I169" s="239"/>
      <c r="J169" s="236"/>
      <c r="K169" s="236"/>
      <c r="L169" s="240"/>
      <c r="M169" s="241"/>
      <c r="N169" s="242"/>
      <c r="O169" s="242"/>
      <c r="P169" s="242"/>
      <c r="Q169" s="242"/>
      <c r="R169" s="242"/>
      <c r="S169" s="242"/>
      <c r="T169" s="243"/>
      <c r="AT169" s="244" t="s">
        <v>167</v>
      </c>
      <c r="AU169" s="244" t="s">
        <v>84</v>
      </c>
      <c r="AV169" s="12" t="s">
        <v>84</v>
      </c>
      <c r="AW169" s="12" t="s">
        <v>36</v>
      </c>
      <c r="AX169" s="12" t="s">
        <v>75</v>
      </c>
      <c r="AY169" s="244" t="s">
        <v>143</v>
      </c>
    </row>
    <row r="170" spans="2:51" s="12" customFormat="1" ht="12">
      <c r="B170" s="235"/>
      <c r="C170" s="236"/>
      <c r="D170" s="232" t="s">
        <v>167</v>
      </c>
      <c r="E170" s="245" t="s">
        <v>19</v>
      </c>
      <c r="F170" s="237" t="s">
        <v>261</v>
      </c>
      <c r="G170" s="236"/>
      <c r="H170" s="238">
        <v>12.6</v>
      </c>
      <c r="I170" s="239"/>
      <c r="J170" s="236"/>
      <c r="K170" s="236"/>
      <c r="L170" s="240"/>
      <c r="M170" s="241"/>
      <c r="N170" s="242"/>
      <c r="O170" s="242"/>
      <c r="P170" s="242"/>
      <c r="Q170" s="242"/>
      <c r="R170" s="242"/>
      <c r="S170" s="242"/>
      <c r="T170" s="243"/>
      <c r="AT170" s="244" t="s">
        <v>167</v>
      </c>
      <c r="AU170" s="244" t="s">
        <v>84</v>
      </c>
      <c r="AV170" s="12" t="s">
        <v>84</v>
      </c>
      <c r="AW170" s="12" t="s">
        <v>36</v>
      </c>
      <c r="AX170" s="12" t="s">
        <v>75</v>
      </c>
      <c r="AY170" s="244" t="s">
        <v>143</v>
      </c>
    </row>
    <row r="171" spans="2:51" s="13" customFormat="1" ht="12">
      <c r="B171" s="246"/>
      <c r="C171" s="247"/>
      <c r="D171" s="232" t="s">
        <v>167</v>
      </c>
      <c r="E171" s="248" t="s">
        <v>19</v>
      </c>
      <c r="F171" s="249" t="s">
        <v>176</v>
      </c>
      <c r="G171" s="247"/>
      <c r="H171" s="250">
        <v>24.6</v>
      </c>
      <c r="I171" s="251"/>
      <c r="J171" s="247"/>
      <c r="K171" s="247"/>
      <c r="L171" s="252"/>
      <c r="M171" s="253"/>
      <c r="N171" s="254"/>
      <c r="O171" s="254"/>
      <c r="P171" s="254"/>
      <c r="Q171" s="254"/>
      <c r="R171" s="254"/>
      <c r="S171" s="254"/>
      <c r="T171" s="255"/>
      <c r="AT171" s="256" t="s">
        <v>167</v>
      </c>
      <c r="AU171" s="256" t="s">
        <v>84</v>
      </c>
      <c r="AV171" s="13" t="s">
        <v>150</v>
      </c>
      <c r="AW171" s="13" t="s">
        <v>36</v>
      </c>
      <c r="AX171" s="13" t="s">
        <v>82</v>
      </c>
      <c r="AY171" s="256" t="s">
        <v>143</v>
      </c>
    </row>
    <row r="172" spans="2:65" s="1" customFormat="1" ht="16.5" customHeight="1">
      <c r="B172" s="38"/>
      <c r="C172" s="257" t="s">
        <v>262</v>
      </c>
      <c r="D172" s="257" t="s">
        <v>234</v>
      </c>
      <c r="E172" s="258" t="s">
        <v>263</v>
      </c>
      <c r="F172" s="259" t="s">
        <v>264</v>
      </c>
      <c r="G172" s="260" t="s">
        <v>237</v>
      </c>
      <c r="H172" s="261">
        <v>49.2</v>
      </c>
      <c r="I172" s="262"/>
      <c r="J172" s="263">
        <f>ROUND(I172*H172,2)</f>
        <v>0</v>
      </c>
      <c r="K172" s="259" t="s">
        <v>149</v>
      </c>
      <c r="L172" s="264"/>
      <c r="M172" s="265" t="s">
        <v>19</v>
      </c>
      <c r="N172" s="266" t="s">
        <v>46</v>
      </c>
      <c r="O172" s="83"/>
      <c r="P172" s="228">
        <f>O172*H172</f>
        <v>0</v>
      </c>
      <c r="Q172" s="228">
        <v>1</v>
      </c>
      <c r="R172" s="228">
        <f>Q172*H172</f>
        <v>49.2</v>
      </c>
      <c r="S172" s="228">
        <v>0</v>
      </c>
      <c r="T172" s="229">
        <f>S172*H172</f>
        <v>0</v>
      </c>
      <c r="AR172" s="230" t="s">
        <v>188</v>
      </c>
      <c r="AT172" s="230" t="s">
        <v>234</v>
      </c>
      <c r="AU172" s="230" t="s">
        <v>84</v>
      </c>
      <c r="AY172" s="17" t="s">
        <v>143</v>
      </c>
      <c r="BE172" s="231">
        <f>IF(N172="základní",J172,0)</f>
        <v>0</v>
      </c>
      <c r="BF172" s="231">
        <f>IF(N172="snížená",J172,0)</f>
        <v>0</v>
      </c>
      <c r="BG172" s="231">
        <f>IF(N172="zákl. přenesená",J172,0)</f>
        <v>0</v>
      </c>
      <c r="BH172" s="231">
        <f>IF(N172="sníž. přenesená",J172,0)</f>
        <v>0</v>
      </c>
      <c r="BI172" s="231">
        <f>IF(N172="nulová",J172,0)</f>
        <v>0</v>
      </c>
      <c r="BJ172" s="17" t="s">
        <v>82</v>
      </c>
      <c r="BK172" s="231">
        <f>ROUND(I172*H172,2)</f>
        <v>0</v>
      </c>
      <c r="BL172" s="17" t="s">
        <v>150</v>
      </c>
      <c r="BM172" s="230" t="s">
        <v>265</v>
      </c>
    </row>
    <row r="173" spans="2:51" s="12" customFormat="1" ht="12">
      <c r="B173" s="235"/>
      <c r="C173" s="236"/>
      <c r="D173" s="232" t="s">
        <v>167</v>
      </c>
      <c r="E173" s="236"/>
      <c r="F173" s="237" t="s">
        <v>266</v>
      </c>
      <c r="G173" s="236"/>
      <c r="H173" s="238">
        <v>49.2</v>
      </c>
      <c r="I173" s="239"/>
      <c r="J173" s="236"/>
      <c r="K173" s="236"/>
      <c r="L173" s="240"/>
      <c r="M173" s="241"/>
      <c r="N173" s="242"/>
      <c r="O173" s="242"/>
      <c r="P173" s="242"/>
      <c r="Q173" s="242"/>
      <c r="R173" s="242"/>
      <c r="S173" s="242"/>
      <c r="T173" s="243"/>
      <c r="AT173" s="244" t="s">
        <v>167</v>
      </c>
      <c r="AU173" s="244" t="s">
        <v>84</v>
      </c>
      <c r="AV173" s="12" t="s">
        <v>84</v>
      </c>
      <c r="AW173" s="12" t="s">
        <v>4</v>
      </c>
      <c r="AX173" s="12" t="s">
        <v>82</v>
      </c>
      <c r="AY173" s="244" t="s">
        <v>143</v>
      </c>
    </row>
    <row r="174" spans="2:65" s="1" customFormat="1" ht="24" customHeight="1">
      <c r="B174" s="38"/>
      <c r="C174" s="219" t="s">
        <v>267</v>
      </c>
      <c r="D174" s="219" t="s">
        <v>145</v>
      </c>
      <c r="E174" s="220" t="s">
        <v>268</v>
      </c>
      <c r="F174" s="221" t="s">
        <v>269</v>
      </c>
      <c r="G174" s="222" t="s">
        <v>195</v>
      </c>
      <c r="H174" s="223">
        <v>40</v>
      </c>
      <c r="I174" s="224"/>
      <c r="J174" s="225">
        <f>ROUND(I174*H174,2)</f>
        <v>0</v>
      </c>
      <c r="K174" s="221" t="s">
        <v>149</v>
      </c>
      <c r="L174" s="43"/>
      <c r="M174" s="226" t="s">
        <v>19</v>
      </c>
      <c r="N174" s="227" t="s">
        <v>46</v>
      </c>
      <c r="O174" s="83"/>
      <c r="P174" s="228">
        <f>O174*H174</f>
        <v>0</v>
      </c>
      <c r="Q174" s="228">
        <v>0</v>
      </c>
      <c r="R174" s="228">
        <f>Q174*H174</f>
        <v>0</v>
      </c>
      <c r="S174" s="228">
        <v>0</v>
      </c>
      <c r="T174" s="229">
        <f>S174*H174</f>
        <v>0</v>
      </c>
      <c r="AR174" s="230" t="s">
        <v>150</v>
      </c>
      <c r="AT174" s="230" t="s">
        <v>145</v>
      </c>
      <c r="AU174" s="230" t="s">
        <v>84</v>
      </c>
      <c r="AY174" s="17" t="s">
        <v>143</v>
      </c>
      <c r="BE174" s="231">
        <f>IF(N174="základní",J174,0)</f>
        <v>0</v>
      </c>
      <c r="BF174" s="231">
        <f>IF(N174="snížená",J174,0)</f>
        <v>0</v>
      </c>
      <c r="BG174" s="231">
        <f>IF(N174="zákl. přenesená",J174,0)</f>
        <v>0</v>
      </c>
      <c r="BH174" s="231">
        <f>IF(N174="sníž. přenesená",J174,0)</f>
        <v>0</v>
      </c>
      <c r="BI174" s="231">
        <f>IF(N174="nulová",J174,0)</f>
        <v>0</v>
      </c>
      <c r="BJ174" s="17" t="s">
        <v>82</v>
      </c>
      <c r="BK174" s="231">
        <f>ROUND(I174*H174,2)</f>
        <v>0</v>
      </c>
      <c r="BL174" s="17" t="s">
        <v>150</v>
      </c>
      <c r="BM174" s="230" t="s">
        <v>270</v>
      </c>
    </row>
    <row r="175" spans="2:47" s="1" customFormat="1" ht="12">
      <c r="B175" s="38"/>
      <c r="C175" s="39"/>
      <c r="D175" s="232" t="s">
        <v>152</v>
      </c>
      <c r="E175" s="39"/>
      <c r="F175" s="233" t="s">
        <v>271</v>
      </c>
      <c r="G175" s="39"/>
      <c r="H175" s="39"/>
      <c r="I175" s="145"/>
      <c r="J175" s="39"/>
      <c r="K175" s="39"/>
      <c r="L175" s="43"/>
      <c r="M175" s="234"/>
      <c r="N175" s="83"/>
      <c r="O175" s="83"/>
      <c r="P175" s="83"/>
      <c r="Q175" s="83"/>
      <c r="R175" s="83"/>
      <c r="S175" s="83"/>
      <c r="T175" s="84"/>
      <c r="AT175" s="17" t="s">
        <v>152</v>
      </c>
      <c r="AU175" s="17" t="s">
        <v>84</v>
      </c>
    </row>
    <row r="176" spans="2:51" s="12" customFormat="1" ht="12">
      <c r="B176" s="235"/>
      <c r="C176" s="236"/>
      <c r="D176" s="232" t="s">
        <v>167</v>
      </c>
      <c r="E176" s="245" t="s">
        <v>19</v>
      </c>
      <c r="F176" s="237" t="s">
        <v>272</v>
      </c>
      <c r="G176" s="236"/>
      <c r="H176" s="238">
        <v>40</v>
      </c>
      <c r="I176" s="239"/>
      <c r="J176" s="236"/>
      <c r="K176" s="236"/>
      <c r="L176" s="240"/>
      <c r="M176" s="241"/>
      <c r="N176" s="242"/>
      <c r="O176" s="242"/>
      <c r="P176" s="242"/>
      <c r="Q176" s="242"/>
      <c r="R176" s="242"/>
      <c r="S176" s="242"/>
      <c r="T176" s="243"/>
      <c r="AT176" s="244" t="s">
        <v>167</v>
      </c>
      <c r="AU176" s="244" t="s">
        <v>84</v>
      </c>
      <c r="AV176" s="12" t="s">
        <v>84</v>
      </c>
      <c r="AW176" s="12" t="s">
        <v>36</v>
      </c>
      <c r="AX176" s="12" t="s">
        <v>82</v>
      </c>
      <c r="AY176" s="244" t="s">
        <v>143</v>
      </c>
    </row>
    <row r="177" spans="2:65" s="1" customFormat="1" ht="24" customHeight="1">
      <c r="B177" s="38"/>
      <c r="C177" s="219" t="s">
        <v>273</v>
      </c>
      <c r="D177" s="219" t="s">
        <v>145</v>
      </c>
      <c r="E177" s="220" t="s">
        <v>274</v>
      </c>
      <c r="F177" s="221" t="s">
        <v>275</v>
      </c>
      <c r="G177" s="222" t="s">
        <v>195</v>
      </c>
      <c r="H177" s="223">
        <v>40</v>
      </c>
      <c r="I177" s="224"/>
      <c r="J177" s="225">
        <f>ROUND(I177*H177,2)</f>
        <v>0</v>
      </c>
      <c r="K177" s="221" t="s">
        <v>149</v>
      </c>
      <c r="L177" s="43"/>
      <c r="M177" s="226" t="s">
        <v>19</v>
      </c>
      <c r="N177" s="227" t="s">
        <v>46</v>
      </c>
      <c r="O177" s="83"/>
      <c r="P177" s="228">
        <f>O177*H177</f>
        <v>0</v>
      </c>
      <c r="Q177" s="228">
        <v>0</v>
      </c>
      <c r="R177" s="228">
        <f>Q177*H177</f>
        <v>0</v>
      </c>
      <c r="S177" s="228">
        <v>0</v>
      </c>
      <c r="T177" s="229">
        <f>S177*H177</f>
        <v>0</v>
      </c>
      <c r="AR177" s="230" t="s">
        <v>150</v>
      </c>
      <c r="AT177" s="230" t="s">
        <v>145</v>
      </c>
      <c r="AU177" s="230" t="s">
        <v>84</v>
      </c>
      <c r="AY177" s="17" t="s">
        <v>143</v>
      </c>
      <c r="BE177" s="231">
        <f>IF(N177="základní",J177,0)</f>
        <v>0</v>
      </c>
      <c r="BF177" s="231">
        <f>IF(N177="snížená",J177,0)</f>
        <v>0</v>
      </c>
      <c r="BG177" s="231">
        <f>IF(N177="zákl. přenesená",J177,0)</f>
        <v>0</v>
      </c>
      <c r="BH177" s="231">
        <f>IF(N177="sníž. přenesená",J177,0)</f>
        <v>0</v>
      </c>
      <c r="BI177" s="231">
        <f>IF(N177="nulová",J177,0)</f>
        <v>0</v>
      </c>
      <c r="BJ177" s="17" t="s">
        <v>82</v>
      </c>
      <c r="BK177" s="231">
        <f>ROUND(I177*H177,2)</f>
        <v>0</v>
      </c>
      <c r="BL177" s="17" t="s">
        <v>150</v>
      </c>
      <c r="BM177" s="230" t="s">
        <v>276</v>
      </c>
    </row>
    <row r="178" spans="2:47" s="1" customFormat="1" ht="12">
      <c r="B178" s="38"/>
      <c r="C178" s="39"/>
      <c r="D178" s="232" t="s">
        <v>152</v>
      </c>
      <c r="E178" s="39"/>
      <c r="F178" s="233" t="s">
        <v>277</v>
      </c>
      <c r="G178" s="39"/>
      <c r="H178" s="39"/>
      <c r="I178" s="145"/>
      <c r="J178" s="39"/>
      <c r="K178" s="39"/>
      <c r="L178" s="43"/>
      <c r="M178" s="234"/>
      <c r="N178" s="83"/>
      <c r="O178" s="83"/>
      <c r="P178" s="83"/>
      <c r="Q178" s="83"/>
      <c r="R178" s="83"/>
      <c r="S178" s="83"/>
      <c r="T178" s="84"/>
      <c r="AT178" s="17" t="s">
        <v>152</v>
      </c>
      <c r="AU178" s="17" t="s">
        <v>84</v>
      </c>
    </row>
    <row r="179" spans="2:65" s="1" customFormat="1" ht="16.5" customHeight="1">
      <c r="B179" s="38"/>
      <c r="C179" s="257" t="s">
        <v>278</v>
      </c>
      <c r="D179" s="257" t="s">
        <v>234</v>
      </c>
      <c r="E179" s="258" t="s">
        <v>279</v>
      </c>
      <c r="F179" s="259" t="s">
        <v>280</v>
      </c>
      <c r="G179" s="260" t="s">
        <v>237</v>
      </c>
      <c r="H179" s="261">
        <v>3</v>
      </c>
      <c r="I179" s="262"/>
      <c r="J179" s="263">
        <f>ROUND(I179*H179,2)</f>
        <v>0</v>
      </c>
      <c r="K179" s="259" t="s">
        <v>149</v>
      </c>
      <c r="L179" s="264"/>
      <c r="M179" s="265" t="s">
        <v>19</v>
      </c>
      <c r="N179" s="266" t="s">
        <v>46</v>
      </c>
      <c r="O179" s="83"/>
      <c r="P179" s="228">
        <f>O179*H179</f>
        <v>0</v>
      </c>
      <c r="Q179" s="228">
        <v>1</v>
      </c>
      <c r="R179" s="228">
        <f>Q179*H179</f>
        <v>3</v>
      </c>
      <c r="S179" s="228">
        <v>0</v>
      </c>
      <c r="T179" s="229">
        <f>S179*H179</f>
        <v>0</v>
      </c>
      <c r="AR179" s="230" t="s">
        <v>188</v>
      </c>
      <c r="AT179" s="230" t="s">
        <v>234</v>
      </c>
      <c r="AU179" s="230" t="s">
        <v>84</v>
      </c>
      <c r="AY179" s="17" t="s">
        <v>143</v>
      </c>
      <c r="BE179" s="231">
        <f>IF(N179="základní",J179,0)</f>
        <v>0</v>
      </c>
      <c r="BF179" s="231">
        <f>IF(N179="snížená",J179,0)</f>
        <v>0</v>
      </c>
      <c r="BG179" s="231">
        <f>IF(N179="zákl. přenesená",J179,0)</f>
        <v>0</v>
      </c>
      <c r="BH179" s="231">
        <f>IF(N179="sníž. přenesená",J179,0)</f>
        <v>0</v>
      </c>
      <c r="BI179" s="231">
        <f>IF(N179="nulová",J179,0)</f>
        <v>0</v>
      </c>
      <c r="BJ179" s="17" t="s">
        <v>82</v>
      </c>
      <c r="BK179" s="231">
        <f>ROUND(I179*H179,2)</f>
        <v>0</v>
      </c>
      <c r="BL179" s="17" t="s">
        <v>150</v>
      </c>
      <c r="BM179" s="230" t="s">
        <v>281</v>
      </c>
    </row>
    <row r="180" spans="2:51" s="12" customFormat="1" ht="12">
      <c r="B180" s="235"/>
      <c r="C180" s="236"/>
      <c r="D180" s="232" t="s">
        <v>167</v>
      </c>
      <c r="E180" s="245" t="s">
        <v>19</v>
      </c>
      <c r="F180" s="237" t="s">
        <v>282</v>
      </c>
      <c r="G180" s="236"/>
      <c r="H180" s="238">
        <v>3</v>
      </c>
      <c r="I180" s="239"/>
      <c r="J180" s="236"/>
      <c r="K180" s="236"/>
      <c r="L180" s="240"/>
      <c r="M180" s="241"/>
      <c r="N180" s="242"/>
      <c r="O180" s="242"/>
      <c r="P180" s="242"/>
      <c r="Q180" s="242"/>
      <c r="R180" s="242"/>
      <c r="S180" s="242"/>
      <c r="T180" s="243"/>
      <c r="AT180" s="244" t="s">
        <v>167</v>
      </c>
      <c r="AU180" s="244" t="s">
        <v>84</v>
      </c>
      <c r="AV180" s="12" t="s">
        <v>84</v>
      </c>
      <c r="AW180" s="12" t="s">
        <v>36</v>
      </c>
      <c r="AX180" s="12" t="s">
        <v>82</v>
      </c>
      <c r="AY180" s="244" t="s">
        <v>143</v>
      </c>
    </row>
    <row r="181" spans="2:65" s="1" customFormat="1" ht="24" customHeight="1">
      <c r="B181" s="38"/>
      <c r="C181" s="219" t="s">
        <v>283</v>
      </c>
      <c r="D181" s="219" t="s">
        <v>145</v>
      </c>
      <c r="E181" s="220" t="s">
        <v>284</v>
      </c>
      <c r="F181" s="221" t="s">
        <v>285</v>
      </c>
      <c r="G181" s="222" t="s">
        <v>195</v>
      </c>
      <c r="H181" s="223">
        <v>40</v>
      </c>
      <c r="I181" s="224"/>
      <c r="J181" s="225">
        <f>ROUND(I181*H181,2)</f>
        <v>0</v>
      </c>
      <c r="K181" s="221" t="s">
        <v>149</v>
      </c>
      <c r="L181" s="43"/>
      <c r="M181" s="226" t="s">
        <v>19</v>
      </c>
      <c r="N181" s="227" t="s">
        <v>46</v>
      </c>
      <c r="O181" s="83"/>
      <c r="P181" s="228">
        <f>O181*H181</f>
        <v>0</v>
      </c>
      <c r="Q181" s="228">
        <v>0</v>
      </c>
      <c r="R181" s="228">
        <f>Q181*H181</f>
        <v>0</v>
      </c>
      <c r="S181" s="228">
        <v>0</v>
      </c>
      <c r="T181" s="229">
        <f>S181*H181</f>
        <v>0</v>
      </c>
      <c r="AR181" s="230" t="s">
        <v>150</v>
      </c>
      <c r="AT181" s="230" t="s">
        <v>145</v>
      </c>
      <c r="AU181" s="230" t="s">
        <v>84</v>
      </c>
      <c r="AY181" s="17" t="s">
        <v>143</v>
      </c>
      <c r="BE181" s="231">
        <f>IF(N181="základní",J181,0)</f>
        <v>0</v>
      </c>
      <c r="BF181" s="231">
        <f>IF(N181="snížená",J181,0)</f>
        <v>0</v>
      </c>
      <c r="BG181" s="231">
        <f>IF(N181="zákl. přenesená",J181,0)</f>
        <v>0</v>
      </c>
      <c r="BH181" s="231">
        <f>IF(N181="sníž. přenesená",J181,0)</f>
        <v>0</v>
      </c>
      <c r="BI181" s="231">
        <f>IF(N181="nulová",J181,0)</f>
        <v>0</v>
      </c>
      <c r="BJ181" s="17" t="s">
        <v>82</v>
      </c>
      <c r="BK181" s="231">
        <f>ROUND(I181*H181,2)</f>
        <v>0</v>
      </c>
      <c r="BL181" s="17" t="s">
        <v>150</v>
      </c>
      <c r="BM181" s="230" t="s">
        <v>286</v>
      </c>
    </row>
    <row r="182" spans="2:47" s="1" customFormat="1" ht="12">
      <c r="B182" s="38"/>
      <c r="C182" s="39"/>
      <c r="D182" s="232" t="s">
        <v>152</v>
      </c>
      <c r="E182" s="39"/>
      <c r="F182" s="233" t="s">
        <v>287</v>
      </c>
      <c r="G182" s="39"/>
      <c r="H182" s="39"/>
      <c r="I182" s="145"/>
      <c r="J182" s="39"/>
      <c r="K182" s="39"/>
      <c r="L182" s="43"/>
      <c r="M182" s="234"/>
      <c r="N182" s="83"/>
      <c r="O182" s="83"/>
      <c r="P182" s="83"/>
      <c r="Q182" s="83"/>
      <c r="R182" s="83"/>
      <c r="S182" s="83"/>
      <c r="T182" s="84"/>
      <c r="AT182" s="17" t="s">
        <v>152</v>
      </c>
      <c r="AU182" s="17" t="s">
        <v>84</v>
      </c>
    </row>
    <row r="183" spans="2:65" s="1" customFormat="1" ht="16.5" customHeight="1">
      <c r="B183" s="38"/>
      <c r="C183" s="257" t="s">
        <v>288</v>
      </c>
      <c r="D183" s="257" t="s">
        <v>234</v>
      </c>
      <c r="E183" s="258" t="s">
        <v>289</v>
      </c>
      <c r="F183" s="259" t="s">
        <v>290</v>
      </c>
      <c r="G183" s="260" t="s">
        <v>291</v>
      </c>
      <c r="H183" s="261">
        <v>0.6</v>
      </c>
      <c r="I183" s="262"/>
      <c r="J183" s="263">
        <f>ROUND(I183*H183,2)</f>
        <v>0</v>
      </c>
      <c r="K183" s="259" t="s">
        <v>149</v>
      </c>
      <c r="L183" s="264"/>
      <c r="M183" s="265" t="s">
        <v>19</v>
      </c>
      <c r="N183" s="266" t="s">
        <v>46</v>
      </c>
      <c r="O183" s="83"/>
      <c r="P183" s="228">
        <f>O183*H183</f>
        <v>0</v>
      </c>
      <c r="Q183" s="228">
        <v>0.001</v>
      </c>
      <c r="R183" s="228">
        <f>Q183*H183</f>
        <v>0.0006</v>
      </c>
      <c r="S183" s="228">
        <v>0</v>
      </c>
      <c r="T183" s="229">
        <f>S183*H183</f>
        <v>0</v>
      </c>
      <c r="AR183" s="230" t="s">
        <v>188</v>
      </c>
      <c r="AT183" s="230" t="s">
        <v>234</v>
      </c>
      <c r="AU183" s="230" t="s">
        <v>84</v>
      </c>
      <c r="AY183" s="17" t="s">
        <v>143</v>
      </c>
      <c r="BE183" s="231">
        <f>IF(N183="základní",J183,0)</f>
        <v>0</v>
      </c>
      <c r="BF183" s="231">
        <f>IF(N183="snížená",J183,0)</f>
        <v>0</v>
      </c>
      <c r="BG183" s="231">
        <f>IF(N183="zákl. přenesená",J183,0)</f>
        <v>0</v>
      </c>
      <c r="BH183" s="231">
        <f>IF(N183="sníž. přenesená",J183,0)</f>
        <v>0</v>
      </c>
      <c r="BI183" s="231">
        <f>IF(N183="nulová",J183,0)</f>
        <v>0</v>
      </c>
      <c r="BJ183" s="17" t="s">
        <v>82</v>
      </c>
      <c r="BK183" s="231">
        <f>ROUND(I183*H183,2)</f>
        <v>0</v>
      </c>
      <c r="BL183" s="17" t="s">
        <v>150</v>
      </c>
      <c r="BM183" s="230" t="s">
        <v>292</v>
      </c>
    </row>
    <row r="184" spans="2:51" s="12" customFormat="1" ht="12">
      <c r="B184" s="235"/>
      <c r="C184" s="236"/>
      <c r="D184" s="232" t="s">
        <v>167</v>
      </c>
      <c r="E184" s="236"/>
      <c r="F184" s="237" t="s">
        <v>293</v>
      </c>
      <c r="G184" s="236"/>
      <c r="H184" s="238">
        <v>0.6</v>
      </c>
      <c r="I184" s="239"/>
      <c r="J184" s="236"/>
      <c r="K184" s="236"/>
      <c r="L184" s="240"/>
      <c r="M184" s="241"/>
      <c r="N184" s="242"/>
      <c r="O184" s="242"/>
      <c r="P184" s="242"/>
      <c r="Q184" s="242"/>
      <c r="R184" s="242"/>
      <c r="S184" s="242"/>
      <c r="T184" s="243"/>
      <c r="AT184" s="244" t="s">
        <v>167</v>
      </c>
      <c r="AU184" s="244" t="s">
        <v>84</v>
      </c>
      <c r="AV184" s="12" t="s">
        <v>84</v>
      </c>
      <c r="AW184" s="12" t="s">
        <v>4</v>
      </c>
      <c r="AX184" s="12" t="s">
        <v>82</v>
      </c>
      <c r="AY184" s="244" t="s">
        <v>143</v>
      </c>
    </row>
    <row r="185" spans="2:65" s="1" customFormat="1" ht="16.5" customHeight="1">
      <c r="B185" s="38"/>
      <c r="C185" s="219" t="s">
        <v>294</v>
      </c>
      <c r="D185" s="219" t="s">
        <v>145</v>
      </c>
      <c r="E185" s="220" t="s">
        <v>295</v>
      </c>
      <c r="F185" s="221" t="s">
        <v>296</v>
      </c>
      <c r="G185" s="222" t="s">
        <v>195</v>
      </c>
      <c r="H185" s="223">
        <v>40</v>
      </c>
      <c r="I185" s="224"/>
      <c r="J185" s="225">
        <f>ROUND(I185*H185,2)</f>
        <v>0</v>
      </c>
      <c r="K185" s="221" t="s">
        <v>149</v>
      </c>
      <c r="L185" s="43"/>
      <c r="M185" s="226" t="s">
        <v>19</v>
      </c>
      <c r="N185" s="227" t="s">
        <v>46</v>
      </c>
      <c r="O185" s="83"/>
      <c r="P185" s="228">
        <f>O185*H185</f>
        <v>0</v>
      </c>
      <c r="Q185" s="228">
        <v>0</v>
      </c>
      <c r="R185" s="228">
        <f>Q185*H185</f>
        <v>0</v>
      </c>
      <c r="S185" s="228">
        <v>0</v>
      </c>
      <c r="T185" s="229">
        <f>S185*H185</f>
        <v>0</v>
      </c>
      <c r="AR185" s="230" t="s">
        <v>150</v>
      </c>
      <c r="AT185" s="230" t="s">
        <v>145</v>
      </c>
      <c r="AU185" s="230" t="s">
        <v>84</v>
      </c>
      <c r="AY185" s="17" t="s">
        <v>143</v>
      </c>
      <c r="BE185" s="231">
        <f>IF(N185="základní",J185,0)</f>
        <v>0</v>
      </c>
      <c r="BF185" s="231">
        <f>IF(N185="snížená",J185,0)</f>
        <v>0</v>
      </c>
      <c r="BG185" s="231">
        <f>IF(N185="zákl. přenesená",J185,0)</f>
        <v>0</v>
      </c>
      <c r="BH185" s="231">
        <f>IF(N185="sníž. přenesená",J185,0)</f>
        <v>0</v>
      </c>
      <c r="BI185" s="231">
        <f>IF(N185="nulová",J185,0)</f>
        <v>0</v>
      </c>
      <c r="BJ185" s="17" t="s">
        <v>82</v>
      </c>
      <c r="BK185" s="231">
        <f>ROUND(I185*H185,2)</f>
        <v>0</v>
      </c>
      <c r="BL185" s="17" t="s">
        <v>150</v>
      </c>
      <c r="BM185" s="230" t="s">
        <v>297</v>
      </c>
    </row>
    <row r="186" spans="2:47" s="1" customFormat="1" ht="12">
      <c r="B186" s="38"/>
      <c r="C186" s="39"/>
      <c r="D186" s="232" t="s">
        <v>152</v>
      </c>
      <c r="E186" s="39"/>
      <c r="F186" s="233" t="s">
        <v>298</v>
      </c>
      <c r="G186" s="39"/>
      <c r="H186" s="39"/>
      <c r="I186" s="145"/>
      <c r="J186" s="39"/>
      <c r="K186" s="39"/>
      <c r="L186" s="43"/>
      <c r="M186" s="234"/>
      <c r="N186" s="83"/>
      <c r="O186" s="83"/>
      <c r="P186" s="83"/>
      <c r="Q186" s="83"/>
      <c r="R186" s="83"/>
      <c r="S186" s="83"/>
      <c r="T186" s="84"/>
      <c r="AT186" s="17" t="s">
        <v>152</v>
      </c>
      <c r="AU186" s="17" t="s">
        <v>84</v>
      </c>
    </row>
    <row r="187" spans="2:63" s="11" customFormat="1" ht="22.8" customHeight="1">
      <c r="B187" s="203"/>
      <c r="C187" s="204"/>
      <c r="D187" s="205" t="s">
        <v>74</v>
      </c>
      <c r="E187" s="217" t="s">
        <v>158</v>
      </c>
      <c r="F187" s="217" t="s">
        <v>299</v>
      </c>
      <c r="G187" s="204"/>
      <c r="H187" s="204"/>
      <c r="I187" s="207"/>
      <c r="J187" s="218">
        <f>BK187</f>
        <v>0</v>
      </c>
      <c r="K187" s="204"/>
      <c r="L187" s="209"/>
      <c r="M187" s="210"/>
      <c r="N187" s="211"/>
      <c r="O187" s="211"/>
      <c r="P187" s="212">
        <f>SUM(P188:P205)</f>
        <v>0</v>
      </c>
      <c r="Q187" s="211"/>
      <c r="R187" s="212">
        <f>SUM(R188:R205)</f>
        <v>26.09470006</v>
      </c>
      <c r="S187" s="211"/>
      <c r="T187" s="213">
        <f>SUM(T188:T205)</f>
        <v>0</v>
      </c>
      <c r="AR187" s="214" t="s">
        <v>82</v>
      </c>
      <c r="AT187" s="215" t="s">
        <v>74</v>
      </c>
      <c r="AU187" s="215" t="s">
        <v>82</v>
      </c>
      <c r="AY187" s="214" t="s">
        <v>143</v>
      </c>
      <c r="BK187" s="216">
        <f>SUM(BK188:BK205)</f>
        <v>0</v>
      </c>
    </row>
    <row r="188" spans="2:65" s="1" customFormat="1" ht="24" customHeight="1">
      <c r="B188" s="38"/>
      <c r="C188" s="219" t="s">
        <v>300</v>
      </c>
      <c r="D188" s="219" t="s">
        <v>145</v>
      </c>
      <c r="E188" s="220" t="s">
        <v>301</v>
      </c>
      <c r="F188" s="221" t="s">
        <v>302</v>
      </c>
      <c r="G188" s="222" t="s">
        <v>164</v>
      </c>
      <c r="H188" s="223">
        <v>0.772</v>
      </c>
      <c r="I188" s="224"/>
      <c r="J188" s="225">
        <f>ROUND(I188*H188,2)</f>
        <v>0</v>
      </c>
      <c r="K188" s="221" t="s">
        <v>149</v>
      </c>
      <c r="L188" s="43"/>
      <c r="M188" s="226" t="s">
        <v>19</v>
      </c>
      <c r="N188" s="227" t="s">
        <v>46</v>
      </c>
      <c r="O188" s="83"/>
      <c r="P188" s="228">
        <f>O188*H188</f>
        <v>0</v>
      </c>
      <c r="Q188" s="228">
        <v>1.8775</v>
      </c>
      <c r="R188" s="228">
        <f>Q188*H188</f>
        <v>1.44943</v>
      </c>
      <c r="S188" s="228">
        <v>0</v>
      </c>
      <c r="T188" s="229">
        <f>S188*H188</f>
        <v>0</v>
      </c>
      <c r="AR188" s="230" t="s">
        <v>150</v>
      </c>
      <c r="AT188" s="230" t="s">
        <v>145</v>
      </c>
      <c r="AU188" s="230" t="s">
        <v>84</v>
      </c>
      <c r="AY188" s="17" t="s">
        <v>143</v>
      </c>
      <c r="BE188" s="231">
        <f>IF(N188="základní",J188,0)</f>
        <v>0</v>
      </c>
      <c r="BF188" s="231">
        <f>IF(N188="snížená",J188,0)</f>
        <v>0</v>
      </c>
      <c r="BG188" s="231">
        <f>IF(N188="zákl. přenesená",J188,0)</f>
        <v>0</v>
      </c>
      <c r="BH188" s="231">
        <f>IF(N188="sníž. přenesená",J188,0)</f>
        <v>0</v>
      </c>
      <c r="BI188" s="231">
        <f>IF(N188="nulová",J188,0)</f>
        <v>0</v>
      </c>
      <c r="BJ188" s="17" t="s">
        <v>82</v>
      </c>
      <c r="BK188" s="231">
        <f>ROUND(I188*H188,2)</f>
        <v>0</v>
      </c>
      <c r="BL188" s="17" t="s">
        <v>150</v>
      </c>
      <c r="BM188" s="230" t="s">
        <v>303</v>
      </c>
    </row>
    <row r="189" spans="2:51" s="12" customFormat="1" ht="12">
      <c r="B189" s="235"/>
      <c r="C189" s="236"/>
      <c r="D189" s="232" t="s">
        <v>167</v>
      </c>
      <c r="E189" s="245" t="s">
        <v>19</v>
      </c>
      <c r="F189" s="237" t="s">
        <v>304</v>
      </c>
      <c r="G189" s="236"/>
      <c r="H189" s="238">
        <v>0.772</v>
      </c>
      <c r="I189" s="239"/>
      <c r="J189" s="236"/>
      <c r="K189" s="236"/>
      <c r="L189" s="240"/>
      <c r="M189" s="241"/>
      <c r="N189" s="242"/>
      <c r="O189" s="242"/>
      <c r="P189" s="242"/>
      <c r="Q189" s="242"/>
      <c r="R189" s="242"/>
      <c r="S189" s="242"/>
      <c r="T189" s="243"/>
      <c r="AT189" s="244" t="s">
        <v>167</v>
      </c>
      <c r="AU189" s="244" t="s">
        <v>84</v>
      </c>
      <c r="AV189" s="12" t="s">
        <v>84</v>
      </c>
      <c r="AW189" s="12" t="s">
        <v>36</v>
      </c>
      <c r="AX189" s="12" t="s">
        <v>82</v>
      </c>
      <c r="AY189" s="244" t="s">
        <v>143</v>
      </c>
    </row>
    <row r="190" spans="2:65" s="1" customFormat="1" ht="24" customHeight="1">
      <c r="B190" s="38"/>
      <c r="C190" s="219" t="s">
        <v>305</v>
      </c>
      <c r="D190" s="219" t="s">
        <v>145</v>
      </c>
      <c r="E190" s="220" t="s">
        <v>306</v>
      </c>
      <c r="F190" s="221" t="s">
        <v>307</v>
      </c>
      <c r="G190" s="222" t="s">
        <v>195</v>
      </c>
      <c r="H190" s="223">
        <v>9.134</v>
      </c>
      <c r="I190" s="224"/>
      <c r="J190" s="225">
        <f>ROUND(I190*H190,2)</f>
        <v>0</v>
      </c>
      <c r="K190" s="221" t="s">
        <v>149</v>
      </c>
      <c r="L190" s="43"/>
      <c r="M190" s="226" t="s">
        <v>19</v>
      </c>
      <c r="N190" s="227" t="s">
        <v>46</v>
      </c>
      <c r="O190" s="83"/>
      <c r="P190" s="228">
        <f>O190*H190</f>
        <v>0</v>
      </c>
      <c r="Q190" s="228">
        <v>0.07427</v>
      </c>
      <c r="R190" s="228">
        <f>Q190*H190</f>
        <v>0.6783821800000001</v>
      </c>
      <c r="S190" s="228">
        <v>0</v>
      </c>
      <c r="T190" s="229">
        <f>S190*H190</f>
        <v>0</v>
      </c>
      <c r="AR190" s="230" t="s">
        <v>150</v>
      </c>
      <c r="AT190" s="230" t="s">
        <v>145</v>
      </c>
      <c r="AU190" s="230" t="s">
        <v>84</v>
      </c>
      <c r="AY190" s="17" t="s">
        <v>143</v>
      </c>
      <c r="BE190" s="231">
        <f>IF(N190="základní",J190,0)</f>
        <v>0</v>
      </c>
      <c r="BF190" s="231">
        <f>IF(N190="snížená",J190,0)</f>
        <v>0</v>
      </c>
      <c r="BG190" s="231">
        <f>IF(N190="zákl. přenesená",J190,0)</f>
        <v>0</v>
      </c>
      <c r="BH190" s="231">
        <f>IF(N190="sníž. přenesená",J190,0)</f>
        <v>0</v>
      </c>
      <c r="BI190" s="231">
        <f>IF(N190="nulová",J190,0)</f>
        <v>0</v>
      </c>
      <c r="BJ190" s="17" t="s">
        <v>82</v>
      </c>
      <c r="BK190" s="231">
        <f>ROUND(I190*H190,2)</f>
        <v>0</v>
      </c>
      <c r="BL190" s="17" t="s">
        <v>150</v>
      </c>
      <c r="BM190" s="230" t="s">
        <v>308</v>
      </c>
    </row>
    <row r="191" spans="2:51" s="12" customFormat="1" ht="12">
      <c r="B191" s="235"/>
      <c r="C191" s="236"/>
      <c r="D191" s="232" t="s">
        <v>167</v>
      </c>
      <c r="E191" s="245" t="s">
        <v>19</v>
      </c>
      <c r="F191" s="237" t="s">
        <v>309</v>
      </c>
      <c r="G191" s="236"/>
      <c r="H191" s="238">
        <v>1.2</v>
      </c>
      <c r="I191" s="239"/>
      <c r="J191" s="236"/>
      <c r="K191" s="236"/>
      <c r="L191" s="240"/>
      <c r="M191" s="241"/>
      <c r="N191" s="242"/>
      <c r="O191" s="242"/>
      <c r="P191" s="242"/>
      <c r="Q191" s="242"/>
      <c r="R191" s="242"/>
      <c r="S191" s="242"/>
      <c r="T191" s="243"/>
      <c r="AT191" s="244" t="s">
        <v>167</v>
      </c>
      <c r="AU191" s="244" t="s">
        <v>84</v>
      </c>
      <c r="AV191" s="12" t="s">
        <v>84</v>
      </c>
      <c r="AW191" s="12" t="s">
        <v>36</v>
      </c>
      <c r="AX191" s="12" t="s">
        <v>75</v>
      </c>
      <c r="AY191" s="244" t="s">
        <v>143</v>
      </c>
    </row>
    <row r="192" spans="2:51" s="12" customFormat="1" ht="12">
      <c r="B192" s="235"/>
      <c r="C192" s="236"/>
      <c r="D192" s="232" t="s">
        <v>167</v>
      </c>
      <c r="E192" s="245" t="s">
        <v>19</v>
      </c>
      <c r="F192" s="237" t="s">
        <v>310</v>
      </c>
      <c r="G192" s="236"/>
      <c r="H192" s="238">
        <v>3.967</v>
      </c>
      <c r="I192" s="239"/>
      <c r="J192" s="236"/>
      <c r="K192" s="236"/>
      <c r="L192" s="240"/>
      <c r="M192" s="241"/>
      <c r="N192" s="242"/>
      <c r="O192" s="242"/>
      <c r="P192" s="242"/>
      <c r="Q192" s="242"/>
      <c r="R192" s="242"/>
      <c r="S192" s="242"/>
      <c r="T192" s="243"/>
      <c r="AT192" s="244" t="s">
        <v>167</v>
      </c>
      <c r="AU192" s="244" t="s">
        <v>84</v>
      </c>
      <c r="AV192" s="12" t="s">
        <v>84</v>
      </c>
      <c r="AW192" s="12" t="s">
        <v>36</v>
      </c>
      <c r="AX192" s="12" t="s">
        <v>75</v>
      </c>
      <c r="AY192" s="244" t="s">
        <v>143</v>
      </c>
    </row>
    <row r="193" spans="2:51" s="12" customFormat="1" ht="12">
      <c r="B193" s="235"/>
      <c r="C193" s="236"/>
      <c r="D193" s="232" t="s">
        <v>167</v>
      </c>
      <c r="E193" s="245" t="s">
        <v>19</v>
      </c>
      <c r="F193" s="237" t="s">
        <v>311</v>
      </c>
      <c r="G193" s="236"/>
      <c r="H193" s="238">
        <v>3.967</v>
      </c>
      <c r="I193" s="239"/>
      <c r="J193" s="236"/>
      <c r="K193" s="236"/>
      <c r="L193" s="240"/>
      <c r="M193" s="241"/>
      <c r="N193" s="242"/>
      <c r="O193" s="242"/>
      <c r="P193" s="242"/>
      <c r="Q193" s="242"/>
      <c r="R193" s="242"/>
      <c r="S193" s="242"/>
      <c r="T193" s="243"/>
      <c r="AT193" s="244" t="s">
        <v>167</v>
      </c>
      <c r="AU193" s="244" t="s">
        <v>84</v>
      </c>
      <c r="AV193" s="12" t="s">
        <v>84</v>
      </c>
      <c r="AW193" s="12" t="s">
        <v>36</v>
      </c>
      <c r="AX193" s="12" t="s">
        <v>75</v>
      </c>
      <c r="AY193" s="244" t="s">
        <v>143</v>
      </c>
    </row>
    <row r="194" spans="2:51" s="13" customFormat="1" ht="12">
      <c r="B194" s="246"/>
      <c r="C194" s="247"/>
      <c r="D194" s="232" t="s">
        <v>167</v>
      </c>
      <c r="E194" s="248" t="s">
        <v>19</v>
      </c>
      <c r="F194" s="249" t="s">
        <v>176</v>
      </c>
      <c r="G194" s="247"/>
      <c r="H194" s="250">
        <v>9.134</v>
      </c>
      <c r="I194" s="251"/>
      <c r="J194" s="247"/>
      <c r="K194" s="247"/>
      <c r="L194" s="252"/>
      <c r="M194" s="253"/>
      <c r="N194" s="254"/>
      <c r="O194" s="254"/>
      <c r="P194" s="254"/>
      <c r="Q194" s="254"/>
      <c r="R194" s="254"/>
      <c r="S194" s="254"/>
      <c r="T194" s="255"/>
      <c r="AT194" s="256" t="s">
        <v>167</v>
      </c>
      <c r="AU194" s="256" t="s">
        <v>84</v>
      </c>
      <c r="AV194" s="13" t="s">
        <v>150</v>
      </c>
      <c r="AW194" s="13" t="s">
        <v>36</v>
      </c>
      <c r="AX194" s="13" t="s">
        <v>82</v>
      </c>
      <c r="AY194" s="256" t="s">
        <v>143</v>
      </c>
    </row>
    <row r="195" spans="2:65" s="1" customFormat="1" ht="24" customHeight="1">
      <c r="B195" s="38"/>
      <c r="C195" s="219" t="s">
        <v>312</v>
      </c>
      <c r="D195" s="219" t="s">
        <v>145</v>
      </c>
      <c r="E195" s="220" t="s">
        <v>313</v>
      </c>
      <c r="F195" s="221" t="s">
        <v>314</v>
      </c>
      <c r="G195" s="222" t="s">
        <v>195</v>
      </c>
      <c r="H195" s="223">
        <v>1.1</v>
      </c>
      <c r="I195" s="224"/>
      <c r="J195" s="225">
        <f>ROUND(I195*H195,2)</f>
        <v>0</v>
      </c>
      <c r="K195" s="221" t="s">
        <v>149</v>
      </c>
      <c r="L195" s="43"/>
      <c r="M195" s="226" t="s">
        <v>19</v>
      </c>
      <c r="N195" s="227" t="s">
        <v>46</v>
      </c>
      <c r="O195" s="83"/>
      <c r="P195" s="228">
        <f>O195*H195</f>
        <v>0</v>
      </c>
      <c r="Q195" s="228">
        <v>0.11085</v>
      </c>
      <c r="R195" s="228">
        <f>Q195*H195</f>
        <v>0.12193500000000002</v>
      </c>
      <c r="S195" s="228">
        <v>0</v>
      </c>
      <c r="T195" s="229">
        <f>S195*H195</f>
        <v>0</v>
      </c>
      <c r="AR195" s="230" t="s">
        <v>150</v>
      </c>
      <c r="AT195" s="230" t="s">
        <v>145</v>
      </c>
      <c r="AU195" s="230" t="s">
        <v>84</v>
      </c>
      <c r="AY195" s="17" t="s">
        <v>143</v>
      </c>
      <c r="BE195" s="231">
        <f>IF(N195="základní",J195,0)</f>
        <v>0</v>
      </c>
      <c r="BF195" s="231">
        <f>IF(N195="snížená",J195,0)</f>
        <v>0</v>
      </c>
      <c r="BG195" s="231">
        <f>IF(N195="zákl. přenesená",J195,0)</f>
        <v>0</v>
      </c>
      <c r="BH195" s="231">
        <f>IF(N195="sníž. přenesená",J195,0)</f>
        <v>0</v>
      </c>
      <c r="BI195" s="231">
        <f>IF(N195="nulová",J195,0)</f>
        <v>0</v>
      </c>
      <c r="BJ195" s="17" t="s">
        <v>82</v>
      </c>
      <c r="BK195" s="231">
        <f>ROUND(I195*H195,2)</f>
        <v>0</v>
      </c>
      <c r="BL195" s="17" t="s">
        <v>150</v>
      </c>
      <c r="BM195" s="230" t="s">
        <v>315</v>
      </c>
    </row>
    <row r="196" spans="2:51" s="12" customFormat="1" ht="12">
      <c r="B196" s="235"/>
      <c r="C196" s="236"/>
      <c r="D196" s="232" t="s">
        <v>167</v>
      </c>
      <c r="E196" s="245" t="s">
        <v>19</v>
      </c>
      <c r="F196" s="237" t="s">
        <v>316</v>
      </c>
      <c r="G196" s="236"/>
      <c r="H196" s="238">
        <v>1.1</v>
      </c>
      <c r="I196" s="239"/>
      <c r="J196" s="236"/>
      <c r="K196" s="236"/>
      <c r="L196" s="240"/>
      <c r="M196" s="241"/>
      <c r="N196" s="242"/>
      <c r="O196" s="242"/>
      <c r="P196" s="242"/>
      <c r="Q196" s="242"/>
      <c r="R196" s="242"/>
      <c r="S196" s="242"/>
      <c r="T196" s="243"/>
      <c r="AT196" s="244" t="s">
        <v>167</v>
      </c>
      <c r="AU196" s="244" t="s">
        <v>84</v>
      </c>
      <c r="AV196" s="12" t="s">
        <v>84</v>
      </c>
      <c r="AW196" s="12" t="s">
        <v>36</v>
      </c>
      <c r="AX196" s="12" t="s">
        <v>82</v>
      </c>
      <c r="AY196" s="244" t="s">
        <v>143</v>
      </c>
    </row>
    <row r="197" spans="2:65" s="1" customFormat="1" ht="24" customHeight="1">
      <c r="B197" s="38"/>
      <c r="C197" s="219" t="s">
        <v>317</v>
      </c>
      <c r="D197" s="219" t="s">
        <v>145</v>
      </c>
      <c r="E197" s="220" t="s">
        <v>318</v>
      </c>
      <c r="F197" s="221" t="s">
        <v>319</v>
      </c>
      <c r="G197" s="222" t="s">
        <v>195</v>
      </c>
      <c r="H197" s="223">
        <v>63.841</v>
      </c>
      <c r="I197" s="224"/>
      <c r="J197" s="225">
        <f>ROUND(I197*H197,2)</f>
        <v>0</v>
      </c>
      <c r="K197" s="221" t="s">
        <v>149</v>
      </c>
      <c r="L197" s="43"/>
      <c r="M197" s="226" t="s">
        <v>19</v>
      </c>
      <c r="N197" s="227" t="s">
        <v>46</v>
      </c>
      <c r="O197" s="83"/>
      <c r="P197" s="228">
        <f>O197*H197</f>
        <v>0</v>
      </c>
      <c r="Q197" s="228">
        <v>0.05168</v>
      </c>
      <c r="R197" s="228">
        <f>Q197*H197</f>
        <v>3.29930288</v>
      </c>
      <c r="S197" s="228">
        <v>0</v>
      </c>
      <c r="T197" s="229">
        <f>S197*H197</f>
        <v>0</v>
      </c>
      <c r="AR197" s="230" t="s">
        <v>150</v>
      </c>
      <c r="AT197" s="230" t="s">
        <v>145</v>
      </c>
      <c r="AU197" s="230" t="s">
        <v>84</v>
      </c>
      <c r="AY197" s="17" t="s">
        <v>143</v>
      </c>
      <c r="BE197" s="231">
        <f>IF(N197="základní",J197,0)</f>
        <v>0</v>
      </c>
      <c r="BF197" s="231">
        <f>IF(N197="snížená",J197,0)</f>
        <v>0</v>
      </c>
      <c r="BG197" s="231">
        <f>IF(N197="zákl. přenesená",J197,0)</f>
        <v>0</v>
      </c>
      <c r="BH197" s="231">
        <f>IF(N197="sníž. přenesená",J197,0)</f>
        <v>0</v>
      </c>
      <c r="BI197" s="231">
        <f>IF(N197="nulová",J197,0)</f>
        <v>0</v>
      </c>
      <c r="BJ197" s="17" t="s">
        <v>82</v>
      </c>
      <c r="BK197" s="231">
        <f>ROUND(I197*H197,2)</f>
        <v>0</v>
      </c>
      <c r="BL197" s="17" t="s">
        <v>150</v>
      </c>
      <c r="BM197" s="230" t="s">
        <v>320</v>
      </c>
    </row>
    <row r="198" spans="2:51" s="12" customFormat="1" ht="12">
      <c r="B198" s="235"/>
      <c r="C198" s="236"/>
      <c r="D198" s="232" t="s">
        <v>167</v>
      </c>
      <c r="E198" s="245" t="s">
        <v>19</v>
      </c>
      <c r="F198" s="237" t="s">
        <v>321</v>
      </c>
      <c r="G198" s="236"/>
      <c r="H198" s="238">
        <v>20.085</v>
      </c>
      <c r="I198" s="239"/>
      <c r="J198" s="236"/>
      <c r="K198" s="236"/>
      <c r="L198" s="240"/>
      <c r="M198" s="241"/>
      <c r="N198" s="242"/>
      <c r="O198" s="242"/>
      <c r="P198" s="242"/>
      <c r="Q198" s="242"/>
      <c r="R198" s="242"/>
      <c r="S198" s="242"/>
      <c r="T198" s="243"/>
      <c r="AT198" s="244" t="s">
        <v>167</v>
      </c>
      <c r="AU198" s="244" t="s">
        <v>84</v>
      </c>
      <c r="AV198" s="12" t="s">
        <v>84</v>
      </c>
      <c r="AW198" s="12" t="s">
        <v>36</v>
      </c>
      <c r="AX198" s="12" t="s">
        <v>75</v>
      </c>
      <c r="AY198" s="244" t="s">
        <v>143</v>
      </c>
    </row>
    <row r="199" spans="2:51" s="12" customFormat="1" ht="12">
      <c r="B199" s="235"/>
      <c r="C199" s="236"/>
      <c r="D199" s="232" t="s">
        <v>167</v>
      </c>
      <c r="E199" s="245" t="s">
        <v>19</v>
      </c>
      <c r="F199" s="237" t="s">
        <v>322</v>
      </c>
      <c r="G199" s="236"/>
      <c r="H199" s="238">
        <v>21.878</v>
      </c>
      <c r="I199" s="239"/>
      <c r="J199" s="236"/>
      <c r="K199" s="236"/>
      <c r="L199" s="240"/>
      <c r="M199" s="241"/>
      <c r="N199" s="242"/>
      <c r="O199" s="242"/>
      <c r="P199" s="242"/>
      <c r="Q199" s="242"/>
      <c r="R199" s="242"/>
      <c r="S199" s="242"/>
      <c r="T199" s="243"/>
      <c r="AT199" s="244" t="s">
        <v>167</v>
      </c>
      <c r="AU199" s="244" t="s">
        <v>84</v>
      </c>
      <c r="AV199" s="12" t="s">
        <v>84</v>
      </c>
      <c r="AW199" s="12" t="s">
        <v>36</v>
      </c>
      <c r="AX199" s="12" t="s">
        <v>75</v>
      </c>
      <c r="AY199" s="244" t="s">
        <v>143</v>
      </c>
    </row>
    <row r="200" spans="2:51" s="12" customFormat="1" ht="12">
      <c r="B200" s="235"/>
      <c r="C200" s="236"/>
      <c r="D200" s="232" t="s">
        <v>167</v>
      </c>
      <c r="E200" s="245" t="s">
        <v>19</v>
      </c>
      <c r="F200" s="237" t="s">
        <v>323</v>
      </c>
      <c r="G200" s="236"/>
      <c r="H200" s="238">
        <v>21.878</v>
      </c>
      <c r="I200" s="239"/>
      <c r="J200" s="236"/>
      <c r="K200" s="236"/>
      <c r="L200" s="240"/>
      <c r="M200" s="241"/>
      <c r="N200" s="242"/>
      <c r="O200" s="242"/>
      <c r="P200" s="242"/>
      <c r="Q200" s="242"/>
      <c r="R200" s="242"/>
      <c r="S200" s="242"/>
      <c r="T200" s="243"/>
      <c r="AT200" s="244" t="s">
        <v>167</v>
      </c>
      <c r="AU200" s="244" t="s">
        <v>84</v>
      </c>
      <c r="AV200" s="12" t="s">
        <v>84</v>
      </c>
      <c r="AW200" s="12" t="s">
        <v>36</v>
      </c>
      <c r="AX200" s="12" t="s">
        <v>75</v>
      </c>
      <c r="AY200" s="244" t="s">
        <v>143</v>
      </c>
    </row>
    <row r="201" spans="2:51" s="13" customFormat="1" ht="12">
      <c r="B201" s="246"/>
      <c r="C201" s="247"/>
      <c r="D201" s="232" t="s">
        <v>167</v>
      </c>
      <c r="E201" s="248" t="s">
        <v>19</v>
      </c>
      <c r="F201" s="249" t="s">
        <v>176</v>
      </c>
      <c r="G201" s="247"/>
      <c r="H201" s="250">
        <v>63.841</v>
      </c>
      <c r="I201" s="251"/>
      <c r="J201" s="247"/>
      <c r="K201" s="247"/>
      <c r="L201" s="252"/>
      <c r="M201" s="253"/>
      <c r="N201" s="254"/>
      <c r="O201" s="254"/>
      <c r="P201" s="254"/>
      <c r="Q201" s="254"/>
      <c r="R201" s="254"/>
      <c r="S201" s="254"/>
      <c r="T201" s="255"/>
      <c r="AT201" s="256" t="s">
        <v>167</v>
      </c>
      <c r="AU201" s="256" t="s">
        <v>84</v>
      </c>
      <c r="AV201" s="13" t="s">
        <v>150</v>
      </c>
      <c r="AW201" s="13" t="s">
        <v>36</v>
      </c>
      <c r="AX201" s="13" t="s">
        <v>82</v>
      </c>
      <c r="AY201" s="256" t="s">
        <v>143</v>
      </c>
    </row>
    <row r="202" spans="2:65" s="1" customFormat="1" ht="16.5" customHeight="1">
      <c r="B202" s="38"/>
      <c r="C202" s="219" t="s">
        <v>324</v>
      </c>
      <c r="D202" s="219" t="s">
        <v>145</v>
      </c>
      <c r="E202" s="220" t="s">
        <v>325</v>
      </c>
      <c r="F202" s="221" t="s">
        <v>326</v>
      </c>
      <c r="G202" s="222" t="s">
        <v>195</v>
      </c>
      <c r="H202" s="223">
        <v>81</v>
      </c>
      <c r="I202" s="224"/>
      <c r="J202" s="225">
        <f>ROUND(I202*H202,2)</f>
        <v>0</v>
      </c>
      <c r="K202" s="221" t="s">
        <v>149</v>
      </c>
      <c r="L202" s="43"/>
      <c r="M202" s="226" t="s">
        <v>19</v>
      </c>
      <c r="N202" s="227" t="s">
        <v>46</v>
      </c>
      <c r="O202" s="83"/>
      <c r="P202" s="228">
        <f>O202*H202</f>
        <v>0</v>
      </c>
      <c r="Q202" s="228">
        <v>0.25365</v>
      </c>
      <c r="R202" s="228">
        <f>Q202*H202</f>
        <v>20.54565</v>
      </c>
      <c r="S202" s="228">
        <v>0</v>
      </c>
      <c r="T202" s="229">
        <f>S202*H202</f>
        <v>0</v>
      </c>
      <c r="AR202" s="230" t="s">
        <v>150</v>
      </c>
      <c r="AT202" s="230" t="s">
        <v>145</v>
      </c>
      <c r="AU202" s="230" t="s">
        <v>84</v>
      </c>
      <c r="AY202" s="17" t="s">
        <v>143</v>
      </c>
      <c r="BE202" s="231">
        <f>IF(N202="základní",J202,0)</f>
        <v>0</v>
      </c>
      <c r="BF202" s="231">
        <f>IF(N202="snížená",J202,0)</f>
        <v>0</v>
      </c>
      <c r="BG202" s="231">
        <f>IF(N202="zákl. přenesená",J202,0)</f>
        <v>0</v>
      </c>
      <c r="BH202" s="231">
        <f>IF(N202="sníž. přenesená",J202,0)</f>
        <v>0</v>
      </c>
      <c r="BI202" s="231">
        <f>IF(N202="nulová",J202,0)</f>
        <v>0</v>
      </c>
      <c r="BJ202" s="17" t="s">
        <v>82</v>
      </c>
      <c r="BK202" s="231">
        <f>ROUND(I202*H202,2)</f>
        <v>0</v>
      </c>
      <c r="BL202" s="17" t="s">
        <v>150</v>
      </c>
      <c r="BM202" s="230" t="s">
        <v>327</v>
      </c>
    </row>
    <row r="203" spans="2:51" s="12" customFormat="1" ht="12">
      <c r="B203" s="235"/>
      <c r="C203" s="236"/>
      <c r="D203" s="232" t="s">
        <v>167</v>
      </c>
      <c r="E203" s="245" t="s">
        <v>19</v>
      </c>
      <c r="F203" s="237" t="s">
        <v>328</v>
      </c>
      <c r="G203" s="236"/>
      <c r="H203" s="238">
        <v>36</v>
      </c>
      <c r="I203" s="239"/>
      <c r="J203" s="236"/>
      <c r="K203" s="236"/>
      <c r="L203" s="240"/>
      <c r="M203" s="241"/>
      <c r="N203" s="242"/>
      <c r="O203" s="242"/>
      <c r="P203" s="242"/>
      <c r="Q203" s="242"/>
      <c r="R203" s="242"/>
      <c r="S203" s="242"/>
      <c r="T203" s="243"/>
      <c r="AT203" s="244" t="s">
        <v>167</v>
      </c>
      <c r="AU203" s="244" t="s">
        <v>84</v>
      </c>
      <c r="AV203" s="12" t="s">
        <v>84</v>
      </c>
      <c r="AW203" s="12" t="s">
        <v>36</v>
      </c>
      <c r="AX203" s="12" t="s">
        <v>75</v>
      </c>
      <c r="AY203" s="244" t="s">
        <v>143</v>
      </c>
    </row>
    <row r="204" spans="2:51" s="12" customFormat="1" ht="12">
      <c r="B204" s="235"/>
      <c r="C204" s="236"/>
      <c r="D204" s="232" t="s">
        <v>167</v>
      </c>
      <c r="E204" s="245" t="s">
        <v>19</v>
      </c>
      <c r="F204" s="237" t="s">
        <v>329</v>
      </c>
      <c r="G204" s="236"/>
      <c r="H204" s="238">
        <v>45</v>
      </c>
      <c r="I204" s="239"/>
      <c r="J204" s="236"/>
      <c r="K204" s="236"/>
      <c r="L204" s="240"/>
      <c r="M204" s="241"/>
      <c r="N204" s="242"/>
      <c r="O204" s="242"/>
      <c r="P204" s="242"/>
      <c r="Q204" s="242"/>
      <c r="R204" s="242"/>
      <c r="S204" s="242"/>
      <c r="T204" s="243"/>
      <c r="AT204" s="244" t="s">
        <v>167</v>
      </c>
      <c r="AU204" s="244" t="s">
        <v>84</v>
      </c>
      <c r="AV204" s="12" t="s">
        <v>84</v>
      </c>
      <c r="AW204" s="12" t="s">
        <v>36</v>
      </c>
      <c r="AX204" s="12" t="s">
        <v>75</v>
      </c>
      <c r="AY204" s="244" t="s">
        <v>143</v>
      </c>
    </row>
    <row r="205" spans="2:51" s="13" customFormat="1" ht="12">
      <c r="B205" s="246"/>
      <c r="C205" s="247"/>
      <c r="D205" s="232" t="s">
        <v>167</v>
      </c>
      <c r="E205" s="248" t="s">
        <v>19</v>
      </c>
      <c r="F205" s="249" t="s">
        <v>176</v>
      </c>
      <c r="G205" s="247"/>
      <c r="H205" s="250">
        <v>81</v>
      </c>
      <c r="I205" s="251"/>
      <c r="J205" s="247"/>
      <c r="K205" s="247"/>
      <c r="L205" s="252"/>
      <c r="M205" s="253"/>
      <c r="N205" s="254"/>
      <c r="O205" s="254"/>
      <c r="P205" s="254"/>
      <c r="Q205" s="254"/>
      <c r="R205" s="254"/>
      <c r="S205" s="254"/>
      <c r="T205" s="255"/>
      <c r="AT205" s="256" t="s">
        <v>167</v>
      </c>
      <c r="AU205" s="256" t="s">
        <v>84</v>
      </c>
      <c r="AV205" s="13" t="s">
        <v>150</v>
      </c>
      <c r="AW205" s="13" t="s">
        <v>36</v>
      </c>
      <c r="AX205" s="13" t="s">
        <v>82</v>
      </c>
      <c r="AY205" s="256" t="s">
        <v>143</v>
      </c>
    </row>
    <row r="206" spans="2:63" s="11" customFormat="1" ht="22.8" customHeight="1">
      <c r="B206" s="203"/>
      <c r="C206" s="204"/>
      <c r="D206" s="205" t="s">
        <v>74</v>
      </c>
      <c r="E206" s="217" t="s">
        <v>150</v>
      </c>
      <c r="F206" s="217" t="s">
        <v>330</v>
      </c>
      <c r="G206" s="204"/>
      <c r="H206" s="204"/>
      <c r="I206" s="207"/>
      <c r="J206" s="218">
        <f>BK206</f>
        <v>0</v>
      </c>
      <c r="K206" s="204"/>
      <c r="L206" s="209"/>
      <c r="M206" s="210"/>
      <c r="N206" s="211"/>
      <c r="O206" s="211"/>
      <c r="P206" s="212">
        <f>SUM(P207:P210)</f>
        <v>0</v>
      </c>
      <c r="Q206" s="211"/>
      <c r="R206" s="212">
        <f>SUM(R207:R210)</f>
        <v>0.7809427800000001</v>
      </c>
      <c r="S206" s="211"/>
      <c r="T206" s="213">
        <f>SUM(T207:T210)</f>
        <v>0</v>
      </c>
      <c r="AR206" s="214" t="s">
        <v>82</v>
      </c>
      <c r="AT206" s="215" t="s">
        <v>74</v>
      </c>
      <c r="AU206" s="215" t="s">
        <v>82</v>
      </c>
      <c r="AY206" s="214" t="s">
        <v>143</v>
      </c>
      <c r="BK206" s="216">
        <f>SUM(BK207:BK210)</f>
        <v>0</v>
      </c>
    </row>
    <row r="207" spans="2:65" s="1" customFormat="1" ht="24" customHeight="1">
      <c r="B207" s="38"/>
      <c r="C207" s="219" t="s">
        <v>331</v>
      </c>
      <c r="D207" s="219" t="s">
        <v>145</v>
      </c>
      <c r="E207" s="220" t="s">
        <v>332</v>
      </c>
      <c r="F207" s="221" t="s">
        <v>333</v>
      </c>
      <c r="G207" s="222" t="s">
        <v>164</v>
      </c>
      <c r="H207" s="223">
        <v>0.326</v>
      </c>
      <c r="I207" s="224"/>
      <c r="J207" s="225">
        <f>ROUND(I207*H207,2)</f>
        <v>0</v>
      </c>
      <c r="K207" s="221" t="s">
        <v>149</v>
      </c>
      <c r="L207" s="43"/>
      <c r="M207" s="226" t="s">
        <v>19</v>
      </c>
      <c r="N207" s="227" t="s">
        <v>46</v>
      </c>
      <c r="O207" s="83"/>
      <c r="P207" s="228">
        <f>O207*H207</f>
        <v>0</v>
      </c>
      <c r="Q207" s="228">
        <v>2.39553</v>
      </c>
      <c r="R207" s="228">
        <f>Q207*H207</f>
        <v>0.7809427800000001</v>
      </c>
      <c r="S207" s="228">
        <v>0</v>
      </c>
      <c r="T207" s="229">
        <f>S207*H207</f>
        <v>0</v>
      </c>
      <c r="AR207" s="230" t="s">
        <v>150</v>
      </c>
      <c r="AT207" s="230" t="s">
        <v>145</v>
      </c>
      <c r="AU207" s="230" t="s">
        <v>84</v>
      </c>
      <c r="AY207" s="17" t="s">
        <v>143</v>
      </c>
      <c r="BE207" s="231">
        <f>IF(N207="základní",J207,0)</f>
        <v>0</v>
      </c>
      <c r="BF207" s="231">
        <f>IF(N207="snížená",J207,0)</f>
        <v>0</v>
      </c>
      <c r="BG207" s="231">
        <f>IF(N207="zákl. přenesená",J207,0)</f>
        <v>0</v>
      </c>
      <c r="BH207" s="231">
        <f>IF(N207="sníž. přenesená",J207,0)</f>
        <v>0</v>
      </c>
      <c r="BI207" s="231">
        <f>IF(N207="nulová",J207,0)</f>
        <v>0</v>
      </c>
      <c r="BJ207" s="17" t="s">
        <v>82</v>
      </c>
      <c r="BK207" s="231">
        <f>ROUND(I207*H207,2)</f>
        <v>0</v>
      </c>
      <c r="BL207" s="17" t="s">
        <v>150</v>
      </c>
      <c r="BM207" s="230" t="s">
        <v>334</v>
      </c>
    </row>
    <row r="208" spans="2:51" s="12" customFormat="1" ht="12">
      <c r="B208" s="235"/>
      <c r="C208" s="236"/>
      <c r="D208" s="232" t="s">
        <v>167</v>
      </c>
      <c r="E208" s="245" t="s">
        <v>19</v>
      </c>
      <c r="F208" s="237" t="s">
        <v>335</v>
      </c>
      <c r="G208" s="236"/>
      <c r="H208" s="238">
        <v>0.057</v>
      </c>
      <c r="I208" s="239"/>
      <c r="J208" s="236"/>
      <c r="K208" s="236"/>
      <c r="L208" s="240"/>
      <c r="M208" s="241"/>
      <c r="N208" s="242"/>
      <c r="O208" s="242"/>
      <c r="P208" s="242"/>
      <c r="Q208" s="242"/>
      <c r="R208" s="242"/>
      <c r="S208" s="242"/>
      <c r="T208" s="243"/>
      <c r="AT208" s="244" t="s">
        <v>167</v>
      </c>
      <c r="AU208" s="244" t="s">
        <v>84</v>
      </c>
      <c r="AV208" s="12" t="s">
        <v>84</v>
      </c>
      <c r="AW208" s="12" t="s">
        <v>36</v>
      </c>
      <c r="AX208" s="12" t="s">
        <v>75</v>
      </c>
      <c r="AY208" s="244" t="s">
        <v>143</v>
      </c>
    </row>
    <row r="209" spans="2:51" s="12" customFormat="1" ht="12">
      <c r="B209" s="235"/>
      <c r="C209" s="236"/>
      <c r="D209" s="232" t="s">
        <v>167</v>
      </c>
      <c r="E209" s="245" t="s">
        <v>19</v>
      </c>
      <c r="F209" s="237" t="s">
        <v>336</v>
      </c>
      <c r="G209" s="236"/>
      <c r="H209" s="238">
        <v>0.269</v>
      </c>
      <c r="I209" s="239"/>
      <c r="J209" s="236"/>
      <c r="K209" s="236"/>
      <c r="L209" s="240"/>
      <c r="M209" s="241"/>
      <c r="N209" s="242"/>
      <c r="O209" s="242"/>
      <c r="P209" s="242"/>
      <c r="Q209" s="242"/>
      <c r="R209" s="242"/>
      <c r="S209" s="242"/>
      <c r="T209" s="243"/>
      <c r="AT209" s="244" t="s">
        <v>167</v>
      </c>
      <c r="AU209" s="244" t="s">
        <v>84</v>
      </c>
      <c r="AV209" s="12" t="s">
        <v>84</v>
      </c>
      <c r="AW209" s="12" t="s">
        <v>36</v>
      </c>
      <c r="AX209" s="12" t="s">
        <v>75</v>
      </c>
      <c r="AY209" s="244" t="s">
        <v>143</v>
      </c>
    </row>
    <row r="210" spans="2:51" s="13" customFormat="1" ht="12">
      <c r="B210" s="246"/>
      <c r="C210" s="247"/>
      <c r="D210" s="232" t="s">
        <v>167</v>
      </c>
      <c r="E210" s="248" t="s">
        <v>19</v>
      </c>
      <c r="F210" s="249" t="s">
        <v>176</v>
      </c>
      <c r="G210" s="247"/>
      <c r="H210" s="250">
        <v>0.326</v>
      </c>
      <c r="I210" s="251"/>
      <c r="J210" s="247"/>
      <c r="K210" s="247"/>
      <c r="L210" s="252"/>
      <c r="M210" s="253"/>
      <c r="N210" s="254"/>
      <c r="O210" s="254"/>
      <c r="P210" s="254"/>
      <c r="Q210" s="254"/>
      <c r="R210" s="254"/>
      <c r="S210" s="254"/>
      <c r="T210" s="255"/>
      <c r="AT210" s="256" t="s">
        <v>167</v>
      </c>
      <c r="AU210" s="256" t="s">
        <v>84</v>
      </c>
      <c r="AV210" s="13" t="s">
        <v>150</v>
      </c>
      <c r="AW210" s="13" t="s">
        <v>36</v>
      </c>
      <c r="AX210" s="13" t="s">
        <v>82</v>
      </c>
      <c r="AY210" s="256" t="s">
        <v>143</v>
      </c>
    </row>
    <row r="211" spans="2:63" s="11" customFormat="1" ht="22.8" customHeight="1">
      <c r="B211" s="203"/>
      <c r="C211" s="204"/>
      <c r="D211" s="205" t="s">
        <v>74</v>
      </c>
      <c r="E211" s="217" t="s">
        <v>337</v>
      </c>
      <c r="F211" s="217" t="s">
        <v>338</v>
      </c>
      <c r="G211" s="204"/>
      <c r="H211" s="204"/>
      <c r="I211" s="207"/>
      <c r="J211" s="218">
        <f>BK211</f>
        <v>0</v>
      </c>
      <c r="K211" s="204"/>
      <c r="L211" s="209"/>
      <c r="M211" s="210"/>
      <c r="N211" s="211"/>
      <c r="O211" s="211"/>
      <c r="P211" s="212">
        <f>SUM(P212:P291)</f>
        <v>0</v>
      </c>
      <c r="Q211" s="211"/>
      <c r="R211" s="212">
        <f>SUM(R212:R291)</f>
        <v>28.036409150000004</v>
      </c>
      <c r="S211" s="211"/>
      <c r="T211" s="213">
        <f>SUM(T212:T291)</f>
        <v>0</v>
      </c>
      <c r="AR211" s="214" t="s">
        <v>82</v>
      </c>
      <c r="AT211" s="215" t="s">
        <v>74</v>
      </c>
      <c r="AU211" s="215" t="s">
        <v>82</v>
      </c>
      <c r="AY211" s="214" t="s">
        <v>143</v>
      </c>
      <c r="BK211" s="216">
        <f>SUM(BK212:BK291)</f>
        <v>0</v>
      </c>
    </row>
    <row r="212" spans="2:65" s="1" customFormat="1" ht="16.5" customHeight="1">
      <c r="B212" s="38"/>
      <c r="C212" s="219" t="s">
        <v>339</v>
      </c>
      <c r="D212" s="219" t="s">
        <v>145</v>
      </c>
      <c r="E212" s="220" t="s">
        <v>340</v>
      </c>
      <c r="F212" s="221" t="s">
        <v>341</v>
      </c>
      <c r="G212" s="222" t="s">
        <v>195</v>
      </c>
      <c r="H212" s="223">
        <v>407.975</v>
      </c>
      <c r="I212" s="224"/>
      <c r="J212" s="225">
        <f>ROUND(I212*H212,2)</f>
        <v>0</v>
      </c>
      <c r="K212" s="221" t="s">
        <v>149</v>
      </c>
      <c r="L212" s="43"/>
      <c r="M212" s="226" t="s">
        <v>19</v>
      </c>
      <c r="N212" s="227" t="s">
        <v>46</v>
      </c>
      <c r="O212" s="83"/>
      <c r="P212" s="228">
        <f>O212*H212</f>
        <v>0</v>
      </c>
      <c r="Q212" s="228">
        <v>0.00735</v>
      </c>
      <c r="R212" s="228">
        <f>Q212*H212</f>
        <v>2.99861625</v>
      </c>
      <c r="S212" s="228">
        <v>0</v>
      </c>
      <c r="T212" s="229">
        <f>S212*H212</f>
        <v>0</v>
      </c>
      <c r="AR212" s="230" t="s">
        <v>150</v>
      </c>
      <c r="AT212" s="230" t="s">
        <v>145</v>
      </c>
      <c r="AU212" s="230" t="s">
        <v>84</v>
      </c>
      <c r="AY212" s="17" t="s">
        <v>143</v>
      </c>
      <c r="BE212" s="231">
        <f>IF(N212="základní",J212,0)</f>
        <v>0</v>
      </c>
      <c r="BF212" s="231">
        <f>IF(N212="snížená",J212,0)</f>
        <v>0</v>
      </c>
      <c r="BG212" s="231">
        <f>IF(N212="zákl. přenesená",J212,0)</f>
        <v>0</v>
      </c>
      <c r="BH212" s="231">
        <f>IF(N212="sníž. přenesená",J212,0)</f>
        <v>0</v>
      </c>
      <c r="BI212" s="231">
        <f>IF(N212="nulová",J212,0)</f>
        <v>0</v>
      </c>
      <c r="BJ212" s="17" t="s">
        <v>82</v>
      </c>
      <c r="BK212" s="231">
        <f>ROUND(I212*H212,2)</f>
        <v>0</v>
      </c>
      <c r="BL212" s="17" t="s">
        <v>150</v>
      </c>
      <c r="BM212" s="230" t="s">
        <v>342</v>
      </c>
    </row>
    <row r="213" spans="2:51" s="12" customFormat="1" ht="12">
      <c r="B213" s="235"/>
      <c r="C213" s="236"/>
      <c r="D213" s="232" t="s">
        <v>167</v>
      </c>
      <c r="E213" s="245" t="s">
        <v>19</v>
      </c>
      <c r="F213" s="237" t="s">
        <v>343</v>
      </c>
      <c r="G213" s="236"/>
      <c r="H213" s="238">
        <v>407.975</v>
      </c>
      <c r="I213" s="239"/>
      <c r="J213" s="236"/>
      <c r="K213" s="236"/>
      <c r="L213" s="240"/>
      <c r="M213" s="241"/>
      <c r="N213" s="242"/>
      <c r="O213" s="242"/>
      <c r="P213" s="242"/>
      <c r="Q213" s="242"/>
      <c r="R213" s="242"/>
      <c r="S213" s="242"/>
      <c r="T213" s="243"/>
      <c r="AT213" s="244" t="s">
        <v>167</v>
      </c>
      <c r="AU213" s="244" t="s">
        <v>84</v>
      </c>
      <c r="AV213" s="12" t="s">
        <v>84</v>
      </c>
      <c r="AW213" s="12" t="s">
        <v>36</v>
      </c>
      <c r="AX213" s="12" t="s">
        <v>82</v>
      </c>
      <c r="AY213" s="244" t="s">
        <v>143</v>
      </c>
    </row>
    <row r="214" spans="2:65" s="1" customFormat="1" ht="16.5" customHeight="1">
      <c r="B214" s="38"/>
      <c r="C214" s="219" t="s">
        <v>344</v>
      </c>
      <c r="D214" s="219" t="s">
        <v>145</v>
      </c>
      <c r="E214" s="220" t="s">
        <v>345</v>
      </c>
      <c r="F214" s="221" t="s">
        <v>346</v>
      </c>
      <c r="G214" s="222" t="s">
        <v>195</v>
      </c>
      <c r="H214" s="223">
        <v>96.12</v>
      </c>
      <c r="I214" s="224"/>
      <c r="J214" s="225">
        <f>ROUND(I214*H214,2)</f>
        <v>0</v>
      </c>
      <c r="K214" s="221" t="s">
        <v>149</v>
      </c>
      <c r="L214" s="43"/>
      <c r="M214" s="226" t="s">
        <v>19</v>
      </c>
      <c r="N214" s="227" t="s">
        <v>46</v>
      </c>
      <c r="O214" s="83"/>
      <c r="P214" s="228">
        <f>O214*H214</f>
        <v>0</v>
      </c>
      <c r="Q214" s="228">
        <v>0.00026</v>
      </c>
      <c r="R214" s="228">
        <f>Q214*H214</f>
        <v>0.024991199999999998</v>
      </c>
      <c r="S214" s="228">
        <v>0</v>
      </c>
      <c r="T214" s="229">
        <f>S214*H214</f>
        <v>0</v>
      </c>
      <c r="AR214" s="230" t="s">
        <v>150</v>
      </c>
      <c r="AT214" s="230" t="s">
        <v>145</v>
      </c>
      <c r="AU214" s="230" t="s">
        <v>84</v>
      </c>
      <c r="AY214" s="17" t="s">
        <v>143</v>
      </c>
      <c r="BE214" s="231">
        <f>IF(N214="základní",J214,0)</f>
        <v>0</v>
      </c>
      <c r="BF214" s="231">
        <f>IF(N214="snížená",J214,0)</f>
        <v>0</v>
      </c>
      <c r="BG214" s="231">
        <f>IF(N214="zákl. přenesená",J214,0)</f>
        <v>0</v>
      </c>
      <c r="BH214" s="231">
        <f>IF(N214="sníž. přenesená",J214,0)</f>
        <v>0</v>
      </c>
      <c r="BI214" s="231">
        <f>IF(N214="nulová",J214,0)</f>
        <v>0</v>
      </c>
      <c r="BJ214" s="17" t="s">
        <v>82</v>
      </c>
      <c r="BK214" s="231">
        <f>ROUND(I214*H214,2)</f>
        <v>0</v>
      </c>
      <c r="BL214" s="17" t="s">
        <v>150</v>
      </c>
      <c r="BM214" s="230" t="s">
        <v>347</v>
      </c>
    </row>
    <row r="215" spans="2:51" s="12" customFormat="1" ht="12">
      <c r="B215" s="235"/>
      <c r="C215" s="236"/>
      <c r="D215" s="232" t="s">
        <v>167</v>
      </c>
      <c r="E215" s="245" t="s">
        <v>19</v>
      </c>
      <c r="F215" s="237" t="s">
        <v>348</v>
      </c>
      <c r="G215" s="236"/>
      <c r="H215" s="238">
        <v>9.84</v>
      </c>
      <c r="I215" s="239"/>
      <c r="J215" s="236"/>
      <c r="K215" s="236"/>
      <c r="L215" s="240"/>
      <c r="M215" s="241"/>
      <c r="N215" s="242"/>
      <c r="O215" s="242"/>
      <c r="P215" s="242"/>
      <c r="Q215" s="242"/>
      <c r="R215" s="242"/>
      <c r="S215" s="242"/>
      <c r="T215" s="243"/>
      <c r="AT215" s="244" t="s">
        <v>167</v>
      </c>
      <c r="AU215" s="244" t="s">
        <v>84</v>
      </c>
      <c r="AV215" s="12" t="s">
        <v>84</v>
      </c>
      <c r="AW215" s="12" t="s">
        <v>36</v>
      </c>
      <c r="AX215" s="12" t="s">
        <v>75</v>
      </c>
      <c r="AY215" s="244" t="s">
        <v>143</v>
      </c>
    </row>
    <row r="216" spans="2:51" s="12" customFormat="1" ht="12">
      <c r="B216" s="235"/>
      <c r="C216" s="236"/>
      <c r="D216" s="232" t="s">
        <v>167</v>
      </c>
      <c r="E216" s="245" t="s">
        <v>19</v>
      </c>
      <c r="F216" s="237" t="s">
        <v>349</v>
      </c>
      <c r="G216" s="236"/>
      <c r="H216" s="238">
        <v>7.2</v>
      </c>
      <c r="I216" s="239"/>
      <c r="J216" s="236"/>
      <c r="K216" s="236"/>
      <c r="L216" s="240"/>
      <c r="M216" s="241"/>
      <c r="N216" s="242"/>
      <c r="O216" s="242"/>
      <c r="P216" s="242"/>
      <c r="Q216" s="242"/>
      <c r="R216" s="242"/>
      <c r="S216" s="242"/>
      <c r="T216" s="243"/>
      <c r="AT216" s="244" t="s">
        <v>167</v>
      </c>
      <c r="AU216" s="244" t="s">
        <v>84</v>
      </c>
      <c r="AV216" s="12" t="s">
        <v>84</v>
      </c>
      <c r="AW216" s="12" t="s">
        <v>36</v>
      </c>
      <c r="AX216" s="12" t="s">
        <v>75</v>
      </c>
      <c r="AY216" s="244" t="s">
        <v>143</v>
      </c>
    </row>
    <row r="217" spans="2:51" s="12" customFormat="1" ht="12">
      <c r="B217" s="235"/>
      <c r="C217" s="236"/>
      <c r="D217" s="232" t="s">
        <v>167</v>
      </c>
      <c r="E217" s="245" t="s">
        <v>19</v>
      </c>
      <c r="F217" s="237" t="s">
        <v>350</v>
      </c>
      <c r="G217" s="236"/>
      <c r="H217" s="238">
        <v>8.16</v>
      </c>
      <c r="I217" s="239"/>
      <c r="J217" s="236"/>
      <c r="K217" s="236"/>
      <c r="L217" s="240"/>
      <c r="M217" s="241"/>
      <c r="N217" s="242"/>
      <c r="O217" s="242"/>
      <c r="P217" s="242"/>
      <c r="Q217" s="242"/>
      <c r="R217" s="242"/>
      <c r="S217" s="242"/>
      <c r="T217" s="243"/>
      <c r="AT217" s="244" t="s">
        <v>167</v>
      </c>
      <c r="AU217" s="244" t="s">
        <v>84</v>
      </c>
      <c r="AV217" s="12" t="s">
        <v>84</v>
      </c>
      <c r="AW217" s="12" t="s">
        <v>36</v>
      </c>
      <c r="AX217" s="12" t="s">
        <v>75</v>
      </c>
      <c r="AY217" s="244" t="s">
        <v>143</v>
      </c>
    </row>
    <row r="218" spans="2:51" s="14" customFormat="1" ht="12">
      <c r="B218" s="267"/>
      <c r="C218" s="268"/>
      <c r="D218" s="232" t="s">
        <v>167</v>
      </c>
      <c r="E218" s="269" t="s">
        <v>19</v>
      </c>
      <c r="F218" s="270" t="s">
        <v>351</v>
      </c>
      <c r="G218" s="268"/>
      <c r="H218" s="271">
        <v>25.2</v>
      </c>
      <c r="I218" s="272"/>
      <c r="J218" s="268"/>
      <c r="K218" s="268"/>
      <c r="L218" s="273"/>
      <c r="M218" s="274"/>
      <c r="N218" s="275"/>
      <c r="O218" s="275"/>
      <c r="P218" s="275"/>
      <c r="Q218" s="275"/>
      <c r="R218" s="275"/>
      <c r="S218" s="275"/>
      <c r="T218" s="276"/>
      <c r="AT218" s="277" t="s">
        <v>167</v>
      </c>
      <c r="AU218" s="277" t="s">
        <v>84</v>
      </c>
      <c r="AV218" s="14" t="s">
        <v>158</v>
      </c>
      <c r="AW218" s="14" t="s">
        <v>36</v>
      </c>
      <c r="AX218" s="14" t="s">
        <v>75</v>
      </c>
      <c r="AY218" s="277" t="s">
        <v>143</v>
      </c>
    </row>
    <row r="219" spans="2:51" s="12" customFormat="1" ht="12">
      <c r="B219" s="235"/>
      <c r="C219" s="236"/>
      <c r="D219" s="232" t="s">
        <v>167</v>
      </c>
      <c r="E219" s="245" t="s">
        <v>19</v>
      </c>
      <c r="F219" s="237" t="s">
        <v>352</v>
      </c>
      <c r="G219" s="236"/>
      <c r="H219" s="238">
        <v>3.84</v>
      </c>
      <c r="I219" s="239"/>
      <c r="J219" s="236"/>
      <c r="K219" s="236"/>
      <c r="L219" s="240"/>
      <c r="M219" s="241"/>
      <c r="N219" s="242"/>
      <c r="O219" s="242"/>
      <c r="P219" s="242"/>
      <c r="Q219" s="242"/>
      <c r="R219" s="242"/>
      <c r="S219" s="242"/>
      <c r="T219" s="243"/>
      <c r="AT219" s="244" t="s">
        <v>167</v>
      </c>
      <c r="AU219" s="244" t="s">
        <v>84</v>
      </c>
      <c r="AV219" s="12" t="s">
        <v>84</v>
      </c>
      <c r="AW219" s="12" t="s">
        <v>36</v>
      </c>
      <c r="AX219" s="12" t="s">
        <v>75</v>
      </c>
      <c r="AY219" s="244" t="s">
        <v>143</v>
      </c>
    </row>
    <row r="220" spans="2:51" s="12" customFormat="1" ht="12">
      <c r="B220" s="235"/>
      <c r="C220" s="236"/>
      <c r="D220" s="232" t="s">
        <v>167</v>
      </c>
      <c r="E220" s="245" t="s">
        <v>19</v>
      </c>
      <c r="F220" s="237" t="s">
        <v>353</v>
      </c>
      <c r="G220" s="236"/>
      <c r="H220" s="238">
        <v>5.55</v>
      </c>
      <c r="I220" s="239"/>
      <c r="J220" s="236"/>
      <c r="K220" s="236"/>
      <c r="L220" s="240"/>
      <c r="M220" s="241"/>
      <c r="N220" s="242"/>
      <c r="O220" s="242"/>
      <c r="P220" s="242"/>
      <c r="Q220" s="242"/>
      <c r="R220" s="242"/>
      <c r="S220" s="242"/>
      <c r="T220" s="243"/>
      <c r="AT220" s="244" t="s">
        <v>167</v>
      </c>
      <c r="AU220" s="244" t="s">
        <v>84</v>
      </c>
      <c r="AV220" s="12" t="s">
        <v>84</v>
      </c>
      <c r="AW220" s="12" t="s">
        <v>36</v>
      </c>
      <c r="AX220" s="12" t="s">
        <v>75</v>
      </c>
      <c r="AY220" s="244" t="s">
        <v>143</v>
      </c>
    </row>
    <row r="221" spans="2:51" s="12" customFormat="1" ht="12">
      <c r="B221" s="235"/>
      <c r="C221" s="236"/>
      <c r="D221" s="232" t="s">
        <v>167</v>
      </c>
      <c r="E221" s="245" t="s">
        <v>19</v>
      </c>
      <c r="F221" s="237" t="s">
        <v>354</v>
      </c>
      <c r="G221" s="236"/>
      <c r="H221" s="238">
        <v>5.76</v>
      </c>
      <c r="I221" s="239"/>
      <c r="J221" s="236"/>
      <c r="K221" s="236"/>
      <c r="L221" s="240"/>
      <c r="M221" s="241"/>
      <c r="N221" s="242"/>
      <c r="O221" s="242"/>
      <c r="P221" s="242"/>
      <c r="Q221" s="242"/>
      <c r="R221" s="242"/>
      <c r="S221" s="242"/>
      <c r="T221" s="243"/>
      <c r="AT221" s="244" t="s">
        <v>167</v>
      </c>
      <c r="AU221" s="244" t="s">
        <v>84</v>
      </c>
      <c r="AV221" s="12" t="s">
        <v>84</v>
      </c>
      <c r="AW221" s="12" t="s">
        <v>36</v>
      </c>
      <c r="AX221" s="12" t="s">
        <v>75</v>
      </c>
      <c r="AY221" s="244" t="s">
        <v>143</v>
      </c>
    </row>
    <row r="222" spans="2:51" s="12" customFormat="1" ht="12">
      <c r="B222" s="235"/>
      <c r="C222" s="236"/>
      <c r="D222" s="232" t="s">
        <v>167</v>
      </c>
      <c r="E222" s="245" t="s">
        <v>19</v>
      </c>
      <c r="F222" s="237" t="s">
        <v>355</v>
      </c>
      <c r="G222" s="236"/>
      <c r="H222" s="238">
        <v>12.3</v>
      </c>
      <c r="I222" s="239"/>
      <c r="J222" s="236"/>
      <c r="K222" s="236"/>
      <c r="L222" s="240"/>
      <c r="M222" s="241"/>
      <c r="N222" s="242"/>
      <c r="O222" s="242"/>
      <c r="P222" s="242"/>
      <c r="Q222" s="242"/>
      <c r="R222" s="242"/>
      <c r="S222" s="242"/>
      <c r="T222" s="243"/>
      <c r="AT222" s="244" t="s">
        <v>167</v>
      </c>
      <c r="AU222" s="244" t="s">
        <v>84</v>
      </c>
      <c r="AV222" s="12" t="s">
        <v>84</v>
      </c>
      <c r="AW222" s="12" t="s">
        <v>36</v>
      </c>
      <c r="AX222" s="12" t="s">
        <v>75</v>
      </c>
      <c r="AY222" s="244" t="s">
        <v>143</v>
      </c>
    </row>
    <row r="223" spans="2:51" s="14" customFormat="1" ht="12">
      <c r="B223" s="267"/>
      <c r="C223" s="268"/>
      <c r="D223" s="232" t="s">
        <v>167</v>
      </c>
      <c r="E223" s="269" t="s">
        <v>19</v>
      </c>
      <c r="F223" s="270" t="s">
        <v>356</v>
      </c>
      <c r="G223" s="268"/>
      <c r="H223" s="271">
        <v>27.450000000000003</v>
      </c>
      <c r="I223" s="272"/>
      <c r="J223" s="268"/>
      <c r="K223" s="268"/>
      <c r="L223" s="273"/>
      <c r="M223" s="274"/>
      <c r="N223" s="275"/>
      <c r="O223" s="275"/>
      <c r="P223" s="275"/>
      <c r="Q223" s="275"/>
      <c r="R223" s="275"/>
      <c r="S223" s="275"/>
      <c r="T223" s="276"/>
      <c r="AT223" s="277" t="s">
        <v>167</v>
      </c>
      <c r="AU223" s="277" t="s">
        <v>84</v>
      </c>
      <c r="AV223" s="14" t="s">
        <v>158</v>
      </c>
      <c r="AW223" s="14" t="s">
        <v>36</v>
      </c>
      <c r="AX223" s="14" t="s">
        <v>75</v>
      </c>
      <c r="AY223" s="277" t="s">
        <v>143</v>
      </c>
    </row>
    <row r="224" spans="2:51" s="12" customFormat="1" ht="12">
      <c r="B224" s="235"/>
      <c r="C224" s="236"/>
      <c r="D224" s="232" t="s">
        <v>167</v>
      </c>
      <c r="E224" s="245" t="s">
        <v>19</v>
      </c>
      <c r="F224" s="237" t="s">
        <v>357</v>
      </c>
      <c r="G224" s="236"/>
      <c r="H224" s="238">
        <v>3.84</v>
      </c>
      <c r="I224" s="239"/>
      <c r="J224" s="236"/>
      <c r="K224" s="236"/>
      <c r="L224" s="240"/>
      <c r="M224" s="241"/>
      <c r="N224" s="242"/>
      <c r="O224" s="242"/>
      <c r="P224" s="242"/>
      <c r="Q224" s="242"/>
      <c r="R224" s="242"/>
      <c r="S224" s="242"/>
      <c r="T224" s="243"/>
      <c r="AT224" s="244" t="s">
        <v>167</v>
      </c>
      <c r="AU224" s="244" t="s">
        <v>84</v>
      </c>
      <c r="AV224" s="12" t="s">
        <v>84</v>
      </c>
      <c r="AW224" s="12" t="s">
        <v>36</v>
      </c>
      <c r="AX224" s="12" t="s">
        <v>75</v>
      </c>
      <c r="AY224" s="244" t="s">
        <v>143</v>
      </c>
    </row>
    <row r="225" spans="2:51" s="12" customFormat="1" ht="12">
      <c r="B225" s="235"/>
      <c r="C225" s="236"/>
      <c r="D225" s="232" t="s">
        <v>167</v>
      </c>
      <c r="E225" s="245" t="s">
        <v>19</v>
      </c>
      <c r="F225" s="237" t="s">
        <v>358</v>
      </c>
      <c r="G225" s="236"/>
      <c r="H225" s="238">
        <v>5.55</v>
      </c>
      <c r="I225" s="239"/>
      <c r="J225" s="236"/>
      <c r="K225" s="236"/>
      <c r="L225" s="240"/>
      <c r="M225" s="241"/>
      <c r="N225" s="242"/>
      <c r="O225" s="242"/>
      <c r="P225" s="242"/>
      <c r="Q225" s="242"/>
      <c r="R225" s="242"/>
      <c r="S225" s="242"/>
      <c r="T225" s="243"/>
      <c r="AT225" s="244" t="s">
        <v>167</v>
      </c>
      <c r="AU225" s="244" t="s">
        <v>84</v>
      </c>
      <c r="AV225" s="12" t="s">
        <v>84</v>
      </c>
      <c r="AW225" s="12" t="s">
        <v>36</v>
      </c>
      <c r="AX225" s="12" t="s">
        <v>75</v>
      </c>
      <c r="AY225" s="244" t="s">
        <v>143</v>
      </c>
    </row>
    <row r="226" spans="2:51" s="12" customFormat="1" ht="12">
      <c r="B226" s="235"/>
      <c r="C226" s="236"/>
      <c r="D226" s="232" t="s">
        <v>167</v>
      </c>
      <c r="E226" s="245" t="s">
        <v>19</v>
      </c>
      <c r="F226" s="237" t="s">
        <v>359</v>
      </c>
      <c r="G226" s="236"/>
      <c r="H226" s="238">
        <v>5.76</v>
      </c>
      <c r="I226" s="239"/>
      <c r="J226" s="236"/>
      <c r="K226" s="236"/>
      <c r="L226" s="240"/>
      <c r="M226" s="241"/>
      <c r="N226" s="242"/>
      <c r="O226" s="242"/>
      <c r="P226" s="242"/>
      <c r="Q226" s="242"/>
      <c r="R226" s="242"/>
      <c r="S226" s="242"/>
      <c r="T226" s="243"/>
      <c r="AT226" s="244" t="s">
        <v>167</v>
      </c>
      <c r="AU226" s="244" t="s">
        <v>84</v>
      </c>
      <c r="AV226" s="12" t="s">
        <v>84</v>
      </c>
      <c r="AW226" s="12" t="s">
        <v>36</v>
      </c>
      <c r="AX226" s="12" t="s">
        <v>75</v>
      </c>
      <c r="AY226" s="244" t="s">
        <v>143</v>
      </c>
    </row>
    <row r="227" spans="2:51" s="12" customFormat="1" ht="12">
      <c r="B227" s="235"/>
      <c r="C227" s="236"/>
      <c r="D227" s="232" t="s">
        <v>167</v>
      </c>
      <c r="E227" s="245" t="s">
        <v>19</v>
      </c>
      <c r="F227" s="237" t="s">
        <v>355</v>
      </c>
      <c r="G227" s="236"/>
      <c r="H227" s="238">
        <v>12.3</v>
      </c>
      <c r="I227" s="239"/>
      <c r="J227" s="236"/>
      <c r="K227" s="236"/>
      <c r="L227" s="240"/>
      <c r="M227" s="241"/>
      <c r="N227" s="242"/>
      <c r="O227" s="242"/>
      <c r="P227" s="242"/>
      <c r="Q227" s="242"/>
      <c r="R227" s="242"/>
      <c r="S227" s="242"/>
      <c r="T227" s="243"/>
      <c r="AT227" s="244" t="s">
        <v>167</v>
      </c>
      <c r="AU227" s="244" t="s">
        <v>84</v>
      </c>
      <c r="AV227" s="12" t="s">
        <v>84</v>
      </c>
      <c r="AW227" s="12" t="s">
        <v>36</v>
      </c>
      <c r="AX227" s="12" t="s">
        <v>75</v>
      </c>
      <c r="AY227" s="244" t="s">
        <v>143</v>
      </c>
    </row>
    <row r="228" spans="2:51" s="14" customFormat="1" ht="12">
      <c r="B228" s="267"/>
      <c r="C228" s="268"/>
      <c r="D228" s="232" t="s">
        <v>167</v>
      </c>
      <c r="E228" s="269" t="s">
        <v>19</v>
      </c>
      <c r="F228" s="270" t="s">
        <v>360</v>
      </c>
      <c r="G228" s="268"/>
      <c r="H228" s="271">
        <v>27.450000000000003</v>
      </c>
      <c r="I228" s="272"/>
      <c r="J228" s="268"/>
      <c r="K228" s="268"/>
      <c r="L228" s="273"/>
      <c r="M228" s="274"/>
      <c r="N228" s="275"/>
      <c r="O228" s="275"/>
      <c r="P228" s="275"/>
      <c r="Q228" s="275"/>
      <c r="R228" s="275"/>
      <c r="S228" s="275"/>
      <c r="T228" s="276"/>
      <c r="AT228" s="277" t="s">
        <v>167</v>
      </c>
      <c r="AU228" s="277" t="s">
        <v>84</v>
      </c>
      <c r="AV228" s="14" t="s">
        <v>158</v>
      </c>
      <c r="AW228" s="14" t="s">
        <v>36</v>
      </c>
      <c r="AX228" s="14" t="s">
        <v>75</v>
      </c>
      <c r="AY228" s="277" t="s">
        <v>143</v>
      </c>
    </row>
    <row r="229" spans="2:51" s="13" customFormat="1" ht="12">
      <c r="B229" s="246"/>
      <c r="C229" s="247"/>
      <c r="D229" s="232" t="s">
        <v>167</v>
      </c>
      <c r="E229" s="248" t="s">
        <v>19</v>
      </c>
      <c r="F229" s="249" t="s">
        <v>176</v>
      </c>
      <c r="G229" s="247"/>
      <c r="H229" s="250">
        <v>80.1</v>
      </c>
      <c r="I229" s="251"/>
      <c r="J229" s="247"/>
      <c r="K229" s="247"/>
      <c r="L229" s="252"/>
      <c r="M229" s="253"/>
      <c r="N229" s="254"/>
      <c r="O229" s="254"/>
      <c r="P229" s="254"/>
      <c r="Q229" s="254"/>
      <c r="R229" s="254"/>
      <c r="S229" s="254"/>
      <c r="T229" s="255"/>
      <c r="AT229" s="256" t="s">
        <v>167</v>
      </c>
      <c r="AU229" s="256" t="s">
        <v>84</v>
      </c>
      <c r="AV229" s="13" t="s">
        <v>150</v>
      </c>
      <c r="AW229" s="13" t="s">
        <v>36</v>
      </c>
      <c r="AX229" s="13" t="s">
        <v>82</v>
      </c>
      <c r="AY229" s="256" t="s">
        <v>143</v>
      </c>
    </row>
    <row r="230" spans="2:51" s="12" customFormat="1" ht="12">
      <c r="B230" s="235"/>
      <c r="C230" s="236"/>
      <c r="D230" s="232" t="s">
        <v>167</v>
      </c>
      <c r="E230" s="236"/>
      <c r="F230" s="237" t="s">
        <v>361</v>
      </c>
      <c r="G230" s="236"/>
      <c r="H230" s="238">
        <v>96.12</v>
      </c>
      <c r="I230" s="239"/>
      <c r="J230" s="236"/>
      <c r="K230" s="236"/>
      <c r="L230" s="240"/>
      <c r="M230" s="241"/>
      <c r="N230" s="242"/>
      <c r="O230" s="242"/>
      <c r="P230" s="242"/>
      <c r="Q230" s="242"/>
      <c r="R230" s="242"/>
      <c r="S230" s="242"/>
      <c r="T230" s="243"/>
      <c r="AT230" s="244" t="s">
        <v>167</v>
      </c>
      <c r="AU230" s="244" t="s">
        <v>84</v>
      </c>
      <c r="AV230" s="12" t="s">
        <v>84</v>
      </c>
      <c r="AW230" s="12" t="s">
        <v>4</v>
      </c>
      <c r="AX230" s="12" t="s">
        <v>82</v>
      </c>
      <c r="AY230" s="244" t="s">
        <v>143</v>
      </c>
    </row>
    <row r="231" spans="2:65" s="1" customFormat="1" ht="16.5" customHeight="1">
      <c r="B231" s="38"/>
      <c r="C231" s="219" t="s">
        <v>362</v>
      </c>
      <c r="D231" s="219" t="s">
        <v>145</v>
      </c>
      <c r="E231" s="220" t="s">
        <v>363</v>
      </c>
      <c r="F231" s="221" t="s">
        <v>364</v>
      </c>
      <c r="G231" s="222" t="s">
        <v>195</v>
      </c>
      <c r="H231" s="223">
        <v>401.675</v>
      </c>
      <c r="I231" s="224"/>
      <c r="J231" s="225">
        <f>ROUND(I231*H231,2)</f>
        <v>0</v>
      </c>
      <c r="K231" s="221" t="s">
        <v>149</v>
      </c>
      <c r="L231" s="43"/>
      <c r="M231" s="226" t="s">
        <v>19</v>
      </c>
      <c r="N231" s="227" t="s">
        <v>46</v>
      </c>
      <c r="O231" s="83"/>
      <c r="P231" s="228">
        <f>O231*H231</f>
        <v>0</v>
      </c>
      <c r="Q231" s="228">
        <v>0.0167</v>
      </c>
      <c r="R231" s="228">
        <f>Q231*H231</f>
        <v>6.7079725</v>
      </c>
      <c r="S231" s="228">
        <v>0</v>
      </c>
      <c r="T231" s="229">
        <f>S231*H231</f>
        <v>0</v>
      </c>
      <c r="AR231" s="230" t="s">
        <v>150</v>
      </c>
      <c r="AT231" s="230" t="s">
        <v>145</v>
      </c>
      <c r="AU231" s="230" t="s">
        <v>84</v>
      </c>
      <c r="AY231" s="17" t="s">
        <v>143</v>
      </c>
      <c r="BE231" s="231">
        <f>IF(N231="základní",J231,0)</f>
        <v>0</v>
      </c>
      <c r="BF231" s="231">
        <f>IF(N231="snížená",J231,0)</f>
        <v>0</v>
      </c>
      <c r="BG231" s="231">
        <f>IF(N231="zákl. přenesená",J231,0)</f>
        <v>0</v>
      </c>
      <c r="BH231" s="231">
        <f>IF(N231="sníž. přenesená",J231,0)</f>
        <v>0</v>
      </c>
      <c r="BI231" s="231">
        <f>IF(N231="nulová",J231,0)</f>
        <v>0</v>
      </c>
      <c r="BJ231" s="17" t="s">
        <v>82</v>
      </c>
      <c r="BK231" s="231">
        <f>ROUND(I231*H231,2)</f>
        <v>0</v>
      </c>
      <c r="BL231" s="17" t="s">
        <v>150</v>
      </c>
      <c r="BM231" s="230" t="s">
        <v>365</v>
      </c>
    </row>
    <row r="232" spans="2:47" s="1" customFormat="1" ht="12">
      <c r="B232" s="38"/>
      <c r="C232" s="39"/>
      <c r="D232" s="232" t="s">
        <v>152</v>
      </c>
      <c r="E232" s="39"/>
      <c r="F232" s="233" t="s">
        <v>366</v>
      </c>
      <c r="G232" s="39"/>
      <c r="H232" s="39"/>
      <c r="I232" s="145"/>
      <c r="J232" s="39"/>
      <c r="K232" s="39"/>
      <c r="L232" s="43"/>
      <c r="M232" s="234"/>
      <c r="N232" s="83"/>
      <c r="O232" s="83"/>
      <c r="P232" s="83"/>
      <c r="Q232" s="83"/>
      <c r="R232" s="83"/>
      <c r="S232" s="83"/>
      <c r="T232" s="84"/>
      <c r="AT232" s="17" t="s">
        <v>152</v>
      </c>
      <c r="AU232" s="17" t="s">
        <v>84</v>
      </c>
    </row>
    <row r="233" spans="2:65" s="1" customFormat="1" ht="24" customHeight="1">
      <c r="B233" s="38"/>
      <c r="C233" s="219" t="s">
        <v>367</v>
      </c>
      <c r="D233" s="219" t="s">
        <v>145</v>
      </c>
      <c r="E233" s="220" t="s">
        <v>368</v>
      </c>
      <c r="F233" s="221" t="s">
        <v>369</v>
      </c>
      <c r="G233" s="222" t="s">
        <v>195</v>
      </c>
      <c r="H233" s="223">
        <v>96.12</v>
      </c>
      <c r="I233" s="224"/>
      <c r="J233" s="225">
        <f>ROUND(I233*H233,2)</f>
        <v>0</v>
      </c>
      <c r="K233" s="221" t="s">
        <v>149</v>
      </c>
      <c r="L233" s="43"/>
      <c r="M233" s="226" t="s">
        <v>19</v>
      </c>
      <c r="N233" s="227" t="s">
        <v>46</v>
      </c>
      <c r="O233" s="83"/>
      <c r="P233" s="228">
        <f>O233*H233</f>
        <v>0</v>
      </c>
      <c r="Q233" s="228">
        <v>0.00438</v>
      </c>
      <c r="R233" s="228">
        <f>Q233*H233</f>
        <v>0.42100560000000004</v>
      </c>
      <c r="S233" s="228">
        <v>0</v>
      </c>
      <c r="T233" s="229">
        <f>S233*H233</f>
        <v>0</v>
      </c>
      <c r="AR233" s="230" t="s">
        <v>150</v>
      </c>
      <c r="AT233" s="230" t="s">
        <v>145</v>
      </c>
      <c r="AU233" s="230" t="s">
        <v>84</v>
      </c>
      <c r="AY233" s="17" t="s">
        <v>143</v>
      </c>
      <c r="BE233" s="231">
        <f>IF(N233="základní",J233,0)</f>
        <v>0</v>
      </c>
      <c r="BF233" s="231">
        <f>IF(N233="snížená",J233,0)</f>
        <v>0</v>
      </c>
      <c r="BG233" s="231">
        <f>IF(N233="zákl. přenesená",J233,0)</f>
        <v>0</v>
      </c>
      <c r="BH233" s="231">
        <f>IF(N233="sníž. přenesená",J233,0)</f>
        <v>0</v>
      </c>
      <c r="BI233" s="231">
        <f>IF(N233="nulová",J233,0)</f>
        <v>0</v>
      </c>
      <c r="BJ233" s="17" t="s">
        <v>82</v>
      </c>
      <c r="BK233" s="231">
        <f>ROUND(I233*H233,2)</f>
        <v>0</v>
      </c>
      <c r="BL233" s="17" t="s">
        <v>150</v>
      </c>
      <c r="BM233" s="230" t="s">
        <v>370</v>
      </c>
    </row>
    <row r="234" spans="2:47" s="1" customFormat="1" ht="12">
      <c r="B234" s="38"/>
      <c r="C234" s="39"/>
      <c r="D234" s="232" t="s">
        <v>152</v>
      </c>
      <c r="E234" s="39"/>
      <c r="F234" s="233" t="s">
        <v>371</v>
      </c>
      <c r="G234" s="39"/>
      <c r="H234" s="39"/>
      <c r="I234" s="145"/>
      <c r="J234" s="39"/>
      <c r="K234" s="39"/>
      <c r="L234" s="43"/>
      <c r="M234" s="234"/>
      <c r="N234" s="83"/>
      <c r="O234" s="83"/>
      <c r="P234" s="83"/>
      <c r="Q234" s="83"/>
      <c r="R234" s="83"/>
      <c r="S234" s="83"/>
      <c r="T234" s="84"/>
      <c r="AT234" s="17" t="s">
        <v>152</v>
      </c>
      <c r="AU234" s="17" t="s">
        <v>84</v>
      </c>
    </row>
    <row r="235" spans="2:65" s="1" customFormat="1" ht="16.5" customHeight="1">
      <c r="B235" s="38"/>
      <c r="C235" s="219" t="s">
        <v>372</v>
      </c>
      <c r="D235" s="219" t="s">
        <v>145</v>
      </c>
      <c r="E235" s="220" t="s">
        <v>373</v>
      </c>
      <c r="F235" s="221" t="s">
        <v>374</v>
      </c>
      <c r="G235" s="222" t="s">
        <v>195</v>
      </c>
      <c r="H235" s="223">
        <v>96.12</v>
      </c>
      <c r="I235" s="224"/>
      <c r="J235" s="225">
        <f>ROUND(I235*H235,2)</f>
        <v>0</v>
      </c>
      <c r="K235" s="221" t="s">
        <v>149</v>
      </c>
      <c r="L235" s="43"/>
      <c r="M235" s="226" t="s">
        <v>19</v>
      </c>
      <c r="N235" s="227" t="s">
        <v>46</v>
      </c>
      <c r="O235" s="83"/>
      <c r="P235" s="228">
        <f>O235*H235</f>
        <v>0</v>
      </c>
      <c r="Q235" s="228">
        <v>0.003</v>
      </c>
      <c r="R235" s="228">
        <f>Q235*H235</f>
        <v>0.28836</v>
      </c>
      <c r="S235" s="228">
        <v>0</v>
      </c>
      <c r="T235" s="229">
        <f>S235*H235</f>
        <v>0</v>
      </c>
      <c r="AR235" s="230" t="s">
        <v>150</v>
      </c>
      <c r="AT235" s="230" t="s">
        <v>145</v>
      </c>
      <c r="AU235" s="230" t="s">
        <v>84</v>
      </c>
      <c r="AY235" s="17" t="s">
        <v>143</v>
      </c>
      <c r="BE235" s="231">
        <f>IF(N235="základní",J235,0)</f>
        <v>0</v>
      </c>
      <c r="BF235" s="231">
        <f>IF(N235="snížená",J235,0)</f>
        <v>0</v>
      </c>
      <c r="BG235" s="231">
        <f>IF(N235="zákl. přenesená",J235,0)</f>
        <v>0</v>
      </c>
      <c r="BH235" s="231">
        <f>IF(N235="sníž. přenesená",J235,0)</f>
        <v>0</v>
      </c>
      <c r="BI235" s="231">
        <f>IF(N235="nulová",J235,0)</f>
        <v>0</v>
      </c>
      <c r="BJ235" s="17" t="s">
        <v>82</v>
      </c>
      <c r="BK235" s="231">
        <f>ROUND(I235*H235,2)</f>
        <v>0</v>
      </c>
      <c r="BL235" s="17" t="s">
        <v>150</v>
      </c>
      <c r="BM235" s="230" t="s">
        <v>375</v>
      </c>
    </row>
    <row r="236" spans="2:65" s="1" customFormat="1" ht="24" customHeight="1">
      <c r="B236" s="38"/>
      <c r="C236" s="219" t="s">
        <v>376</v>
      </c>
      <c r="D236" s="219" t="s">
        <v>145</v>
      </c>
      <c r="E236" s="220" t="s">
        <v>377</v>
      </c>
      <c r="F236" s="221" t="s">
        <v>378</v>
      </c>
      <c r="G236" s="222" t="s">
        <v>195</v>
      </c>
      <c r="H236" s="223">
        <v>361.275</v>
      </c>
      <c r="I236" s="224"/>
      <c r="J236" s="225">
        <f>ROUND(I236*H236,2)</f>
        <v>0</v>
      </c>
      <c r="K236" s="221" t="s">
        <v>149</v>
      </c>
      <c r="L236" s="43"/>
      <c r="M236" s="226" t="s">
        <v>19</v>
      </c>
      <c r="N236" s="227" t="s">
        <v>46</v>
      </c>
      <c r="O236" s="83"/>
      <c r="P236" s="228">
        <f>O236*H236</f>
        <v>0</v>
      </c>
      <c r="Q236" s="228">
        <v>0.0154</v>
      </c>
      <c r="R236" s="228">
        <f>Q236*H236</f>
        <v>5.563635</v>
      </c>
      <c r="S236" s="228">
        <v>0</v>
      </c>
      <c r="T236" s="229">
        <f>S236*H236</f>
        <v>0</v>
      </c>
      <c r="AR236" s="230" t="s">
        <v>150</v>
      </c>
      <c r="AT236" s="230" t="s">
        <v>145</v>
      </c>
      <c r="AU236" s="230" t="s">
        <v>84</v>
      </c>
      <c r="AY236" s="17" t="s">
        <v>143</v>
      </c>
      <c r="BE236" s="231">
        <f>IF(N236="základní",J236,0)</f>
        <v>0</v>
      </c>
      <c r="BF236" s="231">
        <f>IF(N236="snížená",J236,0)</f>
        <v>0</v>
      </c>
      <c r="BG236" s="231">
        <f>IF(N236="zákl. přenesená",J236,0)</f>
        <v>0</v>
      </c>
      <c r="BH236" s="231">
        <f>IF(N236="sníž. přenesená",J236,0)</f>
        <v>0</v>
      </c>
      <c r="BI236" s="231">
        <f>IF(N236="nulová",J236,0)</f>
        <v>0</v>
      </c>
      <c r="BJ236" s="17" t="s">
        <v>82</v>
      </c>
      <c r="BK236" s="231">
        <f>ROUND(I236*H236,2)</f>
        <v>0</v>
      </c>
      <c r="BL236" s="17" t="s">
        <v>150</v>
      </c>
      <c r="BM236" s="230" t="s">
        <v>379</v>
      </c>
    </row>
    <row r="237" spans="2:47" s="1" customFormat="1" ht="12">
      <c r="B237" s="38"/>
      <c r="C237" s="39"/>
      <c r="D237" s="232" t="s">
        <v>152</v>
      </c>
      <c r="E237" s="39"/>
      <c r="F237" s="233" t="s">
        <v>380</v>
      </c>
      <c r="G237" s="39"/>
      <c r="H237" s="39"/>
      <c r="I237" s="145"/>
      <c r="J237" s="39"/>
      <c r="K237" s="39"/>
      <c r="L237" s="43"/>
      <c r="M237" s="234"/>
      <c r="N237" s="83"/>
      <c r="O237" s="83"/>
      <c r="P237" s="83"/>
      <c r="Q237" s="83"/>
      <c r="R237" s="83"/>
      <c r="S237" s="83"/>
      <c r="T237" s="84"/>
      <c r="AT237" s="17" t="s">
        <v>152</v>
      </c>
      <c r="AU237" s="17" t="s">
        <v>84</v>
      </c>
    </row>
    <row r="238" spans="2:51" s="12" customFormat="1" ht="12">
      <c r="B238" s="235"/>
      <c r="C238" s="236"/>
      <c r="D238" s="232" t="s">
        <v>167</v>
      </c>
      <c r="E238" s="245" t="s">
        <v>19</v>
      </c>
      <c r="F238" s="237" t="s">
        <v>381</v>
      </c>
      <c r="G238" s="236"/>
      <c r="H238" s="238">
        <v>8.55</v>
      </c>
      <c r="I238" s="239"/>
      <c r="J238" s="236"/>
      <c r="K238" s="236"/>
      <c r="L238" s="240"/>
      <c r="M238" s="241"/>
      <c r="N238" s="242"/>
      <c r="O238" s="242"/>
      <c r="P238" s="242"/>
      <c r="Q238" s="242"/>
      <c r="R238" s="242"/>
      <c r="S238" s="242"/>
      <c r="T238" s="243"/>
      <c r="AT238" s="244" t="s">
        <v>167</v>
      </c>
      <c r="AU238" s="244" t="s">
        <v>84</v>
      </c>
      <c r="AV238" s="12" t="s">
        <v>84</v>
      </c>
      <c r="AW238" s="12" t="s">
        <v>36</v>
      </c>
      <c r="AX238" s="12" t="s">
        <v>75</v>
      </c>
      <c r="AY238" s="244" t="s">
        <v>143</v>
      </c>
    </row>
    <row r="239" spans="2:51" s="12" customFormat="1" ht="12">
      <c r="B239" s="235"/>
      <c r="C239" s="236"/>
      <c r="D239" s="232" t="s">
        <v>167</v>
      </c>
      <c r="E239" s="245" t="s">
        <v>19</v>
      </c>
      <c r="F239" s="237" t="s">
        <v>382</v>
      </c>
      <c r="G239" s="236"/>
      <c r="H239" s="238">
        <v>10.56</v>
      </c>
      <c r="I239" s="239"/>
      <c r="J239" s="236"/>
      <c r="K239" s="236"/>
      <c r="L239" s="240"/>
      <c r="M239" s="241"/>
      <c r="N239" s="242"/>
      <c r="O239" s="242"/>
      <c r="P239" s="242"/>
      <c r="Q239" s="242"/>
      <c r="R239" s="242"/>
      <c r="S239" s="242"/>
      <c r="T239" s="243"/>
      <c r="AT239" s="244" t="s">
        <v>167</v>
      </c>
      <c r="AU239" s="244" t="s">
        <v>84</v>
      </c>
      <c r="AV239" s="12" t="s">
        <v>84</v>
      </c>
      <c r="AW239" s="12" t="s">
        <v>36</v>
      </c>
      <c r="AX239" s="12" t="s">
        <v>75</v>
      </c>
      <c r="AY239" s="244" t="s">
        <v>143</v>
      </c>
    </row>
    <row r="240" spans="2:51" s="12" customFormat="1" ht="12">
      <c r="B240" s="235"/>
      <c r="C240" s="236"/>
      <c r="D240" s="232" t="s">
        <v>167</v>
      </c>
      <c r="E240" s="245" t="s">
        <v>19</v>
      </c>
      <c r="F240" s="237" t="s">
        <v>383</v>
      </c>
      <c r="G240" s="236"/>
      <c r="H240" s="238">
        <v>7.2</v>
      </c>
      <c r="I240" s="239"/>
      <c r="J240" s="236"/>
      <c r="K240" s="236"/>
      <c r="L240" s="240"/>
      <c r="M240" s="241"/>
      <c r="N240" s="242"/>
      <c r="O240" s="242"/>
      <c r="P240" s="242"/>
      <c r="Q240" s="242"/>
      <c r="R240" s="242"/>
      <c r="S240" s="242"/>
      <c r="T240" s="243"/>
      <c r="AT240" s="244" t="s">
        <v>167</v>
      </c>
      <c r="AU240" s="244" t="s">
        <v>84</v>
      </c>
      <c r="AV240" s="12" t="s">
        <v>84</v>
      </c>
      <c r="AW240" s="12" t="s">
        <v>36</v>
      </c>
      <c r="AX240" s="12" t="s">
        <v>75</v>
      </c>
      <c r="AY240" s="244" t="s">
        <v>143</v>
      </c>
    </row>
    <row r="241" spans="2:51" s="14" customFormat="1" ht="12">
      <c r="B241" s="267"/>
      <c r="C241" s="268"/>
      <c r="D241" s="232" t="s">
        <v>167</v>
      </c>
      <c r="E241" s="269" t="s">
        <v>19</v>
      </c>
      <c r="F241" s="270" t="s">
        <v>384</v>
      </c>
      <c r="G241" s="268"/>
      <c r="H241" s="271">
        <v>26.31</v>
      </c>
      <c r="I241" s="272"/>
      <c r="J241" s="268"/>
      <c r="K241" s="268"/>
      <c r="L241" s="273"/>
      <c r="M241" s="274"/>
      <c r="N241" s="275"/>
      <c r="O241" s="275"/>
      <c r="P241" s="275"/>
      <c r="Q241" s="275"/>
      <c r="R241" s="275"/>
      <c r="S241" s="275"/>
      <c r="T241" s="276"/>
      <c r="AT241" s="277" t="s">
        <v>167</v>
      </c>
      <c r="AU241" s="277" t="s">
        <v>84</v>
      </c>
      <c r="AV241" s="14" t="s">
        <v>158</v>
      </c>
      <c r="AW241" s="14" t="s">
        <v>36</v>
      </c>
      <c r="AX241" s="14" t="s">
        <v>75</v>
      </c>
      <c r="AY241" s="277" t="s">
        <v>143</v>
      </c>
    </row>
    <row r="242" spans="2:51" s="12" customFormat="1" ht="12">
      <c r="B242" s="235"/>
      <c r="C242" s="236"/>
      <c r="D242" s="232" t="s">
        <v>167</v>
      </c>
      <c r="E242" s="245" t="s">
        <v>19</v>
      </c>
      <c r="F242" s="237" t="s">
        <v>385</v>
      </c>
      <c r="G242" s="236"/>
      <c r="H242" s="238">
        <v>13.14</v>
      </c>
      <c r="I242" s="239"/>
      <c r="J242" s="236"/>
      <c r="K242" s="236"/>
      <c r="L242" s="240"/>
      <c r="M242" s="241"/>
      <c r="N242" s="242"/>
      <c r="O242" s="242"/>
      <c r="P242" s="242"/>
      <c r="Q242" s="242"/>
      <c r="R242" s="242"/>
      <c r="S242" s="242"/>
      <c r="T242" s="243"/>
      <c r="AT242" s="244" t="s">
        <v>167</v>
      </c>
      <c r="AU242" s="244" t="s">
        <v>84</v>
      </c>
      <c r="AV242" s="12" t="s">
        <v>84</v>
      </c>
      <c r="AW242" s="12" t="s">
        <v>36</v>
      </c>
      <c r="AX242" s="12" t="s">
        <v>75</v>
      </c>
      <c r="AY242" s="244" t="s">
        <v>143</v>
      </c>
    </row>
    <row r="243" spans="2:51" s="12" customFormat="1" ht="12">
      <c r="B243" s="235"/>
      <c r="C243" s="236"/>
      <c r="D243" s="232" t="s">
        <v>167</v>
      </c>
      <c r="E243" s="245" t="s">
        <v>19</v>
      </c>
      <c r="F243" s="237" t="s">
        <v>386</v>
      </c>
      <c r="G243" s="236"/>
      <c r="H243" s="238">
        <v>31.2</v>
      </c>
      <c r="I243" s="239"/>
      <c r="J243" s="236"/>
      <c r="K243" s="236"/>
      <c r="L243" s="240"/>
      <c r="M243" s="241"/>
      <c r="N243" s="242"/>
      <c r="O243" s="242"/>
      <c r="P243" s="242"/>
      <c r="Q243" s="242"/>
      <c r="R243" s="242"/>
      <c r="S243" s="242"/>
      <c r="T243" s="243"/>
      <c r="AT243" s="244" t="s">
        <v>167</v>
      </c>
      <c r="AU243" s="244" t="s">
        <v>84</v>
      </c>
      <c r="AV243" s="12" t="s">
        <v>84</v>
      </c>
      <c r="AW243" s="12" t="s">
        <v>36</v>
      </c>
      <c r="AX243" s="12" t="s">
        <v>75</v>
      </c>
      <c r="AY243" s="244" t="s">
        <v>143</v>
      </c>
    </row>
    <row r="244" spans="2:51" s="12" customFormat="1" ht="12">
      <c r="B244" s="235"/>
      <c r="C244" s="236"/>
      <c r="D244" s="232" t="s">
        <v>167</v>
      </c>
      <c r="E244" s="245" t="s">
        <v>19</v>
      </c>
      <c r="F244" s="237" t="s">
        <v>387</v>
      </c>
      <c r="G244" s="236"/>
      <c r="H244" s="238">
        <v>6.6</v>
      </c>
      <c r="I244" s="239"/>
      <c r="J244" s="236"/>
      <c r="K244" s="236"/>
      <c r="L244" s="240"/>
      <c r="M244" s="241"/>
      <c r="N244" s="242"/>
      <c r="O244" s="242"/>
      <c r="P244" s="242"/>
      <c r="Q244" s="242"/>
      <c r="R244" s="242"/>
      <c r="S244" s="242"/>
      <c r="T244" s="243"/>
      <c r="AT244" s="244" t="s">
        <v>167</v>
      </c>
      <c r="AU244" s="244" t="s">
        <v>84</v>
      </c>
      <c r="AV244" s="12" t="s">
        <v>84</v>
      </c>
      <c r="AW244" s="12" t="s">
        <v>36</v>
      </c>
      <c r="AX244" s="12" t="s">
        <v>75</v>
      </c>
      <c r="AY244" s="244" t="s">
        <v>143</v>
      </c>
    </row>
    <row r="245" spans="2:51" s="12" customFormat="1" ht="12">
      <c r="B245" s="235"/>
      <c r="C245" s="236"/>
      <c r="D245" s="232" t="s">
        <v>167</v>
      </c>
      <c r="E245" s="245" t="s">
        <v>19</v>
      </c>
      <c r="F245" s="237" t="s">
        <v>388</v>
      </c>
      <c r="G245" s="236"/>
      <c r="H245" s="238">
        <v>17.025</v>
      </c>
      <c r="I245" s="239"/>
      <c r="J245" s="236"/>
      <c r="K245" s="236"/>
      <c r="L245" s="240"/>
      <c r="M245" s="241"/>
      <c r="N245" s="242"/>
      <c r="O245" s="242"/>
      <c r="P245" s="242"/>
      <c r="Q245" s="242"/>
      <c r="R245" s="242"/>
      <c r="S245" s="242"/>
      <c r="T245" s="243"/>
      <c r="AT245" s="244" t="s">
        <v>167</v>
      </c>
      <c r="AU245" s="244" t="s">
        <v>84</v>
      </c>
      <c r="AV245" s="12" t="s">
        <v>84</v>
      </c>
      <c r="AW245" s="12" t="s">
        <v>36</v>
      </c>
      <c r="AX245" s="12" t="s">
        <v>75</v>
      </c>
      <c r="AY245" s="244" t="s">
        <v>143</v>
      </c>
    </row>
    <row r="246" spans="2:51" s="12" customFormat="1" ht="12">
      <c r="B246" s="235"/>
      <c r="C246" s="236"/>
      <c r="D246" s="232" t="s">
        <v>167</v>
      </c>
      <c r="E246" s="245" t="s">
        <v>19</v>
      </c>
      <c r="F246" s="237" t="s">
        <v>389</v>
      </c>
      <c r="G246" s="236"/>
      <c r="H246" s="238">
        <v>5.85</v>
      </c>
      <c r="I246" s="239"/>
      <c r="J246" s="236"/>
      <c r="K246" s="236"/>
      <c r="L246" s="240"/>
      <c r="M246" s="241"/>
      <c r="N246" s="242"/>
      <c r="O246" s="242"/>
      <c r="P246" s="242"/>
      <c r="Q246" s="242"/>
      <c r="R246" s="242"/>
      <c r="S246" s="242"/>
      <c r="T246" s="243"/>
      <c r="AT246" s="244" t="s">
        <v>167</v>
      </c>
      <c r="AU246" s="244" t="s">
        <v>84</v>
      </c>
      <c r="AV246" s="12" t="s">
        <v>84</v>
      </c>
      <c r="AW246" s="12" t="s">
        <v>36</v>
      </c>
      <c r="AX246" s="12" t="s">
        <v>75</v>
      </c>
      <c r="AY246" s="244" t="s">
        <v>143</v>
      </c>
    </row>
    <row r="247" spans="2:51" s="12" customFormat="1" ht="12">
      <c r="B247" s="235"/>
      <c r="C247" s="236"/>
      <c r="D247" s="232" t="s">
        <v>167</v>
      </c>
      <c r="E247" s="245" t="s">
        <v>19</v>
      </c>
      <c r="F247" s="237" t="s">
        <v>390</v>
      </c>
      <c r="G247" s="236"/>
      <c r="H247" s="238">
        <v>16.8</v>
      </c>
      <c r="I247" s="239"/>
      <c r="J247" s="236"/>
      <c r="K247" s="236"/>
      <c r="L247" s="240"/>
      <c r="M247" s="241"/>
      <c r="N247" s="242"/>
      <c r="O247" s="242"/>
      <c r="P247" s="242"/>
      <c r="Q247" s="242"/>
      <c r="R247" s="242"/>
      <c r="S247" s="242"/>
      <c r="T247" s="243"/>
      <c r="AT247" s="244" t="s">
        <v>167</v>
      </c>
      <c r="AU247" s="244" t="s">
        <v>84</v>
      </c>
      <c r="AV247" s="12" t="s">
        <v>84</v>
      </c>
      <c r="AW247" s="12" t="s">
        <v>36</v>
      </c>
      <c r="AX247" s="12" t="s">
        <v>75</v>
      </c>
      <c r="AY247" s="244" t="s">
        <v>143</v>
      </c>
    </row>
    <row r="248" spans="2:51" s="14" customFormat="1" ht="12">
      <c r="B248" s="267"/>
      <c r="C248" s="268"/>
      <c r="D248" s="232" t="s">
        <v>167</v>
      </c>
      <c r="E248" s="269" t="s">
        <v>19</v>
      </c>
      <c r="F248" s="270" t="s">
        <v>351</v>
      </c>
      <c r="G248" s="268"/>
      <c r="H248" s="271">
        <v>90.615</v>
      </c>
      <c r="I248" s="272"/>
      <c r="J248" s="268"/>
      <c r="K248" s="268"/>
      <c r="L248" s="273"/>
      <c r="M248" s="274"/>
      <c r="N248" s="275"/>
      <c r="O248" s="275"/>
      <c r="P248" s="275"/>
      <c r="Q248" s="275"/>
      <c r="R248" s="275"/>
      <c r="S248" s="275"/>
      <c r="T248" s="276"/>
      <c r="AT248" s="277" t="s">
        <v>167</v>
      </c>
      <c r="AU248" s="277" t="s">
        <v>84</v>
      </c>
      <c r="AV248" s="14" t="s">
        <v>158</v>
      </c>
      <c r="AW248" s="14" t="s">
        <v>36</v>
      </c>
      <c r="AX248" s="14" t="s">
        <v>75</v>
      </c>
      <c r="AY248" s="277" t="s">
        <v>143</v>
      </c>
    </row>
    <row r="249" spans="2:51" s="12" customFormat="1" ht="12">
      <c r="B249" s="235"/>
      <c r="C249" s="236"/>
      <c r="D249" s="232" t="s">
        <v>167</v>
      </c>
      <c r="E249" s="245" t="s">
        <v>19</v>
      </c>
      <c r="F249" s="237" t="s">
        <v>391</v>
      </c>
      <c r="G249" s="236"/>
      <c r="H249" s="238">
        <v>17.4</v>
      </c>
      <c r="I249" s="239"/>
      <c r="J249" s="236"/>
      <c r="K249" s="236"/>
      <c r="L249" s="240"/>
      <c r="M249" s="241"/>
      <c r="N249" s="242"/>
      <c r="O249" s="242"/>
      <c r="P249" s="242"/>
      <c r="Q249" s="242"/>
      <c r="R249" s="242"/>
      <c r="S249" s="242"/>
      <c r="T249" s="243"/>
      <c r="AT249" s="244" t="s">
        <v>167</v>
      </c>
      <c r="AU249" s="244" t="s">
        <v>84</v>
      </c>
      <c r="AV249" s="12" t="s">
        <v>84</v>
      </c>
      <c r="AW249" s="12" t="s">
        <v>36</v>
      </c>
      <c r="AX249" s="12" t="s">
        <v>75</v>
      </c>
      <c r="AY249" s="244" t="s">
        <v>143</v>
      </c>
    </row>
    <row r="250" spans="2:51" s="12" customFormat="1" ht="12">
      <c r="B250" s="235"/>
      <c r="C250" s="236"/>
      <c r="D250" s="232" t="s">
        <v>167</v>
      </c>
      <c r="E250" s="245" t="s">
        <v>19</v>
      </c>
      <c r="F250" s="237" t="s">
        <v>392</v>
      </c>
      <c r="G250" s="236"/>
      <c r="H250" s="238">
        <v>24.6</v>
      </c>
      <c r="I250" s="239"/>
      <c r="J250" s="236"/>
      <c r="K250" s="236"/>
      <c r="L250" s="240"/>
      <c r="M250" s="241"/>
      <c r="N250" s="242"/>
      <c r="O250" s="242"/>
      <c r="P250" s="242"/>
      <c r="Q250" s="242"/>
      <c r="R250" s="242"/>
      <c r="S250" s="242"/>
      <c r="T250" s="243"/>
      <c r="AT250" s="244" t="s">
        <v>167</v>
      </c>
      <c r="AU250" s="244" t="s">
        <v>84</v>
      </c>
      <c r="AV250" s="12" t="s">
        <v>84</v>
      </c>
      <c r="AW250" s="12" t="s">
        <v>36</v>
      </c>
      <c r="AX250" s="12" t="s">
        <v>75</v>
      </c>
      <c r="AY250" s="244" t="s">
        <v>143</v>
      </c>
    </row>
    <row r="251" spans="2:51" s="12" customFormat="1" ht="12">
      <c r="B251" s="235"/>
      <c r="C251" s="236"/>
      <c r="D251" s="232" t="s">
        <v>167</v>
      </c>
      <c r="E251" s="245" t="s">
        <v>19</v>
      </c>
      <c r="F251" s="237" t="s">
        <v>393</v>
      </c>
      <c r="G251" s="236"/>
      <c r="H251" s="238">
        <v>17.4</v>
      </c>
      <c r="I251" s="239"/>
      <c r="J251" s="236"/>
      <c r="K251" s="236"/>
      <c r="L251" s="240"/>
      <c r="M251" s="241"/>
      <c r="N251" s="242"/>
      <c r="O251" s="242"/>
      <c r="P251" s="242"/>
      <c r="Q251" s="242"/>
      <c r="R251" s="242"/>
      <c r="S251" s="242"/>
      <c r="T251" s="243"/>
      <c r="AT251" s="244" t="s">
        <v>167</v>
      </c>
      <c r="AU251" s="244" t="s">
        <v>84</v>
      </c>
      <c r="AV251" s="12" t="s">
        <v>84</v>
      </c>
      <c r="AW251" s="12" t="s">
        <v>36</v>
      </c>
      <c r="AX251" s="12" t="s">
        <v>75</v>
      </c>
      <c r="AY251" s="244" t="s">
        <v>143</v>
      </c>
    </row>
    <row r="252" spans="2:51" s="12" customFormat="1" ht="12">
      <c r="B252" s="235"/>
      <c r="C252" s="236"/>
      <c r="D252" s="232" t="s">
        <v>167</v>
      </c>
      <c r="E252" s="245" t="s">
        <v>19</v>
      </c>
      <c r="F252" s="237" t="s">
        <v>394</v>
      </c>
      <c r="G252" s="236"/>
      <c r="H252" s="238">
        <v>36.075</v>
      </c>
      <c r="I252" s="239"/>
      <c r="J252" s="236"/>
      <c r="K252" s="236"/>
      <c r="L252" s="240"/>
      <c r="M252" s="241"/>
      <c r="N252" s="242"/>
      <c r="O252" s="242"/>
      <c r="P252" s="242"/>
      <c r="Q252" s="242"/>
      <c r="R252" s="242"/>
      <c r="S252" s="242"/>
      <c r="T252" s="243"/>
      <c r="AT252" s="244" t="s">
        <v>167</v>
      </c>
      <c r="AU252" s="244" t="s">
        <v>84</v>
      </c>
      <c r="AV252" s="12" t="s">
        <v>84</v>
      </c>
      <c r="AW252" s="12" t="s">
        <v>36</v>
      </c>
      <c r="AX252" s="12" t="s">
        <v>75</v>
      </c>
      <c r="AY252" s="244" t="s">
        <v>143</v>
      </c>
    </row>
    <row r="253" spans="2:51" s="12" customFormat="1" ht="12">
      <c r="B253" s="235"/>
      <c r="C253" s="236"/>
      <c r="D253" s="232" t="s">
        <v>167</v>
      </c>
      <c r="E253" s="245" t="s">
        <v>19</v>
      </c>
      <c r="F253" s="237" t="s">
        <v>395</v>
      </c>
      <c r="G253" s="236"/>
      <c r="H253" s="238">
        <v>11.1</v>
      </c>
      <c r="I253" s="239"/>
      <c r="J253" s="236"/>
      <c r="K253" s="236"/>
      <c r="L253" s="240"/>
      <c r="M253" s="241"/>
      <c r="N253" s="242"/>
      <c r="O253" s="242"/>
      <c r="P253" s="242"/>
      <c r="Q253" s="242"/>
      <c r="R253" s="242"/>
      <c r="S253" s="242"/>
      <c r="T253" s="243"/>
      <c r="AT253" s="244" t="s">
        <v>167</v>
      </c>
      <c r="AU253" s="244" t="s">
        <v>84</v>
      </c>
      <c r="AV253" s="12" t="s">
        <v>84</v>
      </c>
      <c r="AW253" s="12" t="s">
        <v>36</v>
      </c>
      <c r="AX253" s="12" t="s">
        <v>75</v>
      </c>
      <c r="AY253" s="244" t="s">
        <v>143</v>
      </c>
    </row>
    <row r="254" spans="2:51" s="12" customFormat="1" ht="12">
      <c r="B254" s="235"/>
      <c r="C254" s="236"/>
      <c r="D254" s="232" t="s">
        <v>167</v>
      </c>
      <c r="E254" s="245" t="s">
        <v>19</v>
      </c>
      <c r="F254" s="237" t="s">
        <v>396</v>
      </c>
      <c r="G254" s="236"/>
      <c r="H254" s="238">
        <v>8.4</v>
      </c>
      <c r="I254" s="239"/>
      <c r="J254" s="236"/>
      <c r="K254" s="236"/>
      <c r="L254" s="240"/>
      <c r="M254" s="241"/>
      <c r="N254" s="242"/>
      <c r="O254" s="242"/>
      <c r="P254" s="242"/>
      <c r="Q254" s="242"/>
      <c r="R254" s="242"/>
      <c r="S254" s="242"/>
      <c r="T254" s="243"/>
      <c r="AT254" s="244" t="s">
        <v>167</v>
      </c>
      <c r="AU254" s="244" t="s">
        <v>84</v>
      </c>
      <c r="AV254" s="12" t="s">
        <v>84</v>
      </c>
      <c r="AW254" s="12" t="s">
        <v>36</v>
      </c>
      <c r="AX254" s="12" t="s">
        <v>75</v>
      </c>
      <c r="AY254" s="244" t="s">
        <v>143</v>
      </c>
    </row>
    <row r="255" spans="2:51" s="12" customFormat="1" ht="12">
      <c r="B255" s="235"/>
      <c r="C255" s="236"/>
      <c r="D255" s="232" t="s">
        <v>167</v>
      </c>
      <c r="E255" s="245" t="s">
        <v>19</v>
      </c>
      <c r="F255" s="237" t="s">
        <v>397</v>
      </c>
      <c r="G255" s="236"/>
      <c r="H255" s="238">
        <v>7.2</v>
      </c>
      <c r="I255" s="239"/>
      <c r="J255" s="236"/>
      <c r="K255" s="236"/>
      <c r="L255" s="240"/>
      <c r="M255" s="241"/>
      <c r="N255" s="242"/>
      <c r="O255" s="242"/>
      <c r="P255" s="242"/>
      <c r="Q255" s="242"/>
      <c r="R255" s="242"/>
      <c r="S255" s="242"/>
      <c r="T255" s="243"/>
      <c r="AT255" s="244" t="s">
        <v>167</v>
      </c>
      <c r="AU255" s="244" t="s">
        <v>84</v>
      </c>
      <c r="AV255" s="12" t="s">
        <v>84</v>
      </c>
      <c r="AW255" s="12" t="s">
        <v>36</v>
      </c>
      <c r="AX255" s="12" t="s">
        <v>75</v>
      </c>
      <c r="AY255" s="244" t="s">
        <v>143</v>
      </c>
    </row>
    <row r="256" spans="2:51" s="14" customFormat="1" ht="12">
      <c r="B256" s="267"/>
      <c r="C256" s="268"/>
      <c r="D256" s="232" t="s">
        <v>167</v>
      </c>
      <c r="E256" s="269" t="s">
        <v>19</v>
      </c>
      <c r="F256" s="270" t="s">
        <v>356</v>
      </c>
      <c r="G256" s="268"/>
      <c r="H256" s="271">
        <v>122.175</v>
      </c>
      <c r="I256" s="272"/>
      <c r="J256" s="268"/>
      <c r="K256" s="268"/>
      <c r="L256" s="273"/>
      <c r="M256" s="274"/>
      <c r="N256" s="275"/>
      <c r="O256" s="275"/>
      <c r="P256" s="275"/>
      <c r="Q256" s="275"/>
      <c r="R256" s="275"/>
      <c r="S256" s="275"/>
      <c r="T256" s="276"/>
      <c r="AT256" s="277" t="s">
        <v>167</v>
      </c>
      <c r="AU256" s="277" t="s">
        <v>84</v>
      </c>
      <c r="AV256" s="14" t="s">
        <v>158</v>
      </c>
      <c r="AW256" s="14" t="s">
        <v>36</v>
      </c>
      <c r="AX256" s="14" t="s">
        <v>75</v>
      </c>
      <c r="AY256" s="277" t="s">
        <v>143</v>
      </c>
    </row>
    <row r="257" spans="2:51" s="12" customFormat="1" ht="12">
      <c r="B257" s="235"/>
      <c r="C257" s="236"/>
      <c r="D257" s="232" t="s">
        <v>167</v>
      </c>
      <c r="E257" s="245" t="s">
        <v>19</v>
      </c>
      <c r="F257" s="237" t="s">
        <v>398</v>
      </c>
      <c r="G257" s="236"/>
      <c r="H257" s="238">
        <v>17.4</v>
      </c>
      <c r="I257" s="239"/>
      <c r="J257" s="236"/>
      <c r="K257" s="236"/>
      <c r="L257" s="240"/>
      <c r="M257" s="241"/>
      <c r="N257" s="242"/>
      <c r="O257" s="242"/>
      <c r="P257" s="242"/>
      <c r="Q257" s="242"/>
      <c r="R257" s="242"/>
      <c r="S257" s="242"/>
      <c r="T257" s="243"/>
      <c r="AT257" s="244" t="s">
        <v>167</v>
      </c>
      <c r="AU257" s="244" t="s">
        <v>84</v>
      </c>
      <c r="AV257" s="12" t="s">
        <v>84</v>
      </c>
      <c r="AW257" s="12" t="s">
        <v>36</v>
      </c>
      <c r="AX257" s="12" t="s">
        <v>75</v>
      </c>
      <c r="AY257" s="244" t="s">
        <v>143</v>
      </c>
    </row>
    <row r="258" spans="2:51" s="12" customFormat="1" ht="12">
      <c r="B258" s="235"/>
      <c r="C258" s="236"/>
      <c r="D258" s="232" t="s">
        <v>167</v>
      </c>
      <c r="E258" s="245" t="s">
        <v>19</v>
      </c>
      <c r="F258" s="237" t="s">
        <v>399</v>
      </c>
      <c r="G258" s="236"/>
      <c r="H258" s="238">
        <v>24.6</v>
      </c>
      <c r="I258" s="239"/>
      <c r="J258" s="236"/>
      <c r="K258" s="236"/>
      <c r="L258" s="240"/>
      <c r="M258" s="241"/>
      <c r="N258" s="242"/>
      <c r="O258" s="242"/>
      <c r="P258" s="242"/>
      <c r="Q258" s="242"/>
      <c r="R258" s="242"/>
      <c r="S258" s="242"/>
      <c r="T258" s="243"/>
      <c r="AT258" s="244" t="s">
        <v>167</v>
      </c>
      <c r="AU258" s="244" t="s">
        <v>84</v>
      </c>
      <c r="AV258" s="12" t="s">
        <v>84</v>
      </c>
      <c r="AW258" s="12" t="s">
        <v>36</v>
      </c>
      <c r="AX258" s="12" t="s">
        <v>75</v>
      </c>
      <c r="AY258" s="244" t="s">
        <v>143</v>
      </c>
    </row>
    <row r="259" spans="2:51" s="12" customFormat="1" ht="12">
      <c r="B259" s="235"/>
      <c r="C259" s="236"/>
      <c r="D259" s="232" t="s">
        <v>167</v>
      </c>
      <c r="E259" s="245" t="s">
        <v>19</v>
      </c>
      <c r="F259" s="237" t="s">
        <v>400</v>
      </c>
      <c r="G259" s="236"/>
      <c r="H259" s="238">
        <v>17.4</v>
      </c>
      <c r="I259" s="239"/>
      <c r="J259" s="236"/>
      <c r="K259" s="236"/>
      <c r="L259" s="240"/>
      <c r="M259" s="241"/>
      <c r="N259" s="242"/>
      <c r="O259" s="242"/>
      <c r="P259" s="242"/>
      <c r="Q259" s="242"/>
      <c r="R259" s="242"/>
      <c r="S259" s="242"/>
      <c r="T259" s="243"/>
      <c r="AT259" s="244" t="s">
        <v>167</v>
      </c>
      <c r="AU259" s="244" t="s">
        <v>84</v>
      </c>
      <c r="AV259" s="12" t="s">
        <v>84</v>
      </c>
      <c r="AW259" s="12" t="s">
        <v>36</v>
      </c>
      <c r="AX259" s="12" t="s">
        <v>75</v>
      </c>
      <c r="AY259" s="244" t="s">
        <v>143</v>
      </c>
    </row>
    <row r="260" spans="2:51" s="12" customFormat="1" ht="12">
      <c r="B260" s="235"/>
      <c r="C260" s="236"/>
      <c r="D260" s="232" t="s">
        <v>167</v>
      </c>
      <c r="E260" s="245" t="s">
        <v>19</v>
      </c>
      <c r="F260" s="237" t="s">
        <v>401</v>
      </c>
      <c r="G260" s="236"/>
      <c r="H260" s="238">
        <v>36.075</v>
      </c>
      <c r="I260" s="239"/>
      <c r="J260" s="236"/>
      <c r="K260" s="236"/>
      <c r="L260" s="240"/>
      <c r="M260" s="241"/>
      <c r="N260" s="242"/>
      <c r="O260" s="242"/>
      <c r="P260" s="242"/>
      <c r="Q260" s="242"/>
      <c r="R260" s="242"/>
      <c r="S260" s="242"/>
      <c r="T260" s="243"/>
      <c r="AT260" s="244" t="s">
        <v>167</v>
      </c>
      <c r="AU260" s="244" t="s">
        <v>84</v>
      </c>
      <c r="AV260" s="12" t="s">
        <v>84</v>
      </c>
      <c r="AW260" s="12" t="s">
        <v>36</v>
      </c>
      <c r="AX260" s="12" t="s">
        <v>75</v>
      </c>
      <c r="AY260" s="244" t="s">
        <v>143</v>
      </c>
    </row>
    <row r="261" spans="2:51" s="12" customFormat="1" ht="12">
      <c r="B261" s="235"/>
      <c r="C261" s="236"/>
      <c r="D261" s="232" t="s">
        <v>167</v>
      </c>
      <c r="E261" s="245" t="s">
        <v>19</v>
      </c>
      <c r="F261" s="237" t="s">
        <v>402</v>
      </c>
      <c r="G261" s="236"/>
      <c r="H261" s="238">
        <v>11.1</v>
      </c>
      <c r="I261" s="239"/>
      <c r="J261" s="236"/>
      <c r="K261" s="236"/>
      <c r="L261" s="240"/>
      <c r="M261" s="241"/>
      <c r="N261" s="242"/>
      <c r="O261" s="242"/>
      <c r="P261" s="242"/>
      <c r="Q261" s="242"/>
      <c r="R261" s="242"/>
      <c r="S261" s="242"/>
      <c r="T261" s="243"/>
      <c r="AT261" s="244" t="s">
        <v>167</v>
      </c>
      <c r="AU261" s="244" t="s">
        <v>84</v>
      </c>
      <c r="AV261" s="12" t="s">
        <v>84</v>
      </c>
      <c r="AW261" s="12" t="s">
        <v>36</v>
      </c>
      <c r="AX261" s="12" t="s">
        <v>75</v>
      </c>
      <c r="AY261" s="244" t="s">
        <v>143</v>
      </c>
    </row>
    <row r="262" spans="2:51" s="12" customFormat="1" ht="12">
      <c r="B262" s="235"/>
      <c r="C262" s="236"/>
      <c r="D262" s="232" t="s">
        <v>167</v>
      </c>
      <c r="E262" s="245" t="s">
        <v>19</v>
      </c>
      <c r="F262" s="237" t="s">
        <v>403</v>
      </c>
      <c r="G262" s="236"/>
      <c r="H262" s="238">
        <v>8.4</v>
      </c>
      <c r="I262" s="239"/>
      <c r="J262" s="236"/>
      <c r="K262" s="236"/>
      <c r="L262" s="240"/>
      <c r="M262" s="241"/>
      <c r="N262" s="242"/>
      <c r="O262" s="242"/>
      <c r="P262" s="242"/>
      <c r="Q262" s="242"/>
      <c r="R262" s="242"/>
      <c r="S262" s="242"/>
      <c r="T262" s="243"/>
      <c r="AT262" s="244" t="s">
        <v>167</v>
      </c>
      <c r="AU262" s="244" t="s">
        <v>84</v>
      </c>
      <c r="AV262" s="12" t="s">
        <v>84</v>
      </c>
      <c r="AW262" s="12" t="s">
        <v>36</v>
      </c>
      <c r="AX262" s="12" t="s">
        <v>75</v>
      </c>
      <c r="AY262" s="244" t="s">
        <v>143</v>
      </c>
    </row>
    <row r="263" spans="2:51" s="12" customFormat="1" ht="12">
      <c r="B263" s="235"/>
      <c r="C263" s="236"/>
      <c r="D263" s="232" t="s">
        <v>167</v>
      </c>
      <c r="E263" s="245" t="s">
        <v>19</v>
      </c>
      <c r="F263" s="237" t="s">
        <v>404</v>
      </c>
      <c r="G263" s="236"/>
      <c r="H263" s="238">
        <v>7.2</v>
      </c>
      <c r="I263" s="239"/>
      <c r="J263" s="236"/>
      <c r="K263" s="236"/>
      <c r="L263" s="240"/>
      <c r="M263" s="241"/>
      <c r="N263" s="242"/>
      <c r="O263" s="242"/>
      <c r="P263" s="242"/>
      <c r="Q263" s="242"/>
      <c r="R263" s="242"/>
      <c r="S263" s="242"/>
      <c r="T263" s="243"/>
      <c r="AT263" s="244" t="s">
        <v>167</v>
      </c>
      <c r="AU263" s="244" t="s">
        <v>84</v>
      </c>
      <c r="AV263" s="12" t="s">
        <v>84</v>
      </c>
      <c r="AW263" s="12" t="s">
        <v>36</v>
      </c>
      <c r="AX263" s="12" t="s">
        <v>75</v>
      </c>
      <c r="AY263" s="244" t="s">
        <v>143</v>
      </c>
    </row>
    <row r="264" spans="2:51" s="14" customFormat="1" ht="12">
      <c r="B264" s="267"/>
      <c r="C264" s="268"/>
      <c r="D264" s="232" t="s">
        <v>167</v>
      </c>
      <c r="E264" s="269" t="s">
        <v>19</v>
      </c>
      <c r="F264" s="270" t="s">
        <v>360</v>
      </c>
      <c r="G264" s="268"/>
      <c r="H264" s="271">
        <v>122.175</v>
      </c>
      <c r="I264" s="272"/>
      <c r="J264" s="268"/>
      <c r="K264" s="268"/>
      <c r="L264" s="273"/>
      <c r="M264" s="274"/>
      <c r="N264" s="275"/>
      <c r="O264" s="275"/>
      <c r="P264" s="275"/>
      <c r="Q264" s="275"/>
      <c r="R264" s="275"/>
      <c r="S264" s="275"/>
      <c r="T264" s="276"/>
      <c r="AT264" s="277" t="s">
        <v>167</v>
      </c>
      <c r="AU264" s="277" t="s">
        <v>84</v>
      </c>
      <c r="AV264" s="14" t="s">
        <v>158</v>
      </c>
      <c r="AW264" s="14" t="s">
        <v>36</v>
      </c>
      <c r="AX264" s="14" t="s">
        <v>75</v>
      </c>
      <c r="AY264" s="277" t="s">
        <v>143</v>
      </c>
    </row>
    <row r="265" spans="2:51" s="13" customFormat="1" ht="12">
      <c r="B265" s="246"/>
      <c r="C265" s="247"/>
      <c r="D265" s="232" t="s">
        <v>167</v>
      </c>
      <c r="E265" s="248" t="s">
        <v>19</v>
      </c>
      <c r="F265" s="249" t="s">
        <v>176</v>
      </c>
      <c r="G265" s="247"/>
      <c r="H265" s="250">
        <v>361.2749999999999</v>
      </c>
      <c r="I265" s="251"/>
      <c r="J265" s="247"/>
      <c r="K265" s="247"/>
      <c r="L265" s="252"/>
      <c r="M265" s="253"/>
      <c r="N265" s="254"/>
      <c r="O265" s="254"/>
      <c r="P265" s="254"/>
      <c r="Q265" s="254"/>
      <c r="R265" s="254"/>
      <c r="S265" s="254"/>
      <c r="T265" s="255"/>
      <c r="AT265" s="256" t="s">
        <v>167</v>
      </c>
      <c r="AU265" s="256" t="s">
        <v>84</v>
      </c>
      <c r="AV265" s="13" t="s">
        <v>150</v>
      </c>
      <c r="AW265" s="13" t="s">
        <v>36</v>
      </c>
      <c r="AX265" s="13" t="s">
        <v>82</v>
      </c>
      <c r="AY265" s="256" t="s">
        <v>143</v>
      </c>
    </row>
    <row r="266" spans="2:65" s="1" customFormat="1" ht="24" customHeight="1">
      <c r="B266" s="38"/>
      <c r="C266" s="219" t="s">
        <v>405</v>
      </c>
      <c r="D266" s="219" t="s">
        <v>145</v>
      </c>
      <c r="E266" s="220" t="s">
        <v>406</v>
      </c>
      <c r="F266" s="221" t="s">
        <v>407</v>
      </c>
      <c r="G266" s="222" t="s">
        <v>195</v>
      </c>
      <c r="H266" s="223">
        <v>46.7</v>
      </c>
      <c r="I266" s="224"/>
      <c r="J266" s="225">
        <f>ROUND(I266*H266,2)</f>
        <v>0</v>
      </c>
      <c r="K266" s="221" t="s">
        <v>149</v>
      </c>
      <c r="L266" s="43"/>
      <c r="M266" s="226" t="s">
        <v>19</v>
      </c>
      <c r="N266" s="227" t="s">
        <v>46</v>
      </c>
      <c r="O266" s="83"/>
      <c r="P266" s="228">
        <f>O266*H266</f>
        <v>0</v>
      </c>
      <c r="Q266" s="228">
        <v>0.01838</v>
      </c>
      <c r="R266" s="228">
        <f>Q266*H266</f>
        <v>0.858346</v>
      </c>
      <c r="S266" s="228">
        <v>0</v>
      </c>
      <c r="T266" s="229">
        <f>S266*H266</f>
        <v>0</v>
      </c>
      <c r="AR266" s="230" t="s">
        <v>150</v>
      </c>
      <c r="AT266" s="230" t="s">
        <v>145</v>
      </c>
      <c r="AU266" s="230" t="s">
        <v>84</v>
      </c>
      <c r="AY266" s="17" t="s">
        <v>143</v>
      </c>
      <c r="BE266" s="231">
        <f>IF(N266="základní",J266,0)</f>
        <v>0</v>
      </c>
      <c r="BF266" s="231">
        <f>IF(N266="snížená",J266,0)</f>
        <v>0</v>
      </c>
      <c r="BG266" s="231">
        <f>IF(N266="zákl. přenesená",J266,0)</f>
        <v>0</v>
      </c>
      <c r="BH266" s="231">
        <f>IF(N266="sníž. přenesená",J266,0)</f>
        <v>0</v>
      </c>
      <c r="BI266" s="231">
        <f>IF(N266="nulová",J266,0)</f>
        <v>0</v>
      </c>
      <c r="BJ266" s="17" t="s">
        <v>82</v>
      </c>
      <c r="BK266" s="231">
        <f>ROUND(I266*H266,2)</f>
        <v>0</v>
      </c>
      <c r="BL266" s="17" t="s">
        <v>150</v>
      </c>
      <c r="BM266" s="230" t="s">
        <v>408</v>
      </c>
    </row>
    <row r="267" spans="2:47" s="1" customFormat="1" ht="12">
      <c r="B267" s="38"/>
      <c r="C267" s="39"/>
      <c r="D267" s="232" t="s">
        <v>152</v>
      </c>
      <c r="E267" s="39"/>
      <c r="F267" s="233" t="s">
        <v>380</v>
      </c>
      <c r="G267" s="39"/>
      <c r="H267" s="39"/>
      <c r="I267" s="145"/>
      <c r="J267" s="39"/>
      <c r="K267" s="39"/>
      <c r="L267" s="43"/>
      <c r="M267" s="234"/>
      <c r="N267" s="83"/>
      <c r="O267" s="83"/>
      <c r="P267" s="83"/>
      <c r="Q267" s="83"/>
      <c r="R267" s="83"/>
      <c r="S267" s="83"/>
      <c r="T267" s="84"/>
      <c r="AT267" s="17" t="s">
        <v>152</v>
      </c>
      <c r="AU267" s="17" t="s">
        <v>84</v>
      </c>
    </row>
    <row r="268" spans="2:51" s="12" customFormat="1" ht="12">
      <c r="B268" s="235"/>
      <c r="C268" s="236"/>
      <c r="D268" s="232" t="s">
        <v>167</v>
      </c>
      <c r="E268" s="245" t="s">
        <v>19</v>
      </c>
      <c r="F268" s="237" t="s">
        <v>409</v>
      </c>
      <c r="G268" s="236"/>
      <c r="H268" s="238">
        <v>18.15</v>
      </c>
      <c r="I268" s="239"/>
      <c r="J268" s="236"/>
      <c r="K268" s="236"/>
      <c r="L268" s="240"/>
      <c r="M268" s="241"/>
      <c r="N268" s="242"/>
      <c r="O268" s="242"/>
      <c r="P268" s="242"/>
      <c r="Q268" s="242"/>
      <c r="R268" s="242"/>
      <c r="S268" s="242"/>
      <c r="T268" s="243"/>
      <c r="AT268" s="244" t="s">
        <v>167</v>
      </c>
      <c r="AU268" s="244" t="s">
        <v>84</v>
      </c>
      <c r="AV268" s="12" t="s">
        <v>84</v>
      </c>
      <c r="AW268" s="12" t="s">
        <v>36</v>
      </c>
      <c r="AX268" s="12" t="s">
        <v>75</v>
      </c>
      <c r="AY268" s="244" t="s">
        <v>143</v>
      </c>
    </row>
    <row r="269" spans="2:51" s="12" customFormat="1" ht="12">
      <c r="B269" s="235"/>
      <c r="C269" s="236"/>
      <c r="D269" s="232" t="s">
        <v>167</v>
      </c>
      <c r="E269" s="245" t="s">
        <v>19</v>
      </c>
      <c r="F269" s="237" t="s">
        <v>410</v>
      </c>
      <c r="G269" s="236"/>
      <c r="H269" s="238">
        <v>10.31</v>
      </c>
      <c r="I269" s="239"/>
      <c r="J269" s="236"/>
      <c r="K269" s="236"/>
      <c r="L269" s="240"/>
      <c r="M269" s="241"/>
      <c r="N269" s="242"/>
      <c r="O269" s="242"/>
      <c r="P269" s="242"/>
      <c r="Q269" s="242"/>
      <c r="R269" s="242"/>
      <c r="S269" s="242"/>
      <c r="T269" s="243"/>
      <c r="AT269" s="244" t="s">
        <v>167</v>
      </c>
      <c r="AU269" s="244" t="s">
        <v>84</v>
      </c>
      <c r="AV269" s="12" t="s">
        <v>84</v>
      </c>
      <c r="AW269" s="12" t="s">
        <v>36</v>
      </c>
      <c r="AX269" s="12" t="s">
        <v>75</v>
      </c>
      <c r="AY269" s="244" t="s">
        <v>143</v>
      </c>
    </row>
    <row r="270" spans="2:51" s="12" customFormat="1" ht="12">
      <c r="B270" s="235"/>
      <c r="C270" s="236"/>
      <c r="D270" s="232" t="s">
        <v>167</v>
      </c>
      <c r="E270" s="245" t="s">
        <v>19</v>
      </c>
      <c r="F270" s="237" t="s">
        <v>411</v>
      </c>
      <c r="G270" s="236"/>
      <c r="H270" s="238">
        <v>9.12</v>
      </c>
      <c r="I270" s="239"/>
      <c r="J270" s="236"/>
      <c r="K270" s="236"/>
      <c r="L270" s="240"/>
      <c r="M270" s="241"/>
      <c r="N270" s="242"/>
      <c r="O270" s="242"/>
      <c r="P270" s="242"/>
      <c r="Q270" s="242"/>
      <c r="R270" s="242"/>
      <c r="S270" s="242"/>
      <c r="T270" s="243"/>
      <c r="AT270" s="244" t="s">
        <v>167</v>
      </c>
      <c r="AU270" s="244" t="s">
        <v>84</v>
      </c>
      <c r="AV270" s="12" t="s">
        <v>84</v>
      </c>
      <c r="AW270" s="12" t="s">
        <v>36</v>
      </c>
      <c r="AX270" s="12" t="s">
        <v>75</v>
      </c>
      <c r="AY270" s="244" t="s">
        <v>143</v>
      </c>
    </row>
    <row r="271" spans="2:51" s="12" customFormat="1" ht="12">
      <c r="B271" s="235"/>
      <c r="C271" s="236"/>
      <c r="D271" s="232" t="s">
        <v>167</v>
      </c>
      <c r="E271" s="245" t="s">
        <v>19</v>
      </c>
      <c r="F271" s="237" t="s">
        <v>412</v>
      </c>
      <c r="G271" s="236"/>
      <c r="H271" s="238">
        <v>9.12</v>
      </c>
      <c r="I271" s="239"/>
      <c r="J271" s="236"/>
      <c r="K271" s="236"/>
      <c r="L271" s="240"/>
      <c r="M271" s="241"/>
      <c r="N271" s="242"/>
      <c r="O271" s="242"/>
      <c r="P271" s="242"/>
      <c r="Q271" s="242"/>
      <c r="R271" s="242"/>
      <c r="S271" s="242"/>
      <c r="T271" s="243"/>
      <c r="AT271" s="244" t="s">
        <v>167</v>
      </c>
      <c r="AU271" s="244" t="s">
        <v>84</v>
      </c>
      <c r="AV271" s="12" t="s">
        <v>84</v>
      </c>
      <c r="AW271" s="12" t="s">
        <v>36</v>
      </c>
      <c r="AX271" s="12" t="s">
        <v>75</v>
      </c>
      <c r="AY271" s="244" t="s">
        <v>143</v>
      </c>
    </row>
    <row r="272" spans="2:51" s="13" customFormat="1" ht="12">
      <c r="B272" s="246"/>
      <c r="C272" s="247"/>
      <c r="D272" s="232" t="s">
        <v>167</v>
      </c>
      <c r="E272" s="248" t="s">
        <v>19</v>
      </c>
      <c r="F272" s="249" t="s">
        <v>176</v>
      </c>
      <c r="G272" s="247"/>
      <c r="H272" s="250">
        <v>46.699999999999996</v>
      </c>
      <c r="I272" s="251"/>
      <c r="J272" s="247"/>
      <c r="K272" s="247"/>
      <c r="L272" s="252"/>
      <c r="M272" s="253"/>
      <c r="N272" s="254"/>
      <c r="O272" s="254"/>
      <c r="P272" s="254"/>
      <c r="Q272" s="254"/>
      <c r="R272" s="254"/>
      <c r="S272" s="254"/>
      <c r="T272" s="255"/>
      <c r="AT272" s="256" t="s">
        <v>167</v>
      </c>
      <c r="AU272" s="256" t="s">
        <v>84</v>
      </c>
      <c r="AV272" s="13" t="s">
        <v>150</v>
      </c>
      <c r="AW272" s="13" t="s">
        <v>36</v>
      </c>
      <c r="AX272" s="13" t="s">
        <v>82</v>
      </c>
      <c r="AY272" s="256" t="s">
        <v>143</v>
      </c>
    </row>
    <row r="273" spans="2:65" s="1" customFormat="1" ht="24" customHeight="1">
      <c r="B273" s="38"/>
      <c r="C273" s="219" t="s">
        <v>413</v>
      </c>
      <c r="D273" s="219" t="s">
        <v>145</v>
      </c>
      <c r="E273" s="220" t="s">
        <v>414</v>
      </c>
      <c r="F273" s="221" t="s">
        <v>415</v>
      </c>
      <c r="G273" s="222" t="s">
        <v>195</v>
      </c>
      <c r="H273" s="223">
        <v>803.35</v>
      </c>
      <c r="I273" s="224"/>
      <c r="J273" s="225">
        <f>ROUND(I273*H273,2)</f>
        <v>0</v>
      </c>
      <c r="K273" s="221" t="s">
        <v>149</v>
      </c>
      <c r="L273" s="43"/>
      <c r="M273" s="226" t="s">
        <v>19</v>
      </c>
      <c r="N273" s="227" t="s">
        <v>46</v>
      </c>
      <c r="O273" s="83"/>
      <c r="P273" s="228">
        <f>O273*H273</f>
        <v>0</v>
      </c>
      <c r="Q273" s="228">
        <v>0.0079</v>
      </c>
      <c r="R273" s="228">
        <f>Q273*H273</f>
        <v>6.346465000000001</v>
      </c>
      <c r="S273" s="228">
        <v>0</v>
      </c>
      <c r="T273" s="229">
        <f>S273*H273</f>
        <v>0</v>
      </c>
      <c r="AR273" s="230" t="s">
        <v>150</v>
      </c>
      <c r="AT273" s="230" t="s">
        <v>145</v>
      </c>
      <c r="AU273" s="230" t="s">
        <v>84</v>
      </c>
      <c r="AY273" s="17" t="s">
        <v>143</v>
      </c>
      <c r="BE273" s="231">
        <f>IF(N273="základní",J273,0)</f>
        <v>0</v>
      </c>
      <c r="BF273" s="231">
        <f>IF(N273="snížená",J273,0)</f>
        <v>0</v>
      </c>
      <c r="BG273" s="231">
        <f>IF(N273="zákl. přenesená",J273,0)</f>
        <v>0</v>
      </c>
      <c r="BH273" s="231">
        <f>IF(N273="sníž. přenesená",J273,0)</f>
        <v>0</v>
      </c>
      <c r="BI273" s="231">
        <f>IF(N273="nulová",J273,0)</f>
        <v>0</v>
      </c>
      <c r="BJ273" s="17" t="s">
        <v>82</v>
      </c>
      <c r="BK273" s="231">
        <f>ROUND(I273*H273,2)</f>
        <v>0</v>
      </c>
      <c r="BL273" s="17" t="s">
        <v>150</v>
      </c>
      <c r="BM273" s="230" t="s">
        <v>416</v>
      </c>
    </row>
    <row r="274" spans="2:47" s="1" customFormat="1" ht="12">
      <c r="B274" s="38"/>
      <c r="C274" s="39"/>
      <c r="D274" s="232" t="s">
        <v>152</v>
      </c>
      <c r="E274" s="39"/>
      <c r="F274" s="233" t="s">
        <v>380</v>
      </c>
      <c r="G274" s="39"/>
      <c r="H274" s="39"/>
      <c r="I274" s="145"/>
      <c r="J274" s="39"/>
      <c r="K274" s="39"/>
      <c r="L274" s="43"/>
      <c r="M274" s="234"/>
      <c r="N274" s="83"/>
      <c r="O274" s="83"/>
      <c r="P274" s="83"/>
      <c r="Q274" s="83"/>
      <c r="R274" s="83"/>
      <c r="S274" s="83"/>
      <c r="T274" s="84"/>
      <c r="AT274" s="17" t="s">
        <v>152</v>
      </c>
      <c r="AU274" s="17" t="s">
        <v>84</v>
      </c>
    </row>
    <row r="275" spans="2:51" s="12" customFormat="1" ht="12">
      <c r="B275" s="235"/>
      <c r="C275" s="236"/>
      <c r="D275" s="232" t="s">
        <v>167</v>
      </c>
      <c r="E275" s="236"/>
      <c r="F275" s="237" t="s">
        <v>417</v>
      </c>
      <c r="G275" s="236"/>
      <c r="H275" s="238">
        <v>803.35</v>
      </c>
      <c r="I275" s="239"/>
      <c r="J275" s="236"/>
      <c r="K275" s="236"/>
      <c r="L275" s="240"/>
      <c r="M275" s="241"/>
      <c r="N275" s="242"/>
      <c r="O275" s="242"/>
      <c r="P275" s="242"/>
      <c r="Q275" s="242"/>
      <c r="R275" s="242"/>
      <c r="S275" s="242"/>
      <c r="T275" s="243"/>
      <c r="AT275" s="244" t="s">
        <v>167</v>
      </c>
      <c r="AU275" s="244" t="s">
        <v>84</v>
      </c>
      <c r="AV275" s="12" t="s">
        <v>84</v>
      </c>
      <c r="AW275" s="12" t="s">
        <v>4</v>
      </c>
      <c r="AX275" s="12" t="s">
        <v>82</v>
      </c>
      <c r="AY275" s="244" t="s">
        <v>143</v>
      </c>
    </row>
    <row r="276" spans="2:65" s="1" customFormat="1" ht="16.5" customHeight="1">
      <c r="B276" s="38"/>
      <c r="C276" s="219" t="s">
        <v>418</v>
      </c>
      <c r="D276" s="219" t="s">
        <v>145</v>
      </c>
      <c r="E276" s="220" t="s">
        <v>419</v>
      </c>
      <c r="F276" s="221" t="s">
        <v>420</v>
      </c>
      <c r="G276" s="222" t="s">
        <v>195</v>
      </c>
      <c r="H276" s="223">
        <v>36</v>
      </c>
      <c r="I276" s="224"/>
      <c r="J276" s="225">
        <f>ROUND(I276*H276,2)</f>
        <v>0</v>
      </c>
      <c r="K276" s="221" t="s">
        <v>149</v>
      </c>
      <c r="L276" s="43"/>
      <c r="M276" s="226" t="s">
        <v>19</v>
      </c>
      <c r="N276" s="227" t="s">
        <v>46</v>
      </c>
      <c r="O276" s="83"/>
      <c r="P276" s="228">
        <f>O276*H276</f>
        <v>0</v>
      </c>
      <c r="Q276" s="228">
        <v>0.04153</v>
      </c>
      <c r="R276" s="228">
        <f>Q276*H276</f>
        <v>1.49508</v>
      </c>
      <c r="S276" s="228">
        <v>0</v>
      </c>
      <c r="T276" s="229">
        <f>S276*H276</f>
        <v>0</v>
      </c>
      <c r="AR276" s="230" t="s">
        <v>150</v>
      </c>
      <c r="AT276" s="230" t="s">
        <v>145</v>
      </c>
      <c r="AU276" s="230" t="s">
        <v>84</v>
      </c>
      <c r="AY276" s="17" t="s">
        <v>143</v>
      </c>
      <c r="BE276" s="231">
        <f>IF(N276="základní",J276,0)</f>
        <v>0</v>
      </c>
      <c r="BF276" s="231">
        <f>IF(N276="snížená",J276,0)</f>
        <v>0</v>
      </c>
      <c r="BG276" s="231">
        <f>IF(N276="zákl. přenesená",J276,0)</f>
        <v>0</v>
      </c>
      <c r="BH276" s="231">
        <f>IF(N276="sníž. přenesená",J276,0)</f>
        <v>0</v>
      </c>
      <c r="BI276" s="231">
        <f>IF(N276="nulová",J276,0)</f>
        <v>0</v>
      </c>
      <c r="BJ276" s="17" t="s">
        <v>82</v>
      </c>
      <c r="BK276" s="231">
        <f>ROUND(I276*H276,2)</f>
        <v>0</v>
      </c>
      <c r="BL276" s="17" t="s">
        <v>150</v>
      </c>
      <c r="BM276" s="230" t="s">
        <v>421</v>
      </c>
    </row>
    <row r="277" spans="2:51" s="12" customFormat="1" ht="12">
      <c r="B277" s="235"/>
      <c r="C277" s="236"/>
      <c r="D277" s="232" t="s">
        <v>167</v>
      </c>
      <c r="E277" s="245" t="s">
        <v>19</v>
      </c>
      <c r="F277" s="237" t="s">
        <v>422</v>
      </c>
      <c r="G277" s="236"/>
      <c r="H277" s="238">
        <v>36</v>
      </c>
      <c r="I277" s="239"/>
      <c r="J277" s="236"/>
      <c r="K277" s="236"/>
      <c r="L277" s="240"/>
      <c r="M277" s="241"/>
      <c r="N277" s="242"/>
      <c r="O277" s="242"/>
      <c r="P277" s="242"/>
      <c r="Q277" s="242"/>
      <c r="R277" s="242"/>
      <c r="S277" s="242"/>
      <c r="T277" s="243"/>
      <c r="AT277" s="244" t="s">
        <v>167</v>
      </c>
      <c r="AU277" s="244" t="s">
        <v>84</v>
      </c>
      <c r="AV277" s="12" t="s">
        <v>84</v>
      </c>
      <c r="AW277" s="12" t="s">
        <v>36</v>
      </c>
      <c r="AX277" s="12" t="s">
        <v>82</v>
      </c>
      <c r="AY277" s="244" t="s">
        <v>143</v>
      </c>
    </row>
    <row r="278" spans="2:65" s="1" customFormat="1" ht="16.5" customHeight="1">
      <c r="B278" s="38"/>
      <c r="C278" s="219" t="s">
        <v>423</v>
      </c>
      <c r="D278" s="219" t="s">
        <v>145</v>
      </c>
      <c r="E278" s="220" t="s">
        <v>424</v>
      </c>
      <c r="F278" s="221" t="s">
        <v>425</v>
      </c>
      <c r="G278" s="222" t="s">
        <v>426</v>
      </c>
      <c r="H278" s="223">
        <v>48</v>
      </c>
      <c r="I278" s="224"/>
      <c r="J278" s="225">
        <f>ROUND(I278*H278,2)</f>
        <v>0</v>
      </c>
      <c r="K278" s="221" t="s">
        <v>149</v>
      </c>
      <c r="L278" s="43"/>
      <c r="M278" s="226" t="s">
        <v>19</v>
      </c>
      <c r="N278" s="227" t="s">
        <v>46</v>
      </c>
      <c r="O278" s="83"/>
      <c r="P278" s="228">
        <f>O278*H278</f>
        <v>0</v>
      </c>
      <c r="Q278" s="228">
        <v>0.0415</v>
      </c>
      <c r="R278" s="228">
        <f>Q278*H278</f>
        <v>1.992</v>
      </c>
      <c r="S278" s="228">
        <v>0</v>
      </c>
      <c r="T278" s="229">
        <f>S278*H278</f>
        <v>0</v>
      </c>
      <c r="AR278" s="230" t="s">
        <v>150</v>
      </c>
      <c r="AT278" s="230" t="s">
        <v>145</v>
      </c>
      <c r="AU278" s="230" t="s">
        <v>84</v>
      </c>
      <c r="AY278" s="17" t="s">
        <v>143</v>
      </c>
      <c r="BE278" s="231">
        <f>IF(N278="základní",J278,0)</f>
        <v>0</v>
      </c>
      <c r="BF278" s="231">
        <f>IF(N278="snížená",J278,0)</f>
        <v>0</v>
      </c>
      <c r="BG278" s="231">
        <f>IF(N278="zákl. přenesená",J278,0)</f>
        <v>0</v>
      </c>
      <c r="BH278" s="231">
        <f>IF(N278="sníž. přenesená",J278,0)</f>
        <v>0</v>
      </c>
      <c r="BI278" s="231">
        <f>IF(N278="nulová",J278,0)</f>
        <v>0</v>
      </c>
      <c r="BJ278" s="17" t="s">
        <v>82</v>
      </c>
      <c r="BK278" s="231">
        <f>ROUND(I278*H278,2)</f>
        <v>0</v>
      </c>
      <c r="BL278" s="17" t="s">
        <v>150</v>
      </c>
      <c r="BM278" s="230" t="s">
        <v>427</v>
      </c>
    </row>
    <row r="279" spans="2:51" s="12" customFormat="1" ht="12">
      <c r="B279" s="235"/>
      <c r="C279" s="236"/>
      <c r="D279" s="232" t="s">
        <v>167</v>
      </c>
      <c r="E279" s="245" t="s">
        <v>19</v>
      </c>
      <c r="F279" s="237" t="s">
        <v>428</v>
      </c>
      <c r="G279" s="236"/>
      <c r="H279" s="238">
        <v>24</v>
      </c>
      <c r="I279" s="239"/>
      <c r="J279" s="236"/>
      <c r="K279" s="236"/>
      <c r="L279" s="240"/>
      <c r="M279" s="241"/>
      <c r="N279" s="242"/>
      <c r="O279" s="242"/>
      <c r="P279" s="242"/>
      <c r="Q279" s="242"/>
      <c r="R279" s="242"/>
      <c r="S279" s="242"/>
      <c r="T279" s="243"/>
      <c r="AT279" s="244" t="s">
        <v>167</v>
      </c>
      <c r="AU279" s="244" t="s">
        <v>84</v>
      </c>
      <c r="AV279" s="12" t="s">
        <v>84</v>
      </c>
      <c r="AW279" s="12" t="s">
        <v>36</v>
      </c>
      <c r="AX279" s="12" t="s">
        <v>82</v>
      </c>
      <c r="AY279" s="244" t="s">
        <v>143</v>
      </c>
    </row>
    <row r="280" spans="2:51" s="12" customFormat="1" ht="12">
      <c r="B280" s="235"/>
      <c r="C280" s="236"/>
      <c r="D280" s="232" t="s">
        <v>167</v>
      </c>
      <c r="E280" s="236"/>
      <c r="F280" s="237" t="s">
        <v>429</v>
      </c>
      <c r="G280" s="236"/>
      <c r="H280" s="238">
        <v>48</v>
      </c>
      <c r="I280" s="239"/>
      <c r="J280" s="236"/>
      <c r="K280" s="236"/>
      <c r="L280" s="240"/>
      <c r="M280" s="241"/>
      <c r="N280" s="242"/>
      <c r="O280" s="242"/>
      <c r="P280" s="242"/>
      <c r="Q280" s="242"/>
      <c r="R280" s="242"/>
      <c r="S280" s="242"/>
      <c r="T280" s="243"/>
      <c r="AT280" s="244" t="s">
        <v>167</v>
      </c>
      <c r="AU280" s="244" t="s">
        <v>84</v>
      </c>
      <c r="AV280" s="12" t="s">
        <v>84</v>
      </c>
      <c r="AW280" s="12" t="s">
        <v>4</v>
      </c>
      <c r="AX280" s="12" t="s">
        <v>82</v>
      </c>
      <c r="AY280" s="244" t="s">
        <v>143</v>
      </c>
    </row>
    <row r="281" spans="2:65" s="1" customFormat="1" ht="16.5" customHeight="1">
      <c r="B281" s="38"/>
      <c r="C281" s="219" t="s">
        <v>430</v>
      </c>
      <c r="D281" s="219" t="s">
        <v>145</v>
      </c>
      <c r="E281" s="220" t="s">
        <v>431</v>
      </c>
      <c r="F281" s="221" t="s">
        <v>432</v>
      </c>
      <c r="G281" s="222" t="s">
        <v>195</v>
      </c>
      <c r="H281" s="223">
        <v>7.97</v>
      </c>
      <c r="I281" s="224"/>
      <c r="J281" s="225">
        <f>ROUND(I281*H281,2)</f>
        <v>0</v>
      </c>
      <c r="K281" s="221" t="s">
        <v>149</v>
      </c>
      <c r="L281" s="43"/>
      <c r="M281" s="226" t="s">
        <v>19</v>
      </c>
      <c r="N281" s="227" t="s">
        <v>46</v>
      </c>
      <c r="O281" s="83"/>
      <c r="P281" s="228">
        <f>O281*H281</f>
        <v>0</v>
      </c>
      <c r="Q281" s="228">
        <v>0.03358</v>
      </c>
      <c r="R281" s="228">
        <f>Q281*H281</f>
        <v>0.2676326</v>
      </c>
      <c r="S281" s="228">
        <v>0</v>
      </c>
      <c r="T281" s="229">
        <f>S281*H281</f>
        <v>0</v>
      </c>
      <c r="AR281" s="230" t="s">
        <v>150</v>
      </c>
      <c r="AT281" s="230" t="s">
        <v>145</v>
      </c>
      <c r="AU281" s="230" t="s">
        <v>84</v>
      </c>
      <c r="AY281" s="17" t="s">
        <v>143</v>
      </c>
      <c r="BE281" s="231">
        <f>IF(N281="základní",J281,0)</f>
        <v>0</v>
      </c>
      <c r="BF281" s="231">
        <f>IF(N281="snížená",J281,0)</f>
        <v>0</v>
      </c>
      <c r="BG281" s="231">
        <f>IF(N281="zákl. přenesená",J281,0)</f>
        <v>0</v>
      </c>
      <c r="BH281" s="231">
        <f>IF(N281="sníž. přenesená",J281,0)</f>
        <v>0</v>
      </c>
      <c r="BI281" s="231">
        <f>IF(N281="nulová",J281,0)</f>
        <v>0</v>
      </c>
      <c r="BJ281" s="17" t="s">
        <v>82</v>
      </c>
      <c r="BK281" s="231">
        <f>ROUND(I281*H281,2)</f>
        <v>0</v>
      </c>
      <c r="BL281" s="17" t="s">
        <v>150</v>
      </c>
      <c r="BM281" s="230" t="s">
        <v>433</v>
      </c>
    </row>
    <row r="282" spans="2:47" s="1" customFormat="1" ht="12">
      <c r="B282" s="38"/>
      <c r="C282" s="39"/>
      <c r="D282" s="232" t="s">
        <v>152</v>
      </c>
      <c r="E282" s="39"/>
      <c r="F282" s="233" t="s">
        <v>434</v>
      </c>
      <c r="G282" s="39"/>
      <c r="H282" s="39"/>
      <c r="I282" s="145"/>
      <c r="J282" s="39"/>
      <c r="K282" s="39"/>
      <c r="L282" s="43"/>
      <c r="M282" s="234"/>
      <c r="N282" s="83"/>
      <c r="O282" s="83"/>
      <c r="P282" s="83"/>
      <c r="Q282" s="83"/>
      <c r="R282" s="83"/>
      <c r="S282" s="83"/>
      <c r="T282" s="84"/>
      <c r="AT282" s="17" t="s">
        <v>152</v>
      </c>
      <c r="AU282" s="17" t="s">
        <v>84</v>
      </c>
    </row>
    <row r="283" spans="2:51" s="12" customFormat="1" ht="12">
      <c r="B283" s="235"/>
      <c r="C283" s="236"/>
      <c r="D283" s="232" t="s">
        <v>167</v>
      </c>
      <c r="E283" s="245" t="s">
        <v>19</v>
      </c>
      <c r="F283" s="237" t="s">
        <v>435</v>
      </c>
      <c r="G283" s="236"/>
      <c r="H283" s="238">
        <v>5.81</v>
      </c>
      <c r="I283" s="239"/>
      <c r="J283" s="236"/>
      <c r="K283" s="236"/>
      <c r="L283" s="240"/>
      <c r="M283" s="241"/>
      <c r="N283" s="242"/>
      <c r="O283" s="242"/>
      <c r="P283" s="242"/>
      <c r="Q283" s="242"/>
      <c r="R283" s="242"/>
      <c r="S283" s="242"/>
      <c r="T283" s="243"/>
      <c r="AT283" s="244" t="s">
        <v>167</v>
      </c>
      <c r="AU283" s="244" t="s">
        <v>84</v>
      </c>
      <c r="AV283" s="12" t="s">
        <v>84</v>
      </c>
      <c r="AW283" s="12" t="s">
        <v>36</v>
      </c>
      <c r="AX283" s="12" t="s">
        <v>75</v>
      </c>
      <c r="AY283" s="244" t="s">
        <v>143</v>
      </c>
    </row>
    <row r="284" spans="2:51" s="12" customFormat="1" ht="12">
      <c r="B284" s="235"/>
      <c r="C284" s="236"/>
      <c r="D284" s="232" t="s">
        <v>167</v>
      </c>
      <c r="E284" s="245" t="s">
        <v>19</v>
      </c>
      <c r="F284" s="237" t="s">
        <v>436</v>
      </c>
      <c r="G284" s="236"/>
      <c r="H284" s="238">
        <v>2.16</v>
      </c>
      <c r="I284" s="239"/>
      <c r="J284" s="236"/>
      <c r="K284" s="236"/>
      <c r="L284" s="240"/>
      <c r="M284" s="241"/>
      <c r="N284" s="242"/>
      <c r="O284" s="242"/>
      <c r="P284" s="242"/>
      <c r="Q284" s="242"/>
      <c r="R284" s="242"/>
      <c r="S284" s="242"/>
      <c r="T284" s="243"/>
      <c r="AT284" s="244" t="s">
        <v>167</v>
      </c>
      <c r="AU284" s="244" t="s">
        <v>84</v>
      </c>
      <c r="AV284" s="12" t="s">
        <v>84</v>
      </c>
      <c r="AW284" s="12" t="s">
        <v>36</v>
      </c>
      <c r="AX284" s="12" t="s">
        <v>75</v>
      </c>
      <c r="AY284" s="244" t="s">
        <v>143</v>
      </c>
    </row>
    <row r="285" spans="2:51" s="14" customFormat="1" ht="12">
      <c r="B285" s="267"/>
      <c r="C285" s="268"/>
      <c r="D285" s="232" t="s">
        <v>167</v>
      </c>
      <c r="E285" s="269" t="s">
        <v>19</v>
      </c>
      <c r="F285" s="270" t="s">
        <v>437</v>
      </c>
      <c r="G285" s="268"/>
      <c r="H285" s="271">
        <v>7.97</v>
      </c>
      <c r="I285" s="272"/>
      <c r="J285" s="268"/>
      <c r="K285" s="268"/>
      <c r="L285" s="273"/>
      <c r="M285" s="274"/>
      <c r="N285" s="275"/>
      <c r="O285" s="275"/>
      <c r="P285" s="275"/>
      <c r="Q285" s="275"/>
      <c r="R285" s="275"/>
      <c r="S285" s="275"/>
      <c r="T285" s="276"/>
      <c r="AT285" s="277" t="s">
        <v>167</v>
      </c>
      <c r="AU285" s="277" t="s">
        <v>84</v>
      </c>
      <c r="AV285" s="14" t="s">
        <v>158</v>
      </c>
      <c r="AW285" s="14" t="s">
        <v>36</v>
      </c>
      <c r="AX285" s="14" t="s">
        <v>75</v>
      </c>
      <c r="AY285" s="277" t="s">
        <v>143</v>
      </c>
    </row>
    <row r="286" spans="2:51" s="13" customFormat="1" ht="12">
      <c r="B286" s="246"/>
      <c r="C286" s="247"/>
      <c r="D286" s="232" t="s">
        <v>167</v>
      </c>
      <c r="E286" s="248" t="s">
        <v>19</v>
      </c>
      <c r="F286" s="249" t="s">
        <v>176</v>
      </c>
      <c r="G286" s="247"/>
      <c r="H286" s="250">
        <v>7.97</v>
      </c>
      <c r="I286" s="251"/>
      <c r="J286" s="247"/>
      <c r="K286" s="247"/>
      <c r="L286" s="252"/>
      <c r="M286" s="253"/>
      <c r="N286" s="254"/>
      <c r="O286" s="254"/>
      <c r="P286" s="254"/>
      <c r="Q286" s="254"/>
      <c r="R286" s="254"/>
      <c r="S286" s="254"/>
      <c r="T286" s="255"/>
      <c r="AT286" s="256" t="s">
        <v>167</v>
      </c>
      <c r="AU286" s="256" t="s">
        <v>84</v>
      </c>
      <c r="AV286" s="13" t="s">
        <v>150</v>
      </c>
      <c r="AW286" s="13" t="s">
        <v>36</v>
      </c>
      <c r="AX286" s="13" t="s">
        <v>82</v>
      </c>
      <c r="AY286" s="256" t="s">
        <v>143</v>
      </c>
    </row>
    <row r="287" spans="2:65" s="1" customFormat="1" ht="16.5" customHeight="1">
      <c r="B287" s="38"/>
      <c r="C287" s="219" t="s">
        <v>438</v>
      </c>
      <c r="D287" s="219" t="s">
        <v>145</v>
      </c>
      <c r="E287" s="220" t="s">
        <v>439</v>
      </c>
      <c r="F287" s="221" t="s">
        <v>440</v>
      </c>
      <c r="G287" s="222" t="s">
        <v>195</v>
      </c>
      <c r="H287" s="223">
        <v>18.33</v>
      </c>
      <c r="I287" s="224"/>
      <c r="J287" s="225">
        <f>ROUND(I287*H287,2)</f>
        <v>0</v>
      </c>
      <c r="K287" s="221" t="s">
        <v>149</v>
      </c>
      <c r="L287" s="43"/>
      <c r="M287" s="226" t="s">
        <v>19</v>
      </c>
      <c r="N287" s="227" t="s">
        <v>46</v>
      </c>
      <c r="O287" s="83"/>
      <c r="P287" s="228">
        <f>O287*H287</f>
        <v>0</v>
      </c>
      <c r="Q287" s="228">
        <v>0.0425</v>
      </c>
      <c r="R287" s="228">
        <f>Q287*H287</f>
        <v>0.779025</v>
      </c>
      <c r="S287" s="228">
        <v>0</v>
      </c>
      <c r="T287" s="229">
        <f>S287*H287</f>
        <v>0</v>
      </c>
      <c r="AR287" s="230" t="s">
        <v>150</v>
      </c>
      <c r="AT287" s="230" t="s">
        <v>145</v>
      </c>
      <c r="AU287" s="230" t="s">
        <v>84</v>
      </c>
      <c r="AY287" s="17" t="s">
        <v>143</v>
      </c>
      <c r="BE287" s="231">
        <f>IF(N287="základní",J287,0)</f>
        <v>0</v>
      </c>
      <c r="BF287" s="231">
        <f>IF(N287="snížená",J287,0)</f>
        <v>0</v>
      </c>
      <c r="BG287" s="231">
        <f>IF(N287="zákl. přenesená",J287,0)</f>
        <v>0</v>
      </c>
      <c r="BH287" s="231">
        <f>IF(N287="sníž. přenesená",J287,0)</f>
        <v>0</v>
      </c>
      <c r="BI287" s="231">
        <f>IF(N287="nulová",J287,0)</f>
        <v>0</v>
      </c>
      <c r="BJ287" s="17" t="s">
        <v>82</v>
      </c>
      <c r="BK287" s="231">
        <f>ROUND(I287*H287,2)</f>
        <v>0</v>
      </c>
      <c r="BL287" s="17" t="s">
        <v>150</v>
      </c>
      <c r="BM287" s="230" t="s">
        <v>441</v>
      </c>
    </row>
    <row r="288" spans="2:47" s="1" customFormat="1" ht="12">
      <c r="B288" s="38"/>
      <c r="C288" s="39"/>
      <c r="D288" s="232" t="s">
        <v>152</v>
      </c>
      <c r="E288" s="39"/>
      <c r="F288" s="233" t="s">
        <v>442</v>
      </c>
      <c r="G288" s="39"/>
      <c r="H288" s="39"/>
      <c r="I288" s="145"/>
      <c r="J288" s="39"/>
      <c r="K288" s="39"/>
      <c r="L288" s="43"/>
      <c r="M288" s="234"/>
      <c r="N288" s="83"/>
      <c r="O288" s="83"/>
      <c r="P288" s="83"/>
      <c r="Q288" s="83"/>
      <c r="R288" s="83"/>
      <c r="S288" s="83"/>
      <c r="T288" s="84"/>
      <c r="AT288" s="17" t="s">
        <v>152</v>
      </c>
      <c r="AU288" s="17" t="s">
        <v>84</v>
      </c>
    </row>
    <row r="289" spans="2:51" s="12" customFormat="1" ht="12">
      <c r="B289" s="235"/>
      <c r="C289" s="236"/>
      <c r="D289" s="232" t="s">
        <v>167</v>
      </c>
      <c r="E289" s="245" t="s">
        <v>19</v>
      </c>
      <c r="F289" s="237" t="s">
        <v>443</v>
      </c>
      <c r="G289" s="236"/>
      <c r="H289" s="238">
        <v>18.33</v>
      </c>
      <c r="I289" s="239"/>
      <c r="J289" s="236"/>
      <c r="K289" s="236"/>
      <c r="L289" s="240"/>
      <c r="M289" s="241"/>
      <c r="N289" s="242"/>
      <c r="O289" s="242"/>
      <c r="P289" s="242"/>
      <c r="Q289" s="242"/>
      <c r="R289" s="242"/>
      <c r="S289" s="242"/>
      <c r="T289" s="243"/>
      <c r="AT289" s="244" t="s">
        <v>167</v>
      </c>
      <c r="AU289" s="244" t="s">
        <v>84</v>
      </c>
      <c r="AV289" s="12" t="s">
        <v>84</v>
      </c>
      <c r="AW289" s="12" t="s">
        <v>36</v>
      </c>
      <c r="AX289" s="12" t="s">
        <v>82</v>
      </c>
      <c r="AY289" s="244" t="s">
        <v>143</v>
      </c>
    </row>
    <row r="290" spans="2:65" s="1" customFormat="1" ht="16.5" customHeight="1">
      <c r="B290" s="38"/>
      <c r="C290" s="219" t="s">
        <v>444</v>
      </c>
      <c r="D290" s="219" t="s">
        <v>145</v>
      </c>
      <c r="E290" s="220" t="s">
        <v>445</v>
      </c>
      <c r="F290" s="221" t="s">
        <v>446</v>
      </c>
      <c r="G290" s="222" t="s">
        <v>195</v>
      </c>
      <c r="H290" s="223">
        <v>18.33</v>
      </c>
      <c r="I290" s="224"/>
      <c r="J290" s="225">
        <f>ROUND(I290*H290,2)</f>
        <v>0</v>
      </c>
      <c r="K290" s="221" t="s">
        <v>149</v>
      </c>
      <c r="L290" s="43"/>
      <c r="M290" s="226" t="s">
        <v>19</v>
      </c>
      <c r="N290" s="227" t="s">
        <v>46</v>
      </c>
      <c r="O290" s="83"/>
      <c r="P290" s="228">
        <f>O290*H290</f>
        <v>0</v>
      </c>
      <c r="Q290" s="228">
        <v>0.016</v>
      </c>
      <c r="R290" s="228">
        <f>Q290*H290</f>
        <v>0.29328</v>
      </c>
      <c r="S290" s="228">
        <v>0</v>
      </c>
      <c r="T290" s="229">
        <f>S290*H290</f>
        <v>0</v>
      </c>
      <c r="AR290" s="230" t="s">
        <v>150</v>
      </c>
      <c r="AT290" s="230" t="s">
        <v>145</v>
      </c>
      <c r="AU290" s="230" t="s">
        <v>84</v>
      </c>
      <c r="AY290" s="17" t="s">
        <v>143</v>
      </c>
      <c r="BE290" s="231">
        <f>IF(N290="základní",J290,0)</f>
        <v>0</v>
      </c>
      <c r="BF290" s="231">
        <f>IF(N290="snížená",J290,0)</f>
        <v>0</v>
      </c>
      <c r="BG290" s="231">
        <f>IF(N290="zákl. přenesená",J290,0)</f>
        <v>0</v>
      </c>
      <c r="BH290" s="231">
        <f>IF(N290="sníž. přenesená",J290,0)</f>
        <v>0</v>
      </c>
      <c r="BI290" s="231">
        <f>IF(N290="nulová",J290,0)</f>
        <v>0</v>
      </c>
      <c r="BJ290" s="17" t="s">
        <v>82</v>
      </c>
      <c r="BK290" s="231">
        <f>ROUND(I290*H290,2)</f>
        <v>0</v>
      </c>
      <c r="BL290" s="17" t="s">
        <v>150</v>
      </c>
      <c r="BM290" s="230" t="s">
        <v>447</v>
      </c>
    </row>
    <row r="291" spans="2:47" s="1" customFormat="1" ht="12">
      <c r="B291" s="38"/>
      <c r="C291" s="39"/>
      <c r="D291" s="232" t="s">
        <v>152</v>
      </c>
      <c r="E291" s="39"/>
      <c r="F291" s="233" t="s">
        <v>442</v>
      </c>
      <c r="G291" s="39"/>
      <c r="H291" s="39"/>
      <c r="I291" s="145"/>
      <c r="J291" s="39"/>
      <c r="K291" s="39"/>
      <c r="L291" s="43"/>
      <c r="M291" s="234"/>
      <c r="N291" s="83"/>
      <c r="O291" s="83"/>
      <c r="P291" s="83"/>
      <c r="Q291" s="83"/>
      <c r="R291" s="83"/>
      <c r="S291" s="83"/>
      <c r="T291" s="84"/>
      <c r="AT291" s="17" t="s">
        <v>152</v>
      </c>
      <c r="AU291" s="17" t="s">
        <v>84</v>
      </c>
    </row>
    <row r="292" spans="2:63" s="11" customFormat="1" ht="22.8" customHeight="1">
      <c r="B292" s="203"/>
      <c r="C292" s="204"/>
      <c r="D292" s="205" t="s">
        <v>74</v>
      </c>
      <c r="E292" s="217" t="s">
        <v>448</v>
      </c>
      <c r="F292" s="217" t="s">
        <v>449</v>
      </c>
      <c r="G292" s="204"/>
      <c r="H292" s="204"/>
      <c r="I292" s="207"/>
      <c r="J292" s="218">
        <f>BK292</f>
        <v>0</v>
      </c>
      <c r="K292" s="204"/>
      <c r="L292" s="209"/>
      <c r="M292" s="210"/>
      <c r="N292" s="211"/>
      <c r="O292" s="211"/>
      <c r="P292" s="212">
        <f>SUM(P293:P296)</f>
        <v>0</v>
      </c>
      <c r="Q292" s="211"/>
      <c r="R292" s="212">
        <f>SUM(R293:R296)</f>
        <v>16.823271039999998</v>
      </c>
      <c r="S292" s="211"/>
      <c r="T292" s="213">
        <f>SUM(T293:T296)</f>
        <v>0</v>
      </c>
      <c r="AR292" s="214" t="s">
        <v>82</v>
      </c>
      <c r="AT292" s="215" t="s">
        <v>74</v>
      </c>
      <c r="AU292" s="215" t="s">
        <v>82</v>
      </c>
      <c r="AY292" s="214" t="s">
        <v>143</v>
      </c>
      <c r="BK292" s="216">
        <f>SUM(BK293:BK296)</f>
        <v>0</v>
      </c>
    </row>
    <row r="293" spans="2:65" s="1" customFormat="1" ht="24" customHeight="1">
      <c r="B293" s="38"/>
      <c r="C293" s="219" t="s">
        <v>450</v>
      </c>
      <c r="D293" s="219" t="s">
        <v>145</v>
      </c>
      <c r="E293" s="220" t="s">
        <v>451</v>
      </c>
      <c r="F293" s="221" t="s">
        <v>452</v>
      </c>
      <c r="G293" s="222" t="s">
        <v>164</v>
      </c>
      <c r="H293" s="223">
        <v>7.456</v>
      </c>
      <c r="I293" s="224"/>
      <c r="J293" s="225">
        <f>ROUND(I293*H293,2)</f>
        <v>0</v>
      </c>
      <c r="K293" s="221" t="s">
        <v>149</v>
      </c>
      <c r="L293" s="43"/>
      <c r="M293" s="226" t="s">
        <v>19</v>
      </c>
      <c r="N293" s="227" t="s">
        <v>46</v>
      </c>
      <c r="O293" s="83"/>
      <c r="P293" s="228">
        <f>O293*H293</f>
        <v>0</v>
      </c>
      <c r="Q293" s="228">
        <v>2.25634</v>
      </c>
      <c r="R293" s="228">
        <f>Q293*H293</f>
        <v>16.823271039999998</v>
      </c>
      <c r="S293" s="228">
        <v>0</v>
      </c>
      <c r="T293" s="229">
        <f>S293*H293</f>
        <v>0</v>
      </c>
      <c r="AR293" s="230" t="s">
        <v>150</v>
      </c>
      <c r="AT293" s="230" t="s">
        <v>145</v>
      </c>
      <c r="AU293" s="230" t="s">
        <v>84</v>
      </c>
      <c r="AY293" s="17" t="s">
        <v>143</v>
      </c>
      <c r="BE293" s="231">
        <f>IF(N293="základní",J293,0)</f>
        <v>0</v>
      </c>
      <c r="BF293" s="231">
        <f>IF(N293="snížená",J293,0)</f>
        <v>0</v>
      </c>
      <c r="BG293" s="231">
        <f>IF(N293="zákl. přenesená",J293,0)</f>
        <v>0</v>
      </c>
      <c r="BH293" s="231">
        <f>IF(N293="sníž. přenesená",J293,0)</f>
        <v>0</v>
      </c>
      <c r="BI293" s="231">
        <f>IF(N293="nulová",J293,0)</f>
        <v>0</v>
      </c>
      <c r="BJ293" s="17" t="s">
        <v>82</v>
      </c>
      <c r="BK293" s="231">
        <f>ROUND(I293*H293,2)</f>
        <v>0</v>
      </c>
      <c r="BL293" s="17" t="s">
        <v>150</v>
      </c>
      <c r="BM293" s="230" t="s">
        <v>453</v>
      </c>
    </row>
    <row r="294" spans="2:51" s="12" customFormat="1" ht="12">
      <c r="B294" s="235"/>
      <c r="C294" s="236"/>
      <c r="D294" s="232" t="s">
        <v>167</v>
      </c>
      <c r="E294" s="245" t="s">
        <v>19</v>
      </c>
      <c r="F294" s="237" t="s">
        <v>454</v>
      </c>
      <c r="G294" s="236"/>
      <c r="H294" s="238">
        <v>7.2</v>
      </c>
      <c r="I294" s="239"/>
      <c r="J294" s="236"/>
      <c r="K294" s="236"/>
      <c r="L294" s="240"/>
      <c r="M294" s="241"/>
      <c r="N294" s="242"/>
      <c r="O294" s="242"/>
      <c r="P294" s="242"/>
      <c r="Q294" s="242"/>
      <c r="R294" s="242"/>
      <c r="S294" s="242"/>
      <c r="T294" s="243"/>
      <c r="AT294" s="244" t="s">
        <v>167</v>
      </c>
      <c r="AU294" s="244" t="s">
        <v>84</v>
      </c>
      <c r="AV294" s="12" t="s">
        <v>84</v>
      </c>
      <c r="AW294" s="12" t="s">
        <v>36</v>
      </c>
      <c r="AX294" s="12" t="s">
        <v>75</v>
      </c>
      <c r="AY294" s="244" t="s">
        <v>143</v>
      </c>
    </row>
    <row r="295" spans="2:51" s="12" customFormat="1" ht="12">
      <c r="B295" s="235"/>
      <c r="C295" s="236"/>
      <c r="D295" s="232" t="s">
        <v>167</v>
      </c>
      <c r="E295" s="245" t="s">
        <v>19</v>
      </c>
      <c r="F295" s="237" t="s">
        <v>455</v>
      </c>
      <c r="G295" s="236"/>
      <c r="H295" s="238">
        <v>0.256</v>
      </c>
      <c r="I295" s="239"/>
      <c r="J295" s="236"/>
      <c r="K295" s="236"/>
      <c r="L295" s="240"/>
      <c r="M295" s="241"/>
      <c r="N295" s="242"/>
      <c r="O295" s="242"/>
      <c r="P295" s="242"/>
      <c r="Q295" s="242"/>
      <c r="R295" s="242"/>
      <c r="S295" s="242"/>
      <c r="T295" s="243"/>
      <c r="AT295" s="244" t="s">
        <v>167</v>
      </c>
      <c r="AU295" s="244" t="s">
        <v>84</v>
      </c>
      <c r="AV295" s="12" t="s">
        <v>84</v>
      </c>
      <c r="AW295" s="12" t="s">
        <v>36</v>
      </c>
      <c r="AX295" s="12" t="s">
        <v>75</v>
      </c>
      <c r="AY295" s="244" t="s">
        <v>143</v>
      </c>
    </row>
    <row r="296" spans="2:51" s="13" customFormat="1" ht="12">
      <c r="B296" s="246"/>
      <c r="C296" s="247"/>
      <c r="D296" s="232" t="s">
        <v>167</v>
      </c>
      <c r="E296" s="248" t="s">
        <v>19</v>
      </c>
      <c r="F296" s="249" t="s">
        <v>176</v>
      </c>
      <c r="G296" s="247"/>
      <c r="H296" s="250">
        <v>7.456</v>
      </c>
      <c r="I296" s="251"/>
      <c r="J296" s="247"/>
      <c r="K296" s="247"/>
      <c r="L296" s="252"/>
      <c r="M296" s="253"/>
      <c r="N296" s="254"/>
      <c r="O296" s="254"/>
      <c r="P296" s="254"/>
      <c r="Q296" s="254"/>
      <c r="R296" s="254"/>
      <c r="S296" s="254"/>
      <c r="T296" s="255"/>
      <c r="AT296" s="256" t="s">
        <v>167</v>
      </c>
      <c r="AU296" s="256" t="s">
        <v>84</v>
      </c>
      <c r="AV296" s="13" t="s">
        <v>150</v>
      </c>
      <c r="AW296" s="13" t="s">
        <v>36</v>
      </c>
      <c r="AX296" s="13" t="s">
        <v>82</v>
      </c>
      <c r="AY296" s="256" t="s">
        <v>143</v>
      </c>
    </row>
    <row r="297" spans="2:63" s="11" customFormat="1" ht="22.8" customHeight="1">
      <c r="B297" s="203"/>
      <c r="C297" s="204"/>
      <c r="D297" s="205" t="s">
        <v>74</v>
      </c>
      <c r="E297" s="217" t="s">
        <v>456</v>
      </c>
      <c r="F297" s="217" t="s">
        <v>457</v>
      </c>
      <c r="G297" s="204"/>
      <c r="H297" s="204"/>
      <c r="I297" s="207"/>
      <c r="J297" s="218">
        <f>BK297</f>
        <v>0</v>
      </c>
      <c r="K297" s="204"/>
      <c r="L297" s="209"/>
      <c r="M297" s="210"/>
      <c r="N297" s="211"/>
      <c r="O297" s="211"/>
      <c r="P297" s="212">
        <f>SUM(P298:P329)</f>
        <v>0</v>
      </c>
      <c r="Q297" s="211"/>
      <c r="R297" s="212">
        <f>SUM(R298:R329)</f>
        <v>2.4274999999999993</v>
      </c>
      <c r="S297" s="211"/>
      <c r="T297" s="213">
        <f>SUM(T298:T329)</f>
        <v>0</v>
      </c>
      <c r="AR297" s="214" t="s">
        <v>82</v>
      </c>
      <c r="AT297" s="215" t="s">
        <v>74</v>
      </c>
      <c r="AU297" s="215" t="s">
        <v>82</v>
      </c>
      <c r="AY297" s="214" t="s">
        <v>143</v>
      </c>
      <c r="BK297" s="216">
        <f>SUM(BK298:BK329)</f>
        <v>0</v>
      </c>
    </row>
    <row r="298" spans="2:65" s="1" customFormat="1" ht="24" customHeight="1">
      <c r="B298" s="38"/>
      <c r="C298" s="219" t="s">
        <v>458</v>
      </c>
      <c r="D298" s="219" t="s">
        <v>145</v>
      </c>
      <c r="E298" s="220" t="s">
        <v>459</v>
      </c>
      <c r="F298" s="221" t="s">
        <v>460</v>
      </c>
      <c r="G298" s="222" t="s">
        <v>426</v>
      </c>
      <c r="H298" s="223">
        <v>42</v>
      </c>
      <c r="I298" s="224"/>
      <c r="J298" s="225">
        <f>ROUND(I298*H298,2)</f>
        <v>0</v>
      </c>
      <c r="K298" s="221" t="s">
        <v>149</v>
      </c>
      <c r="L298" s="43"/>
      <c r="M298" s="226" t="s">
        <v>19</v>
      </c>
      <c r="N298" s="227" t="s">
        <v>46</v>
      </c>
      <c r="O298" s="83"/>
      <c r="P298" s="228">
        <f>O298*H298</f>
        <v>0</v>
      </c>
      <c r="Q298" s="228">
        <v>0.04684</v>
      </c>
      <c r="R298" s="228">
        <f>Q298*H298</f>
        <v>1.96728</v>
      </c>
      <c r="S298" s="228">
        <v>0</v>
      </c>
      <c r="T298" s="229">
        <f>S298*H298</f>
        <v>0</v>
      </c>
      <c r="AR298" s="230" t="s">
        <v>150</v>
      </c>
      <c r="AT298" s="230" t="s">
        <v>145</v>
      </c>
      <c r="AU298" s="230" t="s">
        <v>84</v>
      </c>
      <c r="AY298" s="17" t="s">
        <v>143</v>
      </c>
      <c r="BE298" s="231">
        <f>IF(N298="základní",J298,0)</f>
        <v>0</v>
      </c>
      <c r="BF298" s="231">
        <f>IF(N298="snížená",J298,0)</f>
        <v>0</v>
      </c>
      <c r="BG298" s="231">
        <f>IF(N298="zákl. přenesená",J298,0)</f>
        <v>0</v>
      </c>
      <c r="BH298" s="231">
        <f>IF(N298="sníž. přenesená",J298,0)</f>
        <v>0</v>
      </c>
      <c r="BI298" s="231">
        <f>IF(N298="nulová",J298,0)</f>
        <v>0</v>
      </c>
      <c r="BJ298" s="17" t="s">
        <v>82</v>
      </c>
      <c r="BK298" s="231">
        <f>ROUND(I298*H298,2)</f>
        <v>0</v>
      </c>
      <c r="BL298" s="17" t="s">
        <v>150</v>
      </c>
      <c r="BM298" s="230" t="s">
        <v>461</v>
      </c>
    </row>
    <row r="299" spans="2:47" s="1" customFormat="1" ht="12">
      <c r="B299" s="38"/>
      <c r="C299" s="39"/>
      <c r="D299" s="232" t="s">
        <v>152</v>
      </c>
      <c r="E299" s="39"/>
      <c r="F299" s="233" t="s">
        <v>462</v>
      </c>
      <c r="G299" s="39"/>
      <c r="H299" s="39"/>
      <c r="I299" s="145"/>
      <c r="J299" s="39"/>
      <c r="K299" s="39"/>
      <c r="L299" s="43"/>
      <c r="M299" s="234"/>
      <c r="N299" s="83"/>
      <c r="O299" s="83"/>
      <c r="P299" s="83"/>
      <c r="Q299" s="83"/>
      <c r="R299" s="83"/>
      <c r="S299" s="83"/>
      <c r="T299" s="84"/>
      <c r="AT299" s="17" t="s">
        <v>152</v>
      </c>
      <c r="AU299" s="17" t="s">
        <v>84</v>
      </c>
    </row>
    <row r="300" spans="2:65" s="1" customFormat="1" ht="16.5" customHeight="1">
      <c r="B300" s="38"/>
      <c r="C300" s="257" t="s">
        <v>463</v>
      </c>
      <c r="D300" s="257" t="s">
        <v>234</v>
      </c>
      <c r="E300" s="258" t="s">
        <v>464</v>
      </c>
      <c r="F300" s="259" t="s">
        <v>465</v>
      </c>
      <c r="G300" s="260" t="s">
        <v>426</v>
      </c>
      <c r="H300" s="261">
        <v>20</v>
      </c>
      <c r="I300" s="262"/>
      <c r="J300" s="263">
        <f>ROUND(I300*H300,2)</f>
        <v>0</v>
      </c>
      <c r="K300" s="259" t="s">
        <v>149</v>
      </c>
      <c r="L300" s="264"/>
      <c r="M300" s="265" t="s">
        <v>19</v>
      </c>
      <c r="N300" s="266" t="s">
        <v>46</v>
      </c>
      <c r="O300" s="83"/>
      <c r="P300" s="228">
        <f>O300*H300</f>
        <v>0</v>
      </c>
      <c r="Q300" s="228">
        <v>0.0108</v>
      </c>
      <c r="R300" s="228">
        <f>Q300*H300</f>
        <v>0.21600000000000003</v>
      </c>
      <c r="S300" s="228">
        <v>0</v>
      </c>
      <c r="T300" s="229">
        <f>S300*H300</f>
        <v>0</v>
      </c>
      <c r="AR300" s="230" t="s">
        <v>188</v>
      </c>
      <c r="AT300" s="230" t="s">
        <v>234</v>
      </c>
      <c r="AU300" s="230" t="s">
        <v>84</v>
      </c>
      <c r="AY300" s="17" t="s">
        <v>143</v>
      </c>
      <c r="BE300" s="231">
        <f>IF(N300="základní",J300,0)</f>
        <v>0</v>
      </c>
      <c r="BF300" s="231">
        <f>IF(N300="snížená",J300,0)</f>
        <v>0</v>
      </c>
      <c r="BG300" s="231">
        <f>IF(N300="zákl. přenesená",J300,0)</f>
        <v>0</v>
      </c>
      <c r="BH300" s="231">
        <f>IF(N300="sníž. přenesená",J300,0)</f>
        <v>0</v>
      </c>
      <c r="BI300" s="231">
        <f>IF(N300="nulová",J300,0)</f>
        <v>0</v>
      </c>
      <c r="BJ300" s="17" t="s">
        <v>82</v>
      </c>
      <c r="BK300" s="231">
        <f>ROUND(I300*H300,2)</f>
        <v>0</v>
      </c>
      <c r="BL300" s="17" t="s">
        <v>150</v>
      </c>
      <c r="BM300" s="230" t="s">
        <v>466</v>
      </c>
    </row>
    <row r="301" spans="2:51" s="12" customFormat="1" ht="12">
      <c r="B301" s="235"/>
      <c r="C301" s="236"/>
      <c r="D301" s="232" t="s">
        <v>167</v>
      </c>
      <c r="E301" s="245" t="s">
        <v>19</v>
      </c>
      <c r="F301" s="237" t="s">
        <v>467</v>
      </c>
      <c r="G301" s="236"/>
      <c r="H301" s="238">
        <v>3</v>
      </c>
      <c r="I301" s="239"/>
      <c r="J301" s="236"/>
      <c r="K301" s="236"/>
      <c r="L301" s="240"/>
      <c r="M301" s="241"/>
      <c r="N301" s="242"/>
      <c r="O301" s="242"/>
      <c r="P301" s="242"/>
      <c r="Q301" s="242"/>
      <c r="R301" s="242"/>
      <c r="S301" s="242"/>
      <c r="T301" s="243"/>
      <c r="AT301" s="244" t="s">
        <v>167</v>
      </c>
      <c r="AU301" s="244" t="s">
        <v>84</v>
      </c>
      <c r="AV301" s="12" t="s">
        <v>84</v>
      </c>
      <c r="AW301" s="12" t="s">
        <v>36</v>
      </c>
      <c r="AX301" s="12" t="s">
        <v>75</v>
      </c>
      <c r="AY301" s="244" t="s">
        <v>143</v>
      </c>
    </row>
    <row r="302" spans="2:51" s="12" customFormat="1" ht="12">
      <c r="B302" s="235"/>
      <c r="C302" s="236"/>
      <c r="D302" s="232" t="s">
        <v>167</v>
      </c>
      <c r="E302" s="245" t="s">
        <v>19</v>
      </c>
      <c r="F302" s="237" t="s">
        <v>468</v>
      </c>
      <c r="G302" s="236"/>
      <c r="H302" s="238">
        <v>7</v>
      </c>
      <c r="I302" s="239"/>
      <c r="J302" s="236"/>
      <c r="K302" s="236"/>
      <c r="L302" s="240"/>
      <c r="M302" s="241"/>
      <c r="N302" s="242"/>
      <c r="O302" s="242"/>
      <c r="P302" s="242"/>
      <c r="Q302" s="242"/>
      <c r="R302" s="242"/>
      <c r="S302" s="242"/>
      <c r="T302" s="243"/>
      <c r="AT302" s="244" t="s">
        <v>167</v>
      </c>
      <c r="AU302" s="244" t="s">
        <v>84</v>
      </c>
      <c r="AV302" s="12" t="s">
        <v>84</v>
      </c>
      <c r="AW302" s="12" t="s">
        <v>36</v>
      </c>
      <c r="AX302" s="12" t="s">
        <v>75</v>
      </c>
      <c r="AY302" s="244" t="s">
        <v>143</v>
      </c>
    </row>
    <row r="303" spans="2:51" s="12" customFormat="1" ht="12">
      <c r="B303" s="235"/>
      <c r="C303" s="236"/>
      <c r="D303" s="232" t="s">
        <v>167</v>
      </c>
      <c r="E303" s="245" t="s">
        <v>19</v>
      </c>
      <c r="F303" s="237" t="s">
        <v>469</v>
      </c>
      <c r="G303" s="236"/>
      <c r="H303" s="238">
        <v>5</v>
      </c>
      <c r="I303" s="239"/>
      <c r="J303" s="236"/>
      <c r="K303" s="236"/>
      <c r="L303" s="240"/>
      <c r="M303" s="241"/>
      <c r="N303" s="242"/>
      <c r="O303" s="242"/>
      <c r="P303" s="242"/>
      <c r="Q303" s="242"/>
      <c r="R303" s="242"/>
      <c r="S303" s="242"/>
      <c r="T303" s="243"/>
      <c r="AT303" s="244" t="s">
        <v>167</v>
      </c>
      <c r="AU303" s="244" t="s">
        <v>84</v>
      </c>
      <c r="AV303" s="12" t="s">
        <v>84</v>
      </c>
      <c r="AW303" s="12" t="s">
        <v>36</v>
      </c>
      <c r="AX303" s="12" t="s">
        <v>75</v>
      </c>
      <c r="AY303" s="244" t="s">
        <v>143</v>
      </c>
    </row>
    <row r="304" spans="2:51" s="12" customFormat="1" ht="12">
      <c r="B304" s="235"/>
      <c r="C304" s="236"/>
      <c r="D304" s="232" t="s">
        <v>167</v>
      </c>
      <c r="E304" s="245" t="s">
        <v>19</v>
      </c>
      <c r="F304" s="237" t="s">
        <v>470</v>
      </c>
      <c r="G304" s="236"/>
      <c r="H304" s="238">
        <v>5</v>
      </c>
      <c r="I304" s="239"/>
      <c r="J304" s="236"/>
      <c r="K304" s="236"/>
      <c r="L304" s="240"/>
      <c r="M304" s="241"/>
      <c r="N304" s="242"/>
      <c r="O304" s="242"/>
      <c r="P304" s="242"/>
      <c r="Q304" s="242"/>
      <c r="R304" s="242"/>
      <c r="S304" s="242"/>
      <c r="T304" s="243"/>
      <c r="AT304" s="244" t="s">
        <v>167</v>
      </c>
      <c r="AU304" s="244" t="s">
        <v>84</v>
      </c>
      <c r="AV304" s="12" t="s">
        <v>84</v>
      </c>
      <c r="AW304" s="12" t="s">
        <v>36</v>
      </c>
      <c r="AX304" s="12" t="s">
        <v>75</v>
      </c>
      <c r="AY304" s="244" t="s">
        <v>143</v>
      </c>
    </row>
    <row r="305" spans="2:51" s="13" customFormat="1" ht="12">
      <c r="B305" s="246"/>
      <c r="C305" s="247"/>
      <c r="D305" s="232" t="s">
        <v>167</v>
      </c>
      <c r="E305" s="248" t="s">
        <v>19</v>
      </c>
      <c r="F305" s="249" t="s">
        <v>176</v>
      </c>
      <c r="G305" s="247"/>
      <c r="H305" s="250">
        <v>20</v>
      </c>
      <c r="I305" s="251"/>
      <c r="J305" s="247"/>
      <c r="K305" s="247"/>
      <c r="L305" s="252"/>
      <c r="M305" s="253"/>
      <c r="N305" s="254"/>
      <c r="O305" s="254"/>
      <c r="P305" s="254"/>
      <c r="Q305" s="254"/>
      <c r="R305" s="254"/>
      <c r="S305" s="254"/>
      <c r="T305" s="255"/>
      <c r="AT305" s="256" t="s">
        <v>167</v>
      </c>
      <c r="AU305" s="256" t="s">
        <v>84</v>
      </c>
      <c r="AV305" s="13" t="s">
        <v>150</v>
      </c>
      <c r="AW305" s="13" t="s">
        <v>36</v>
      </c>
      <c r="AX305" s="13" t="s">
        <v>82</v>
      </c>
      <c r="AY305" s="256" t="s">
        <v>143</v>
      </c>
    </row>
    <row r="306" spans="2:65" s="1" customFormat="1" ht="16.5" customHeight="1">
      <c r="B306" s="38"/>
      <c r="C306" s="257" t="s">
        <v>471</v>
      </c>
      <c r="D306" s="257" t="s">
        <v>234</v>
      </c>
      <c r="E306" s="258" t="s">
        <v>472</v>
      </c>
      <c r="F306" s="259" t="s">
        <v>473</v>
      </c>
      <c r="G306" s="260" t="s">
        <v>426</v>
      </c>
      <c r="H306" s="261">
        <v>3</v>
      </c>
      <c r="I306" s="262"/>
      <c r="J306" s="263">
        <f>ROUND(I306*H306,2)</f>
        <v>0</v>
      </c>
      <c r="K306" s="259" t="s">
        <v>149</v>
      </c>
      <c r="L306" s="264"/>
      <c r="M306" s="265" t="s">
        <v>19</v>
      </c>
      <c r="N306" s="266" t="s">
        <v>46</v>
      </c>
      <c r="O306" s="83"/>
      <c r="P306" s="228">
        <f>O306*H306</f>
        <v>0</v>
      </c>
      <c r="Q306" s="228">
        <v>0.011</v>
      </c>
      <c r="R306" s="228">
        <f>Q306*H306</f>
        <v>0.033</v>
      </c>
      <c r="S306" s="228">
        <v>0</v>
      </c>
      <c r="T306" s="229">
        <f>S306*H306</f>
        <v>0</v>
      </c>
      <c r="AR306" s="230" t="s">
        <v>188</v>
      </c>
      <c r="AT306" s="230" t="s">
        <v>234</v>
      </c>
      <c r="AU306" s="230" t="s">
        <v>84</v>
      </c>
      <c r="AY306" s="17" t="s">
        <v>143</v>
      </c>
      <c r="BE306" s="231">
        <f>IF(N306="základní",J306,0)</f>
        <v>0</v>
      </c>
      <c r="BF306" s="231">
        <f>IF(N306="snížená",J306,0)</f>
        <v>0</v>
      </c>
      <c r="BG306" s="231">
        <f>IF(N306="zákl. přenesená",J306,0)</f>
        <v>0</v>
      </c>
      <c r="BH306" s="231">
        <f>IF(N306="sníž. přenesená",J306,0)</f>
        <v>0</v>
      </c>
      <c r="BI306" s="231">
        <f>IF(N306="nulová",J306,0)</f>
        <v>0</v>
      </c>
      <c r="BJ306" s="17" t="s">
        <v>82</v>
      </c>
      <c r="BK306" s="231">
        <f>ROUND(I306*H306,2)</f>
        <v>0</v>
      </c>
      <c r="BL306" s="17" t="s">
        <v>150</v>
      </c>
      <c r="BM306" s="230" t="s">
        <v>474</v>
      </c>
    </row>
    <row r="307" spans="2:51" s="12" customFormat="1" ht="12">
      <c r="B307" s="235"/>
      <c r="C307" s="236"/>
      <c r="D307" s="232" t="s">
        <v>167</v>
      </c>
      <c r="E307" s="245" t="s">
        <v>19</v>
      </c>
      <c r="F307" s="237" t="s">
        <v>475</v>
      </c>
      <c r="G307" s="236"/>
      <c r="H307" s="238">
        <v>1</v>
      </c>
      <c r="I307" s="239"/>
      <c r="J307" s="236"/>
      <c r="K307" s="236"/>
      <c r="L307" s="240"/>
      <c r="M307" s="241"/>
      <c r="N307" s="242"/>
      <c r="O307" s="242"/>
      <c r="P307" s="242"/>
      <c r="Q307" s="242"/>
      <c r="R307" s="242"/>
      <c r="S307" s="242"/>
      <c r="T307" s="243"/>
      <c r="AT307" s="244" t="s">
        <v>167</v>
      </c>
      <c r="AU307" s="244" t="s">
        <v>84</v>
      </c>
      <c r="AV307" s="12" t="s">
        <v>84</v>
      </c>
      <c r="AW307" s="12" t="s">
        <v>36</v>
      </c>
      <c r="AX307" s="12" t="s">
        <v>75</v>
      </c>
      <c r="AY307" s="244" t="s">
        <v>143</v>
      </c>
    </row>
    <row r="308" spans="2:51" s="12" customFormat="1" ht="12">
      <c r="B308" s="235"/>
      <c r="C308" s="236"/>
      <c r="D308" s="232" t="s">
        <v>167</v>
      </c>
      <c r="E308" s="245" t="s">
        <v>19</v>
      </c>
      <c r="F308" s="237" t="s">
        <v>476</v>
      </c>
      <c r="G308" s="236"/>
      <c r="H308" s="238">
        <v>1</v>
      </c>
      <c r="I308" s="239"/>
      <c r="J308" s="236"/>
      <c r="K308" s="236"/>
      <c r="L308" s="240"/>
      <c r="M308" s="241"/>
      <c r="N308" s="242"/>
      <c r="O308" s="242"/>
      <c r="P308" s="242"/>
      <c r="Q308" s="242"/>
      <c r="R308" s="242"/>
      <c r="S308" s="242"/>
      <c r="T308" s="243"/>
      <c r="AT308" s="244" t="s">
        <v>167</v>
      </c>
      <c r="AU308" s="244" t="s">
        <v>84</v>
      </c>
      <c r="AV308" s="12" t="s">
        <v>84</v>
      </c>
      <c r="AW308" s="12" t="s">
        <v>36</v>
      </c>
      <c r="AX308" s="12" t="s">
        <v>75</v>
      </c>
      <c r="AY308" s="244" t="s">
        <v>143</v>
      </c>
    </row>
    <row r="309" spans="2:51" s="12" customFormat="1" ht="12">
      <c r="B309" s="235"/>
      <c r="C309" s="236"/>
      <c r="D309" s="232" t="s">
        <v>167</v>
      </c>
      <c r="E309" s="245" t="s">
        <v>19</v>
      </c>
      <c r="F309" s="237" t="s">
        <v>477</v>
      </c>
      <c r="G309" s="236"/>
      <c r="H309" s="238">
        <v>1</v>
      </c>
      <c r="I309" s="239"/>
      <c r="J309" s="236"/>
      <c r="K309" s="236"/>
      <c r="L309" s="240"/>
      <c r="M309" s="241"/>
      <c r="N309" s="242"/>
      <c r="O309" s="242"/>
      <c r="P309" s="242"/>
      <c r="Q309" s="242"/>
      <c r="R309" s="242"/>
      <c r="S309" s="242"/>
      <c r="T309" s="243"/>
      <c r="AT309" s="244" t="s">
        <v>167</v>
      </c>
      <c r="AU309" s="244" t="s">
        <v>84</v>
      </c>
      <c r="AV309" s="12" t="s">
        <v>84</v>
      </c>
      <c r="AW309" s="12" t="s">
        <v>36</v>
      </c>
      <c r="AX309" s="12" t="s">
        <v>75</v>
      </c>
      <c r="AY309" s="244" t="s">
        <v>143</v>
      </c>
    </row>
    <row r="310" spans="2:51" s="13" customFormat="1" ht="12">
      <c r="B310" s="246"/>
      <c r="C310" s="247"/>
      <c r="D310" s="232" t="s">
        <v>167</v>
      </c>
      <c r="E310" s="248" t="s">
        <v>19</v>
      </c>
      <c r="F310" s="249" t="s">
        <v>176</v>
      </c>
      <c r="G310" s="247"/>
      <c r="H310" s="250">
        <v>3</v>
      </c>
      <c r="I310" s="251"/>
      <c r="J310" s="247"/>
      <c r="K310" s="247"/>
      <c r="L310" s="252"/>
      <c r="M310" s="253"/>
      <c r="N310" s="254"/>
      <c r="O310" s="254"/>
      <c r="P310" s="254"/>
      <c r="Q310" s="254"/>
      <c r="R310" s="254"/>
      <c r="S310" s="254"/>
      <c r="T310" s="255"/>
      <c r="AT310" s="256" t="s">
        <v>167</v>
      </c>
      <c r="AU310" s="256" t="s">
        <v>84</v>
      </c>
      <c r="AV310" s="13" t="s">
        <v>150</v>
      </c>
      <c r="AW310" s="13" t="s">
        <v>36</v>
      </c>
      <c r="AX310" s="13" t="s">
        <v>82</v>
      </c>
      <c r="AY310" s="256" t="s">
        <v>143</v>
      </c>
    </row>
    <row r="311" spans="2:65" s="1" customFormat="1" ht="16.5" customHeight="1">
      <c r="B311" s="38"/>
      <c r="C311" s="257" t="s">
        <v>478</v>
      </c>
      <c r="D311" s="257" t="s">
        <v>234</v>
      </c>
      <c r="E311" s="258" t="s">
        <v>479</v>
      </c>
      <c r="F311" s="259" t="s">
        <v>480</v>
      </c>
      <c r="G311" s="260" t="s">
        <v>426</v>
      </c>
      <c r="H311" s="261">
        <v>1</v>
      </c>
      <c r="I311" s="262"/>
      <c r="J311" s="263">
        <f>ROUND(I311*H311,2)</f>
        <v>0</v>
      </c>
      <c r="K311" s="259" t="s">
        <v>149</v>
      </c>
      <c r="L311" s="264"/>
      <c r="M311" s="265" t="s">
        <v>19</v>
      </c>
      <c r="N311" s="266" t="s">
        <v>46</v>
      </c>
      <c r="O311" s="83"/>
      <c r="P311" s="228">
        <f>O311*H311</f>
        <v>0</v>
      </c>
      <c r="Q311" s="228">
        <v>0.0136</v>
      </c>
      <c r="R311" s="228">
        <f>Q311*H311</f>
        <v>0.0136</v>
      </c>
      <c r="S311" s="228">
        <v>0</v>
      </c>
      <c r="T311" s="229">
        <f>S311*H311</f>
        <v>0</v>
      </c>
      <c r="AR311" s="230" t="s">
        <v>188</v>
      </c>
      <c r="AT311" s="230" t="s">
        <v>234</v>
      </c>
      <c r="AU311" s="230" t="s">
        <v>84</v>
      </c>
      <c r="AY311" s="17" t="s">
        <v>143</v>
      </c>
      <c r="BE311" s="231">
        <f>IF(N311="základní",J311,0)</f>
        <v>0</v>
      </c>
      <c r="BF311" s="231">
        <f>IF(N311="snížená",J311,0)</f>
        <v>0</v>
      </c>
      <c r="BG311" s="231">
        <f>IF(N311="zákl. přenesená",J311,0)</f>
        <v>0</v>
      </c>
      <c r="BH311" s="231">
        <f>IF(N311="sníž. přenesená",J311,0)</f>
        <v>0</v>
      </c>
      <c r="BI311" s="231">
        <f>IF(N311="nulová",J311,0)</f>
        <v>0</v>
      </c>
      <c r="BJ311" s="17" t="s">
        <v>82</v>
      </c>
      <c r="BK311" s="231">
        <f>ROUND(I311*H311,2)</f>
        <v>0</v>
      </c>
      <c r="BL311" s="17" t="s">
        <v>150</v>
      </c>
      <c r="BM311" s="230" t="s">
        <v>481</v>
      </c>
    </row>
    <row r="312" spans="2:65" s="1" customFormat="1" ht="16.5" customHeight="1">
      <c r="B312" s="38"/>
      <c r="C312" s="257" t="s">
        <v>482</v>
      </c>
      <c r="D312" s="257" t="s">
        <v>234</v>
      </c>
      <c r="E312" s="258" t="s">
        <v>483</v>
      </c>
      <c r="F312" s="259" t="s">
        <v>484</v>
      </c>
      <c r="G312" s="260" t="s">
        <v>426</v>
      </c>
      <c r="H312" s="261">
        <v>7</v>
      </c>
      <c r="I312" s="262"/>
      <c r="J312" s="263">
        <f>ROUND(I312*H312,2)</f>
        <v>0</v>
      </c>
      <c r="K312" s="259" t="s">
        <v>149</v>
      </c>
      <c r="L312" s="264"/>
      <c r="M312" s="265" t="s">
        <v>19</v>
      </c>
      <c r="N312" s="266" t="s">
        <v>46</v>
      </c>
      <c r="O312" s="83"/>
      <c r="P312" s="228">
        <f>O312*H312</f>
        <v>0</v>
      </c>
      <c r="Q312" s="228">
        <v>0.0112</v>
      </c>
      <c r="R312" s="228">
        <f>Q312*H312</f>
        <v>0.0784</v>
      </c>
      <c r="S312" s="228">
        <v>0</v>
      </c>
      <c r="T312" s="229">
        <f>S312*H312</f>
        <v>0</v>
      </c>
      <c r="AR312" s="230" t="s">
        <v>188</v>
      </c>
      <c r="AT312" s="230" t="s">
        <v>234</v>
      </c>
      <c r="AU312" s="230" t="s">
        <v>84</v>
      </c>
      <c r="AY312" s="17" t="s">
        <v>143</v>
      </c>
      <c r="BE312" s="231">
        <f>IF(N312="základní",J312,0)</f>
        <v>0</v>
      </c>
      <c r="BF312" s="231">
        <f>IF(N312="snížená",J312,0)</f>
        <v>0</v>
      </c>
      <c r="BG312" s="231">
        <f>IF(N312="zákl. přenesená",J312,0)</f>
        <v>0</v>
      </c>
      <c r="BH312" s="231">
        <f>IF(N312="sníž. přenesená",J312,0)</f>
        <v>0</v>
      </c>
      <c r="BI312" s="231">
        <f>IF(N312="nulová",J312,0)</f>
        <v>0</v>
      </c>
      <c r="BJ312" s="17" t="s">
        <v>82</v>
      </c>
      <c r="BK312" s="231">
        <f>ROUND(I312*H312,2)</f>
        <v>0</v>
      </c>
      <c r="BL312" s="17" t="s">
        <v>150</v>
      </c>
      <c r="BM312" s="230" t="s">
        <v>485</v>
      </c>
    </row>
    <row r="313" spans="2:51" s="12" customFormat="1" ht="12">
      <c r="B313" s="235"/>
      <c r="C313" s="236"/>
      <c r="D313" s="232" t="s">
        <v>167</v>
      </c>
      <c r="E313" s="245" t="s">
        <v>19</v>
      </c>
      <c r="F313" s="237" t="s">
        <v>486</v>
      </c>
      <c r="G313" s="236"/>
      <c r="H313" s="238">
        <v>3</v>
      </c>
      <c r="I313" s="239"/>
      <c r="J313" s="236"/>
      <c r="K313" s="236"/>
      <c r="L313" s="240"/>
      <c r="M313" s="241"/>
      <c r="N313" s="242"/>
      <c r="O313" s="242"/>
      <c r="P313" s="242"/>
      <c r="Q313" s="242"/>
      <c r="R313" s="242"/>
      <c r="S313" s="242"/>
      <c r="T313" s="243"/>
      <c r="AT313" s="244" t="s">
        <v>167</v>
      </c>
      <c r="AU313" s="244" t="s">
        <v>84</v>
      </c>
      <c r="AV313" s="12" t="s">
        <v>84</v>
      </c>
      <c r="AW313" s="12" t="s">
        <v>36</v>
      </c>
      <c r="AX313" s="12" t="s">
        <v>75</v>
      </c>
      <c r="AY313" s="244" t="s">
        <v>143</v>
      </c>
    </row>
    <row r="314" spans="2:51" s="12" customFormat="1" ht="12">
      <c r="B314" s="235"/>
      <c r="C314" s="236"/>
      <c r="D314" s="232" t="s">
        <v>167</v>
      </c>
      <c r="E314" s="245" t="s">
        <v>19</v>
      </c>
      <c r="F314" s="237" t="s">
        <v>487</v>
      </c>
      <c r="G314" s="236"/>
      <c r="H314" s="238">
        <v>2</v>
      </c>
      <c r="I314" s="239"/>
      <c r="J314" s="236"/>
      <c r="K314" s="236"/>
      <c r="L314" s="240"/>
      <c r="M314" s="241"/>
      <c r="N314" s="242"/>
      <c r="O314" s="242"/>
      <c r="P314" s="242"/>
      <c r="Q314" s="242"/>
      <c r="R314" s="242"/>
      <c r="S314" s="242"/>
      <c r="T314" s="243"/>
      <c r="AT314" s="244" t="s">
        <v>167</v>
      </c>
      <c r="AU314" s="244" t="s">
        <v>84</v>
      </c>
      <c r="AV314" s="12" t="s">
        <v>84</v>
      </c>
      <c r="AW314" s="12" t="s">
        <v>36</v>
      </c>
      <c r="AX314" s="12" t="s">
        <v>75</v>
      </c>
      <c r="AY314" s="244" t="s">
        <v>143</v>
      </c>
    </row>
    <row r="315" spans="2:51" s="12" customFormat="1" ht="12">
      <c r="B315" s="235"/>
      <c r="C315" s="236"/>
      <c r="D315" s="232" t="s">
        <v>167</v>
      </c>
      <c r="E315" s="245" t="s">
        <v>19</v>
      </c>
      <c r="F315" s="237" t="s">
        <v>488</v>
      </c>
      <c r="G315" s="236"/>
      <c r="H315" s="238">
        <v>2</v>
      </c>
      <c r="I315" s="239"/>
      <c r="J315" s="236"/>
      <c r="K315" s="236"/>
      <c r="L315" s="240"/>
      <c r="M315" s="241"/>
      <c r="N315" s="242"/>
      <c r="O315" s="242"/>
      <c r="P315" s="242"/>
      <c r="Q315" s="242"/>
      <c r="R315" s="242"/>
      <c r="S315" s="242"/>
      <c r="T315" s="243"/>
      <c r="AT315" s="244" t="s">
        <v>167</v>
      </c>
      <c r="AU315" s="244" t="s">
        <v>84</v>
      </c>
      <c r="AV315" s="12" t="s">
        <v>84</v>
      </c>
      <c r="AW315" s="12" t="s">
        <v>36</v>
      </c>
      <c r="AX315" s="12" t="s">
        <v>75</v>
      </c>
      <c r="AY315" s="244" t="s">
        <v>143</v>
      </c>
    </row>
    <row r="316" spans="2:51" s="13" customFormat="1" ht="12">
      <c r="B316" s="246"/>
      <c r="C316" s="247"/>
      <c r="D316" s="232" t="s">
        <v>167</v>
      </c>
      <c r="E316" s="248" t="s">
        <v>19</v>
      </c>
      <c r="F316" s="249" t="s">
        <v>176</v>
      </c>
      <c r="G316" s="247"/>
      <c r="H316" s="250">
        <v>7</v>
      </c>
      <c r="I316" s="251"/>
      <c r="J316" s="247"/>
      <c r="K316" s="247"/>
      <c r="L316" s="252"/>
      <c r="M316" s="253"/>
      <c r="N316" s="254"/>
      <c r="O316" s="254"/>
      <c r="P316" s="254"/>
      <c r="Q316" s="254"/>
      <c r="R316" s="254"/>
      <c r="S316" s="254"/>
      <c r="T316" s="255"/>
      <c r="AT316" s="256" t="s">
        <v>167</v>
      </c>
      <c r="AU316" s="256" t="s">
        <v>84</v>
      </c>
      <c r="AV316" s="13" t="s">
        <v>150</v>
      </c>
      <c r="AW316" s="13" t="s">
        <v>36</v>
      </c>
      <c r="AX316" s="13" t="s">
        <v>82</v>
      </c>
      <c r="AY316" s="256" t="s">
        <v>143</v>
      </c>
    </row>
    <row r="317" spans="2:65" s="1" customFormat="1" ht="16.5" customHeight="1">
      <c r="B317" s="38"/>
      <c r="C317" s="257" t="s">
        <v>489</v>
      </c>
      <c r="D317" s="257" t="s">
        <v>234</v>
      </c>
      <c r="E317" s="258" t="s">
        <v>490</v>
      </c>
      <c r="F317" s="259" t="s">
        <v>491</v>
      </c>
      <c r="G317" s="260" t="s">
        <v>426</v>
      </c>
      <c r="H317" s="261">
        <v>2</v>
      </c>
      <c r="I317" s="262"/>
      <c r="J317" s="263">
        <f>ROUND(I317*H317,2)</f>
        <v>0</v>
      </c>
      <c r="K317" s="259" t="s">
        <v>149</v>
      </c>
      <c r="L317" s="264"/>
      <c r="M317" s="265" t="s">
        <v>19</v>
      </c>
      <c r="N317" s="266" t="s">
        <v>46</v>
      </c>
      <c r="O317" s="83"/>
      <c r="P317" s="228">
        <f>O317*H317</f>
        <v>0</v>
      </c>
      <c r="Q317" s="228">
        <v>0.01058</v>
      </c>
      <c r="R317" s="228">
        <f>Q317*H317</f>
        <v>0.02116</v>
      </c>
      <c r="S317" s="228">
        <v>0</v>
      </c>
      <c r="T317" s="229">
        <f>S317*H317</f>
        <v>0</v>
      </c>
      <c r="AR317" s="230" t="s">
        <v>188</v>
      </c>
      <c r="AT317" s="230" t="s">
        <v>234</v>
      </c>
      <c r="AU317" s="230" t="s">
        <v>84</v>
      </c>
      <c r="AY317" s="17" t="s">
        <v>143</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150</v>
      </c>
      <c r="BM317" s="230" t="s">
        <v>492</v>
      </c>
    </row>
    <row r="318" spans="2:51" s="12" customFormat="1" ht="12">
      <c r="B318" s="235"/>
      <c r="C318" s="236"/>
      <c r="D318" s="232" t="s">
        <v>167</v>
      </c>
      <c r="E318" s="245" t="s">
        <v>19</v>
      </c>
      <c r="F318" s="237" t="s">
        <v>476</v>
      </c>
      <c r="G318" s="236"/>
      <c r="H318" s="238">
        <v>1</v>
      </c>
      <c r="I318" s="239"/>
      <c r="J318" s="236"/>
      <c r="K318" s="236"/>
      <c r="L318" s="240"/>
      <c r="M318" s="241"/>
      <c r="N318" s="242"/>
      <c r="O318" s="242"/>
      <c r="P318" s="242"/>
      <c r="Q318" s="242"/>
      <c r="R318" s="242"/>
      <c r="S318" s="242"/>
      <c r="T318" s="243"/>
      <c r="AT318" s="244" t="s">
        <v>167</v>
      </c>
      <c r="AU318" s="244" t="s">
        <v>84</v>
      </c>
      <c r="AV318" s="12" t="s">
        <v>84</v>
      </c>
      <c r="AW318" s="12" t="s">
        <v>36</v>
      </c>
      <c r="AX318" s="12" t="s">
        <v>75</v>
      </c>
      <c r="AY318" s="244" t="s">
        <v>143</v>
      </c>
    </row>
    <row r="319" spans="2:51" s="12" customFormat="1" ht="12">
      <c r="B319" s="235"/>
      <c r="C319" s="236"/>
      <c r="D319" s="232" t="s">
        <v>167</v>
      </c>
      <c r="E319" s="245" t="s">
        <v>19</v>
      </c>
      <c r="F319" s="237" t="s">
        <v>477</v>
      </c>
      <c r="G319" s="236"/>
      <c r="H319" s="238">
        <v>1</v>
      </c>
      <c r="I319" s="239"/>
      <c r="J319" s="236"/>
      <c r="K319" s="236"/>
      <c r="L319" s="240"/>
      <c r="M319" s="241"/>
      <c r="N319" s="242"/>
      <c r="O319" s="242"/>
      <c r="P319" s="242"/>
      <c r="Q319" s="242"/>
      <c r="R319" s="242"/>
      <c r="S319" s="242"/>
      <c r="T319" s="243"/>
      <c r="AT319" s="244" t="s">
        <v>167</v>
      </c>
      <c r="AU319" s="244" t="s">
        <v>84</v>
      </c>
      <c r="AV319" s="12" t="s">
        <v>84</v>
      </c>
      <c r="AW319" s="12" t="s">
        <v>36</v>
      </c>
      <c r="AX319" s="12" t="s">
        <v>75</v>
      </c>
      <c r="AY319" s="244" t="s">
        <v>143</v>
      </c>
    </row>
    <row r="320" spans="2:51" s="13" customFormat="1" ht="12">
      <c r="B320" s="246"/>
      <c r="C320" s="247"/>
      <c r="D320" s="232" t="s">
        <v>167</v>
      </c>
      <c r="E320" s="248" t="s">
        <v>19</v>
      </c>
      <c r="F320" s="249" t="s">
        <v>176</v>
      </c>
      <c r="G320" s="247"/>
      <c r="H320" s="250">
        <v>2</v>
      </c>
      <c r="I320" s="251"/>
      <c r="J320" s="247"/>
      <c r="K320" s="247"/>
      <c r="L320" s="252"/>
      <c r="M320" s="253"/>
      <c r="N320" s="254"/>
      <c r="O320" s="254"/>
      <c r="P320" s="254"/>
      <c r="Q320" s="254"/>
      <c r="R320" s="254"/>
      <c r="S320" s="254"/>
      <c r="T320" s="255"/>
      <c r="AT320" s="256" t="s">
        <v>167</v>
      </c>
      <c r="AU320" s="256" t="s">
        <v>84</v>
      </c>
      <c r="AV320" s="13" t="s">
        <v>150</v>
      </c>
      <c r="AW320" s="13" t="s">
        <v>36</v>
      </c>
      <c r="AX320" s="13" t="s">
        <v>82</v>
      </c>
      <c r="AY320" s="256" t="s">
        <v>143</v>
      </c>
    </row>
    <row r="321" spans="2:65" s="1" customFormat="1" ht="16.5" customHeight="1">
      <c r="B321" s="38"/>
      <c r="C321" s="257" t="s">
        <v>493</v>
      </c>
      <c r="D321" s="257" t="s">
        <v>234</v>
      </c>
      <c r="E321" s="258" t="s">
        <v>494</v>
      </c>
      <c r="F321" s="259" t="s">
        <v>495</v>
      </c>
      <c r="G321" s="260" t="s">
        <v>426</v>
      </c>
      <c r="H321" s="261">
        <v>4</v>
      </c>
      <c r="I321" s="262"/>
      <c r="J321" s="263">
        <f>ROUND(I321*H321,2)</f>
        <v>0</v>
      </c>
      <c r="K321" s="259" t="s">
        <v>149</v>
      </c>
      <c r="L321" s="264"/>
      <c r="M321" s="265" t="s">
        <v>19</v>
      </c>
      <c r="N321" s="266" t="s">
        <v>46</v>
      </c>
      <c r="O321" s="83"/>
      <c r="P321" s="228">
        <f>O321*H321</f>
        <v>0</v>
      </c>
      <c r="Q321" s="228">
        <v>0.01079</v>
      </c>
      <c r="R321" s="228">
        <f>Q321*H321</f>
        <v>0.04316</v>
      </c>
      <c r="S321" s="228">
        <v>0</v>
      </c>
      <c r="T321" s="229">
        <f>S321*H321</f>
        <v>0</v>
      </c>
      <c r="AR321" s="230" t="s">
        <v>188</v>
      </c>
      <c r="AT321" s="230" t="s">
        <v>234</v>
      </c>
      <c r="AU321" s="230" t="s">
        <v>84</v>
      </c>
      <c r="AY321" s="17" t="s">
        <v>143</v>
      </c>
      <c r="BE321" s="231">
        <f>IF(N321="základní",J321,0)</f>
        <v>0</v>
      </c>
      <c r="BF321" s="231">
        <f>IF(N321="snížená",J321,0)</f>
        <v>0</v>
      </c>
      <c r="BG321" s="231">
        <f>IF(N321="zákl. přenesená",J321,0)</f>
        <v>0</v>
      </c>
      <c r="BH321" s="231">
        <f>IF(N321="sníž. přenesená",J321,0)</f>
        <v>0</v>
      </c>
      <c r="BI321" s="231">
        <f>IF(N321="nulová",J321,0)</f>
        <v>0</v>
      </c>
      <c r="BJ321" s="17" t="s">
        <v>82</v>
      </c>
      <c r="BK321" s="231">
        <f>ROUND(I321*H321,2)</f>
        <v>0</v>
      </c>
      <c r="BL321" s="17" t="s">
        <v>150</v>
      </c>
      <c r="BM321" s="230" t="s">
        <v>496</v>
      </c>
    </row>
    <row r="322" spans="2:51" s="12" customFormat="1" ht="12">
      <c r="B322" s="235"/>
      <c r="C322" s="236"/>
      <c r="D322" s="232" t="s">
        <v>167</v>
      </c>
      <c r="E322" s="245" t="s">
        <v>19</v>
      </c>
      <c r="F322" s="237" t="s">
        <v>487</v>
      </c>
      <c r="G322" s="236"/>
      <c r="H322" s="238">
        <v>2</v>
      </c>
      <c r="I322" s="239"/>
      <c r="J322" s="236"/>
      <c r="K322" s="236"/>
      <c r="L322" s="240"/>
      <c r="M322" s="241"/>
      <c r="N322" s="242"/>
      <c r="O322" s="242"/>
      <c r="P322" s="242"/>
      <c r="Q322" s="242"/>
      <c r="R322" s="242"/>
      <c r="S322" s="242"/>
      <c r="T322" s="243"/>
      <c r="AT322" s="244" t="s">
        <v>167</v>
      </c>
      <c r="AU322" s="244" t="s">
        <v>84</v>
      </c>
      <c r="AV322" s="12" t="s">
        <v>84</v>
      </c>
      <c r="AW322" s="12" t="s">
        <v>36</v>
      </c>
      <c r="AX322" s="12" t="s">
        <v>75</v>
      </c>
      <c r="AY322" s="244" t="s">
        <v>143</v>
      </c>
    </row>
    <row r="323" spans="2:51" s="12" customFormat="1" ht="12">
      <c r="B323" s="235"/>
      <c r="C323" s="236"/>
      <c r="D323" s="232" t="s">
        <v>167</v>
      </c>
      <c r="E323" s="245" t="s">
        <v>19</v>
      </c>
      <c r="F323" s="237" t="s">
        <v>488</v>
      </c>
      <c r="G323" s="236"/>
      <c r="H323" s="238">
        <v>2</v>
      </c>
      <c r="I323" s="239"/>
      <c r="J323" s="236"/>
      <c r="K323" s="236"/>
      <c r="L323" s="240"/>
      <c r="M323" s="241"/>
      <c r="N323" s="242"/>
      <c r="O323" s="242"/>
      <c r="P323" s="242"/>
      <c r="Q323" s="242"/>
      <c r="R323" s="242"/>
      <c r="S323" s="242"/>
      <c r="T323" s="243"/>
      <c r="AT323" s="244" t="s">
        <v>167</v>
      </c>
      <c r="AU323" s="244" t="s">
        <v>84</v>
      </c>
      <c r="AV323" s="12" t="s">
        <v>84</v>
      </c>
      <c r="AW323" s="12" t="s">
        <v>36</v>
      </c>
      <c r="AX323" s="12" t="s">
        <v>75</v>
      </c>
      <c r="AY323" s="244" t="s">
        <v>143</v>
      </c>
    </row>
    <row r="324" spans="2:51" s="13" customFormat="1" ht="12">
      <c r="B324" s="246"/>
      <c r="C324" s="247"/>
      <c r="D324" s="232" t="s">
        <v>167</v>
      </c>
      <c r="E324" s="248" t="s">
        <v>19</v>
      </c>
      <c r="F324" s="249" t="s">
        <v>176</v>
      </c>
      <c r="G324" s="247"/>
      <c r="H324" s="250">
        <v>4</v>
      </c>
      <c r="I324" s="251"/>
      <c r="J324" s="247"/>
      <c r="K324" s="247"/>
      <c r="L324" s="252"/>
      <c r="M324" s="253"/>
      <c r="N324" s="254"/>
      <c r="O324" s="254"/>
      <c r="P324" s="254"/>
      <c r="Q324" s="254"/>
      <c r="R324" s="254"/>
      <c r="S324" s="254"/>
      <c r="T324" s="255"/>
      <c r="AT324" s="256" t="s">
        <v>167</v>
      </c>
      <c r="AU324" s="256" t="s">
        <v>84</v>
      </c>
      <c r="AV324" s="13" t="s">
        <v>150</v>
      </c>
      <c r="AW324" s="13" t="s">
        <v>36</v>
      </c>
      <c r="AX324" s="13" t="s">
        <v>82</v>
      </c>
      <c r="AY324" s="256" t="s">
        <v>143</v>
      </c>
    </row>
    <row r="325" spans="2:65" s="1" customFormat="1" ht="16.5" customHeight="1">
      <c r="B325" s="38"/>
      <c r="C325" s="257" t="s">
        <v>497</v>
      </c>
      <c r="D325" s="257" t="s">
        <v>234</v>
      </c>
      <c r="E325" s="258" t="s">
        <v>498</v>
      </c>
      <c r="F325" s="259" t="s">
        <v>499</v>
      </c>
      <c r="G325" s="260" t="s">
        <v>426</v>
      </c>
      <c r="H325" s="261">
        <v>5</v>
      </c>
      <c r="I325" s="262"/>
      <c r="J325" s="263">
        <f>ROUND(I325*H325,2)</f>
        <v>0</v>
      </c>
      <c r="K325" s="259" t="s">
        <v>149</v>
      </c>
      <c r="L325" s="264"/>
      <c r="M325" s="265" t="s">
        <v>19</v>
      </c>
      <c r="N325" s="266" t="s">
        <v>46</v>
      </c>
      <c r="O325" s="83"/>
      <c r="P325" s="228">
        <f>O325*H325</f>
        <v>0</v>
      </c>
      <c r="Q325" s="228">
        <v>0.01098</v>
      </c>
      <c r="R325" s="228">
        <f>Q325*H325</f>
        <v>0.054900000000000004</v>
      </c>
      <c r="S325" s="228">
        <v>0</v>
      </c>
      <c r="T325" s="229">
        <f>S325*H325</f>
        <v>0</v>
      </c>
      <c r="AR325" s="230" t="s">
        <v>188</v>
      </c>
      <c r="AT325" s="230" t="s">
        <v>234</v>
      </c>
      <c r="AU325" s="230" t="s">
        <v>84</v>
      </c>
      <c r="AY325" s="17" t="s">
        <v>143</v>
      </c>
      <c r="BE325" s="231">
        <f>IF(N325="základní",J325,0)</f>
        <v>0</v>
      </c>
      <c r="BF325" s="231">
        <f>IF(N325="snížená",J325,0)</f>
        <v>0</v>
      </c>
      <c r="BG325" s="231">
        <f>IF(N325="zákl. přenesená",J325,0)</f>
        <v>0</v>
      </c>
      <c r="BH325" s="231">
        <f>IF(N325="sníž. přenesená",J325,0)</f>
        <v>0</v>
      </c>
      <c r="BI325" s="231">
        <f>IF(N325="nulová",J325,0)</f>
        <v>0</v>
      </c>
      <c r="BJ325" s="17" t="s">
        <v>82</v>
      </c>
      <c r="BK325" s="231">
        <f>ROUND(I325*H325,2)</f>
        <v>0</v>
      </c>
      <c r="BL325" s="17" t="s">
        <v>150</v>
      </c>
      <c r="BM325" s="230" t="s">
        <v>500</v>
      </c>
    </row>
    <row r="326" spans="2:51" s="12" customFormat="1" ht="12">
      <c r="B326" s="235"/>
      <c r="C326" s="236"/>
      <c r="D326" s="232" t="s">
        <v>167</v>
      </c>
      <c r="E326" s="245" t="s">
        <v>19</v>
      </c>
      <c r="F326" s="237" t="s">
        <v>475</v>
      </c>
      <c r="G326" s="236"/>
      <c r="H326" s="238">
        <v>1</v>
      </c>
      <c r="I326" s="239"/>
      <c r="J326" s="236"/>
      <c r="K326" s="236"/>
      <c r="L326" s="240"/>
      <c r="M326" s="241"/>
      <c r="N326" s="242"/>
      <c r="O326" s="242"/>
      <c r="P326" s="242"/>
      <c r="Q326" s="242"/>
      <c r="R326" s="242"/>
      <c r="S326" s="242"/>
      <c r="T326" s="243"/>
      <c r="AT326" s="244" t="s">
        <v>167</v>
      </c>
      <c r="AU326" s="244" t="s">
        <v>84</v>
      </c>
      <c r="AV326" s="12" t="s">
        <v>84</v>
      </c>
      <c r="AW326" s="12" t="s">
        <v>36</v>
      </c>
      <c r="AX326" s="12" t="s">
        <v>75</v>
      </c>
      <c r="AY326" s="244" t="s">
        <v>143</v>
      </c>
    </row>
    <row r="327" spans="2:51" s="12" customFormat="1" ht="12">
      <c r="B327" s="235"/>
      <c r="C327" s="236"/>
      <c r="D327" s="232" t="s">
        <v>167</v>
      </c>
      <c r="E327" s="245" t="s">
        <v>19</v>
      </c>
      <c r="F327" s="237" t="s">
        <v>487</v>
      </c>
      <c r="G327" s="236"/>
      <c r="H327" s="238">
        <v>2</v>
      </c>
      <c r="I327" s="239"/>
      <c r="J327" s="236"/>
      <c r="K327" s="236"/>
      <c r="L327" s="240"/>
      <c r="M327" s="241"/>
      <c r="N327" s="242"/>
      <c r="O327" s="242"/>
      <c r="P327" s="242"/>
      <c r="Q327" s="242"/>
      <c r="R327" s="242"/>
      <c r="S327" s="242"/>
      <c r="T327" s="243"/>
      <c r="AT327" s="244" t="s">
        <v>167</v>
      </c>
      <c r="AU327" s="244" t="s">
        <v>84</v>
      </c>
      <c r="AV327" s="12" t="s">
        <v>84</v>
      </c>
      <c r="AW327" s="12" t="s">
        <v>36</v>
      </c>
      <c r="AX327" s="12" t="s">
        <v>75</v>
      </c>
      <c r="AY327" s="244" t="s">
        <v>143</v>
      </c>
    </row>
    <row r="328" spans="2:51" s="12" customFormat="1" ht="12">
      <c r="B328" s="235"/>
      <c r="C328" s="236"/>
      <c r="D328" s="232" t="s">
        <v>167</v>
      </c>
      <c r="E328" s="245" t="s">
        <v>19</v>
      </c>
      <c r="F328" s="237" t="s">
        <v>488</v>
      </c>
      <c r="G328" s="236"/>
      <c r="H328" s="238">
        <v>2</v>
      </c>
      <c r="I328" s="239"/>
      <c r="J328" s="236"/>
      <c r="K328" s="236"/>
      <c r="L328" s="240"/>
      <c r="M328" s="241"/>
      <c r="N328" s="242"/>
      <c r="O328" s="242"/>
      <c r="P328" s="242"/>
      <c r="Q328" s="242"/>
      <c r="R328" s="242"/>
      <c r="S328" s="242"/>
      <c r="T328" s="243"/>
      <c r="AT328" s="244" t="s">
        <v>167</v>
      </c>
      <c r="AU328" s="244" t="s">
        <v>84</v>
      </c>
      <c r="AV328" s="12" t="s">
        <v>84</v>
      </c>
      <c r="AW328" s="12" t="s">
        <v>36</v>
      </c>
      <c r="AX328" s="12" t="s">
        <v>75</v>
      </c>
      <c r="AY328" s="244" t="s">
        <v>143</v>
      </c>
    </row>
    <row r="329" spans="2:51" s="13" customFormat="1" ht="12">
      <c r="B329" s="246"/>
      <c r="C329" s="247"/>
      <c r="D329" s="232" t="s">
        <v>167</v>
      </c>
      <c r="E329" s="248" t="s">
        <v>19</v>
      </c>
      <c r="F329" s="249" t="s">
        <v>176</v>
      </c>
      <c r="G329" s="247"/>
      <c r="H329" s="250">
        <v>5</v>
      </c>
      <c r="I329" s="251"/>
      <c r="J329" s="247"/>
      <c r="K329" s="247"/>
      <c r="L329" s="252"/>
      <c r="M329" s="253"/>
      <c r="N329" s="254"/>
      <c r="O329" s="254"/>
      <c r="P329" s="254"/>
      <c r="Q329" s="254"/>
      <c r="R329" s="254"/>
      <c r="S329" s="254"/>
      <c r="T329" s="255"/>
      <c r="AT329" s="256" t="s">
        <v>167</v>
      </c>
      <c r="AU329" s="256" t="s">
        <v>84</v>
      </c>
      <c r="AV329" s="13" t="s">
        <v>150</v>
      </c>
      <c r="AW329" s="13" t="s">
        <v>36</v>
      </c>
      <c r="AX329" s="13" t="s">
        <v>82</v>
      </c>
      <c r="AY329" s="256" t="s">
        <v>143</v>
      </c>
    </row>
    <row r="330" spans="2:63" s="11" customFormat="1" ht="22.8" customHeight="1">
      <c r="B330" s="203"/>
      <c r="C330" s="204"/>
      <c r="D330" s="205" t="s">
        <v>74</v>
      </c>
      <c r="E330" s="217" t="s">
        <v>188</v>
      </c>
      <c r="F330" s="217" t="s">
        <v>501</v>
      </c>
      <c r="G330" s="204"/>
      <c r="H330" s="204"/>
      <c r="I330" s="207"/>
      <c r="J330" s="218">
        <f>BK330</f>
        <v>0</v>
      </c>
      <c r="K330" s="204"/>
      <c r="L330" s="209"/>
      <c r="M330" s="210"/>
      <c r="N330" s="211"/>
      <c r="O330" s="211"/>
      <c r="P330" s="212">
        <f>SUM(P331:P353)</f>
        <v>0</v>
      </c>
      <c r="Q330" s="211"/>
      <c r="R330" s="212">
        <f>SUM(R331:R353)</f>
        <v>2.6495970399999997</v>
      </c>
      <c r="S330" s="211"/>
      <c r="T330" s="213">
        <f>SUM(T331:T353)</f>
        <v>0</v>
      </c>
      <c r="AR330" s="214" t="s">
        <v>82</v>
      </c>
      <c r="AT330" s="215" t="s">
        <v>74</v>
      </c>
      <c r="AU330" s="215" t="s">
        <v>82</v>
      </c>
      <c r="AY330" s="214" t="s">
        <v>143</v>
      </c>
      <c r="BK330" s="216">
        <f>SUM(BK331:BK353)</f>
        <v>0</v>
      </c>
    </row>
    <row r="331" spans="2:65" s="1" customFormat="1" ht="16.5" customHeight="1">
      <c r="B331" s="38"/>
      <c r="C331" s="219" t="s">
        <v>502</v>
      </c>
      <c r="D331" s="219" t="s">
        <v>145</v>
      </c>
      <c r="E331" s="220" t="s">
        <v>503</v>
      </c>
      <c r="F331" s="221" t="s">
        <v>504</v>
      </c>
      <c r="G331" s="222" t="s">
        <v>426</v>
      </c>
      <c r="H331" s="223">
        <v>2</v>
      </c>
      <c r="I331" s="224"/>
      <c r="J331" s="225">
        <f>ROUND(I331*H331,2)</f>
        <v>0</v>
      </c>
      <c r="K331" s="221" t="s">
        <v>505</v>
      </c>
      <c r="L331" s="43"/>
      <c r="M331" s="226" t="s">
        <v>19</v>
      </c>
      <c r="N331" s="227" t="s">
        <v>46</v>
      </c>
      <c r="O331" s="83"/>
      <c r="P331" s="228">
        <f>O331*H331</f>
        <v>0</v>
      </c>
      <c r="Q331" s="228">
        <v>0</v>
      </c>
      <c r="R331" s="228">
        <f>Q331*H331</f>
        <v>0</v>
      </c>
      <c r="S331" s="228">
        <v>0</v>
      </c>
      <c r="T331" s="229">
        <f>S331*H331</f>
        <v>0</v>
      </c>
      <c r="AR331" s="230" t="s">
        <v>150</v>
      </c>
      <c r="AT331" s="230" t="s">
        <v>145</v>
      </c>
      <c r="AU331" s="230" t="s">
        <v>84</v>
      </c>
      <c r="AY331" s="17" t="s">
        <v>143</v>
      </c>
      <c r="BE331" s="231">
        <f>IF(N331="základní",J331,0)</f>
        <v>0</v>
      </c>
      <c r="BF331" s="231">
        <f>IF(N331="snížená",J331,0)</f>
        <v>0</v>
      </c>
      <c r="BG331" s="231">
        <f>IF(N331="zákl. přenesená",J331,0)</f>
        <v>0</v>
      </c>
      <c r="BH331" s="231">
        <f>IF(N331="sníž. přenesená",J331,0)</f>
        <v>0</v>
      </c>
      <c r="BI331" s="231">
        <f>IF(N331="nulová",J331,0)</f>
        <v>0</v>
      </c>
      <c r="BJ331" s="17" t="s">
        <v>82</v>
      </c>
      <c r="BK331" s="231">
        <f>ROUND(I331*H331,2)</f>
        <v>0</v>
      </c>
      <c r="BL331" s="17" t="s">
        <v>150</v>
      </c>
      <c r="BM331" s="230" t="s">
        <v>506</v>
      </c>
    </row>
    <row r="332" spans="2:65" s="1" customFormat="1" ht="16.5" customHeight="1">
      <c r="B332" s="38"/>
      <c r="C332" s="219" t="s">
        <v>507</v>
      </c>
      <c r="D332" s="219" t="s">
        <v>145</v>
      </c>
      <c r="E332" s="220" t="s">
        <v>508</v>
      </c>
      <c r="F332" s="221" t="s">
        <v>509</v>
      </c>
      <c r="G332" s="222" t="s">
        <v>426</v>
      </c>
      <c r="H332" s="223">
        <v>2</v>
      </c>
      <c r="I332" s="224"/>
      <c r="J332" s="225">
        <f>ROUND(I332*H332,2)</f>
        <v>0</v>
      </c>
      <c r="K332" s="221" t="s">
        <v>505</v>
      </c>
      <c r="L332" s="43"/>
      <c r="M332" s="226" t="s">
        <v>19</v>
      </c>
      <c r="N332" s="227" t="s">
        <v>46</v>
      </c>
      <c r="O332" s="83"/>
      <c r="P332" s="228">
        <f>O332*H332</f>
        <v>0</v>
      </c>
      <c r="Q332" s="228">
        <v>0</v>
      </c>
      <c r="R332" s="228">
        <f>Q332*H332</f>
        <v>0</v>
      </c>
      <c r="S332" s="228">
        <v>0</v>
      </c>
      <c r="T332" s="229">
        <f>S332*H332</f>
        <v>0</v>
      </c>
      <c r="AR332" s="230" t="s">
        <v>150</v>
      </c>
      <c r="AT332" s="230" t="s">
        <v>145</v>
      </c>
      <c r="AU332" s="230" t="s">
        <v>84</v>
      </c>
      <c r="AY332" s="17" t="s">
        <v>143</v>
      </c>
      <c r="BE332" s="231">
        <f>IF(N332="základní",J332,0)</f>
        <v>0</v>
      </c>
      <c r="BF332" s="231">
        <f>IF(N332="snížená",J332,0)</f>
        <v>0</v>
      </c>
      <c r="BG332" s="231">
        <f>IF(N332="zákl. přenesená",J332,0)</f>
        <v>0</v>
      </c>
      <c r="BH332" s="231">
        <f>IF(N332="sníž. přenesená",J332,0)</f>
        <v>0</v>
      </c>
      <c r="BI332" s="231">
        <f>IF(N332="nulová",J332,0)</f>
        <v>0</v>
      </c>
      <c r="BJ332" s="17" t="s">
        <v>82</v>
      </c>
      <c r="BK332" s="231">
        <f>ROUND(I332*H332,2)</f>
        <v>0</v>
      </c>
      <c r="BL332" s="17" t="s">
        <v>150</v>
      </c>
      <c r="BM332" s="230" t="s">
        <v>510</v>
      </c>
    </row>
    <row r="333" spans="2:65" s="1" customFormat="1" ht="24" customHeight="1">
      <c r="B333" s="38"/>
      <c r="C333" s="219" t="s">
        <v>511</v>
      </c>
      <c r="D333" s="219" t="s">
        <v>145</v>
      </c>
      <c r="E333" s="220" t="s">
        <v>512</v>
      </c>
      <c r="F333" s="221" t="s">
        <v>513</v>
      </c>
      <c r="G333" s="222" t="s">
        <v>148</v>
      </c>
      <c r="H333" s="223">
        <v>14</v>
      </c>
      <c r="I333" s="224"/>
      <c r="J333" s="225">
        <f>ROUND(I333*H333,2)</f>
        <v>0</v>
      </c>
      <c r="K333" s="221" t="s">
        <v>149</v>
      </c>
      <c r="L333" s="43"/>
      <c r="M333" s="226" t="s">
        <v>19</v>
      </c>
      <c r="N333" s="227" t="s">
        <v>46</v>
      </c>
      <c r="O333" s="83"/>
      <c r="P333" s="228">
        <f>O333*H333</f>
        <v>0</v>
      </c>
      <c r="Q333" s="228">
        <v>0.00178</v>
      </c>
      <c r="R333" s="228">
        <f>Q333*H333</f>
        <v>0.024919999999999998</v>
      </c>
      <c r="S333" s="228">
        <v>0</v>
      </c>
      <c r="T333" s="229">
        <f>S333*H333</f>
        <v>0</v>
      </c>
      <c r="AR333" s="230" t="s">
        <v>150</v>
      </c>
      <c r="AT333" s="230" t="s">
        <v>145</v>
      </c>
      <c r="AU333" s="230" t="s">
        <v>84</v>
      </c>
      <c r="AY333" s="17" t="s">
        <v>143</v>
      </c>
      <c r="BE333" s="231">
        <f>IF(N333="základní",J333,0)</f>
        <v>0</v>
      </c>
      <c r="BF333" s="231">
        <f>IF(N333="snížená",J333,0)</f>
        <v>0</v>
      </c>
      <c r="BG333" s="231">
        <f>IF(N333="zákl. přenesená",J333,0)</f>
        <v>0</v>
      </c>
      <c r="BH333" s="231">
        <f>IF(N333="sníž. přenesená",J333,0)</f>
        <v>0</v>
      </c>
      <c r="BI333" s="231">
        <f>IF(N333="nulová",J333,0)</f>
        <v>0</v>
      </c>
      <c r="BJ333" s="17" t="s">
        <v>82</v>
      </c>
      <c r="BK333" s="231">
        <f>ROUND(I333*H333,2)</f>
        <v>0</v>
      </c>
      <c r="BL333" s="17" t="s">
        <v>150</v>
      </c>
      <c r="BM333" s="230" t="s">
        <v>514</v>
      </c>
    </row>
    <row r="334" spans="2:47" s="1" customFormat="1" ht="12">
      <c r="B334" s="38"/>
      <c r="C334" s="39"/>
      <c r="D334" s="232" t="s">
        <v>152</v>
      </c>
      <c r="E334" s="39"/>
      <c r="F334" s="233" t="s">
        <v>515</v>
      </c>
      <c r="G334" s="39"/>
      <c r="H334" s="39"/>
      <c r="I334" s="145"/>
      <c r="J334" s="39"/>
      <c r="K334" s="39"/>
      <c r="L334" s="43"/>
      <c r="M334" s="234"/>
      <c r="N334" s="83"/>
      <c r="O334" s="83"/>
      <c r="P334" s="83"/>
      <c r="Q334" s="83"/>
      <c r="R334" s="83"/>
      <c r="S334" s="83"/>
      <c r="T334" s="84"/>
      <c r="AT334" s="17" t="s">
        <v>152</v>
      </c>
      <c r="AU334" s="17" t="s">
        <v>84</v>
      </c>
    </row>
    <row r="335" spans="2:65" s="1" customFormat="1" ht="24" customHeight="1">
      <c r="B335" s="38"/>
      <c r="C335" s="219" t="s">
        <v>516</v>
      </c>
      <c r="D335" s="219" t="s">
        <v>145</v>
      </c>
      <c r="E335" s="220" t="s">
        <v>517</v>
      </c>
      <c r="F335" s="221" t="s">
        <v>518</v>
      </c>
      <c r="G335" s="222" t="s">
        <v>148</v>
      </c>
      <c r="H335" s="223">
        <v>16</v>
      </c>
      <c r="I335" s="224"/>
      <c r="J335" s="225">
        <f>ROUND(I335*H335,2)</f>
        <v>0</v>
      </c>
      <c r="K335" s="221" t="s">
        <v>149</v>
      </c>
      <c r="L335" s="43"/>
      <c r="M335" s="226" t="s">
        <v>19</v>
      </c>
      <c r="N335" s="227" t="s">
        <v>46</v>
      </c>
      <c r="O335" s="83"/>
      <c r="P335" s="228">
        <f>O335*H335</f>
        <v>0</v>
      </c>
      <c r="Q335" s="228">
        <v>0.01148</v>
      </c>
      <c r="R335" s="228">
        <f>Q335*H335</f>
        <v>0.18368</v>
      </c>
      <c r="S335" s="228">
        <v>0</v>
      </c>
      <c r="T335" s="229">
        <f>S335*H335</f>
        <v>0</v>
      </c>
      <c r="AR335" s="230" t="s">
        <v>150</v>
      </c>
      <c r="AT335" s="230" t="s">
        <v>145</v>
      </c>
      <c r="AU335" s="230" t="s">
        <v>84</v>
      </c>
      <c r="AY335" s="17" t="s">
        <v>143</v>
      </c>
      <c r="BE335" s="231">
        <f>IF(N335="základní",J335,0)</f>
        <v>0</v>
      </c>
      <c r="BF335" s="231">
        <f>IF(N335="snížená",J335,0)</f>
        <v>0</v>
      </c>
      <c r="BG335" s="231">
        <f>IF(N335="zákl. přenesená",J335,0)</f>
        <v>0</v>
      </c>
      <c r="BH335" s="231">
        <f>IF(N335="sníž. přenesená",J335,0)</f>
        <v>0</v>
      </c>
      <c r="BI335" s="231">
        <f>IF(N335="nulová",J335,0)</f>
        <v>0</v>
      </c>
      <c r="BJ335" s="17" t="s">
        <v>82</v>
      </c>
      <c r="BK335" s="231">
        <f>ROUND(I335*H335,2)</f>
        <v>0</v>
      </c>
      <c r="BL335" s="17" t="s">
        <v>150</v>
      </c>
      <c r="BM335" s="230" t="s">
        <v>519</v>
      </c>
    </row>
    <row r="336" spans="2:47" s="1" customFormat="1" ht="12">
      <c r="B336" s="38"/>
      <c r="C336" s="39"/>
      <c r="D336" s="232" t="s">
        <v>152</v>
      </c>
      <c r="E336" s="39"/>
      <c r="F336" s="233" t="s">
        <v>515</v>
      </c>
      <c r="G336" s="39"/>
      <c r="H336" s="39"/>
      <c r="I336" s="145"/>
      <c r="J336" s="39"/>
      <c r="K336" s="39"/>
      <c r="L336" s="43"/>
      <c r="M336" s="234"/>
      <c r="N336" s="83"/>
      <c r="O336" s="83"/>
      <c r="P336" s="83"/>
      <c r="Q336" s="83"/>
      <c r="R336" s="83"/>
      <c r="S336" s="83"/>
      <c r="T336" s="84"/>
      <c r="AT336" s="17" t="s">
        <v>152</v>
      </c>
      <c r="AU336" s="17" t="s">
        <v>84</v>
      </c>
    </row>
    <row r="337" spans="2:65" s="1" customFormat="1" ht="24" customHeight="1">
      <c r="B337" s="38"/>
      <c r="C337" s="219" t="s">
        <v>337</v>
      </c>
      <c r="D337" s="219" t="s">
        <v>145</v>
      </c>
      <c r="E337" s="220" t="s">
        <v>520</v>
      </c>
      <c r="F337" s="221" t="s">
        <v>521</v>
      </c>
      <c r="G337" s="222" t="s">
        <v>426</v>
      </c>
      <c r="H337" s="223">
        <v>10</v>
      </c>
      <c r="I337" s="224"/>
      <c r="J337" s="225">
        <f>ROUND(I337*H337,2)</f>
        <v>0</v>
      </c>
      <c r="K337" s="221" t="s">
        <v>149</v>
      </c>
      <c r="L337" s="43"/>
      <c r="M337" s="226" t="s">
        <v>19</v>
      </c>
      <c r="N337" s="227" t="s">
        <v>46</v>
      </c>
      <c r="O337" s="83"/>
      <c r="P337" s="228">
        <f>O337*H337</f>
        <v>0</v>
      </c>
      <c r="Q337" s="228">
        <v>0</v>
      </c>
      <c r="R337" s="228">
        <f>Q337*H337</f>
        <v>0</v>
      </c>
      <c r="S337" s="228">
        <v>0</v>
      </c>
      <c r="T337" s="229">
        <f>S337*H337</f>
        <v>0</v>
      </c>
      <c r="AR337" s="230" t="s">
        <v>150</v>
      </c>
      <c r="AT337" s="230" t="s">
        <v>145</v>
      </c>
      <c r="AU337" s="230" t="s">
        <v>84</v>
      </c>
      <c r="AY337" s="17" t="s">
        <v>143</v>
      </c>
      <c r="BE337" s="231">
        <f>IF(N337="základní",J337,0)</f>
        <v>0</v>
      </c>
      <c r="BF337" s="231">
        <f>IF(N337="snížená",J337,0)</f>
        <v>0</v>
      </c>
      <c r="BG337" s="231">
        <f>IF(N337="zákl. přenesená",J337,0)</f>
        <v>0</v>
      </c>
      <c r="BH337" s="231">
        <f>IF(N337="sníž. přenesená",J337,0)</f>
        <v>0</v>
      </c>
      <c r="BI337" s="231">
        <f>IF(N337="nulová",J337,0)</f>
        <v>0</v>
      </c>
      <c r="BJ337" s="17" t="s">
        <v>82</v>
      </c>
      <c r="BK337" s="231">
        <f>ROUND(I337*H337,2)</f>
        <v>0</v>
      </c>
      <c r="BL337" s="17" t="s">
        <v>150</v>
      </c>
      <c r="BM337" s="230" t="s">
        <v>522</v>
      </c>
    </row>
    <row r="338" spans="2:47" s="1" customFormat="1" ht="12">
      <c r="B338" s="38"/>
      <c r="C338" s="39"/>
      <c r="D338" s="232" t="s">
        <v>152</v>
      </c>
      <c r="E338" s="39"/>
      <c r="F338" s="233" t="s">
        <v>523</v>
      </c>
      <c r="G338" s="39"/>
      <c r="H338" s="39"/>
      <c r="I338" s="145"/>
      <c r="J338" s="39"/>
      <c r="K338" s="39"/>
      <c r="L338" s="43"/>
      <c r="M338" s="234"/>
      <c r="N338" s="83"/>
      <c r="O338" s="83"/>
      <c r="P338" s="83"/>
      <c r="Q338" s="83"/>
      <c r="R338" s="83"/>
      <c r="S338" s="83"/>
      <c r="T338" s="84"/>
      <c r="AT338" s="17" t="s">
        <v>152</v>
      </c>
      <c r="AU338" s="17" t="s">
        <v>84</v>
      </c>
    </row>
    <row r="339" spans="2:65" s="1" customFormat="1" ht="16.5" customHeight="1">
      <c r="B339" s="38"/>
      <c r="C339" s="257" t="s">
        <v>524</v>
      </c>
      <c r="D339" s="257" t="s">
        <v>234</v>
      </c>
      <c r="E339" s="258" t="s">
        <v>525</v>
      </c>
      <c r="F339" s="259" t="s">
        <v>526</v>
      </c>
      <c r="G339" s="260" t="s">
        <v>426</v>
      </c>
      <c r="H339" s="261">
        <v>6</v>
      </c>
      <c r="I339" s="262"/>
      <c r="J339" s="263">
        <f>ROUND(I339*H339,2)</f>
        <v>0</v>
      </c>
      <c r="K339" s="259" t="s">
        <v>149</v>
      </c>
      <c r="L339" s="264"/>
      <c r="M339" s="265" t="s">
        <v>19</v>
      </c>
      <c r="N339" s="266" t="s">
        <v>46</v>
      </c>
      <c r="O339" s="83"/>
      <c r="P339" s="228">
        <f>O339*H339</f>
        <v>0</v>
      </c>
      <c r="Q339" s="228">
        <v>0.00035</v>
      </c>
      <c r="R339" s="228">
        <f>Q339*H339</f>
        <v>0.0021</v>
      </c>
      <c r="S339" s="228">
        <v>0</v>
      </c>
      <c r="T339" s="229">
        <f>S339*H339</f>
        <v>0</v>
      </c>
      <c r="AR339" s="230" t="s">
        <v>188</v>
      </c>
      <c r="AT339" s="230" t="s">
        <v>234</v>
      </c>
      <c r="AU339" s="230" t="s">
        <v>84</v>
      </c>
      <c r="AY339" s="17" t="s">
        <v>143</v>
      </c>
      <c r="BE339" s="231">
        <f>IF(N339="základní",J339,0)</f>
        <v>0</v>
      </c>
      <c r="BF339" s="231">
        <f>IF(N339="snížená",J339,0)</f>
        <v>0</v>
      </c>
      <c r="BG339" s="231">
        <f>IF(N339="zákl. přenesená",J339,0)</f>
        <v>0</v>
      </c>
      <c r="BH339" s="231">
        <f>IF(N339="sníž. přenesená",J339,0)</f>
        <v>0</v>
      </c>
      <c r="BI339" s="231">
        <f>IF(N339="nulová",J339,0)</f>
        <v>0</v>
      </c>
      <c r="BJ339" s="17" t="s">
        <v>82</v>
      </c>
      <c r="BK339" s="231">
        <f>ROUND(I339*H339,2)</f>
        <v>0</v>
      </c>
      <c r="BL339" s="17" t="s">
        <v>150</v>
      </c>
      <c r="BM339" s="230" t="s">
        <v>527</v>
      </c>
    </row>
    <row r="340" spans="2:65" s="1" customFormat="1" ht="16.5" customHeight="1">
      <c r="B340" s="38"/>
      <c r="C340" s="257" t="s">
        <v>448</v>
      </c>
      <c r="D340" s="257" t="s">
        <v>234</v>
      </c>
      <c r="E340" s="258" t="s">
        <v>528</v>
      </c>
      <c r="F340" s="259" t="s">
        <v>529</v>
      </c>
      <c r="G340" s="260" t="s">
        <v>426</v>
      </c>
      <c r="H340" s="261">
        <v>4</v>
      </c>
      <c r="I340" s="262"/>
      <c r="J340" s="263">
        <f>ROUND(I340*H340,2)</f>
        <v>0</v>
      </c>
      <c r="K340" s="259" t="s">
        <v>149</v>
      </c>
      <c r="L340" s="264"/>
      <c r="M340" s="265" t="s">
        <v>19</v>
      </c>
      <c r="N340" s="266" t="s">
        <v>46</v>
      </c>
      <c r="O340" s="83"/>
      <c r="P340" s="228">
        <f>O340*H340</f>
        <v>0</v>
      </c>
      <c r="Q340" s="228">
        <v>0.0006</v>
      </c>
      <c r="R340" s="228">
        <f>Q340*H340</f>
        <v>0.0024</v>
      </c>
      <c r="S340" s="228">
        <v>0</v>
      </c>
      <c r="T340" s="229">
        <f>S340*H340</f>
        <v>0</v>
      </c>
      <c r="AR340" s="230" t="s">
        <v>188</v>
      </c>
      <c r="AT340" s="230" t="s">
        <v>234</v>
      </c>
      <c r="AU340" s="230" t="s">
        <v>84</v>
      </c>
      <c r="AY340" s="17" t="s">
        <v>143</v>
      </c>
      <c r="BE340" s="231">
        <f>IF(N340="základní",J340,0)</f>
        <v>0</v>
      </c>
      <c r="BF340" s="231">
        <f>IF(N340="snížená",J340,0)</f>
        <v>0</v>
      </c>
      <c r="BG340" s="231">
        <f>IF(N340="zákl. přenesená",J340,0)</f>
        <v>0</v>
      </c>
      <c r="BH340" s="231">
        <f>IF(N340="sníž. přenesená",J340,0)</f>
        <v>0</v>
      </c>
      <c r="BI340" s="231">
        <f>IF(N340="nulová",J340,0)</f>
        <v>0</v>
      </c>
      <c r="BJ340" s="17" t="s">
        <v>82</v>
      </c>
      <c r="BK340" s="231">
        <f>ROUND(I340*H340,2)</f>
        <v>0</v>
      </c>
      <c r="BL340" s="17" t="s">
        <v>150</v>
      </c>
      <c r="BM340" s="230" t="s">
        <v>530</v>
      </c>
    </row>
    <row r="341" spans="2:65" s="1" customFormat="1" ht="24" customHeight="1">
      <c r="B341" s="38"/>
      <c r="C341" s="219" t="s">
        <v>456</v>
      </c>
      <c r="D341" s="219" t="s">
        <v>145</v>
      </c>
      <c r="E341" s="220" t="s">
        <v>531</v>
      </c>
      <c r="F341" s="221" t="s">
        <v>532</v>
      </c>
      <c r="G341" s="222" t="s">
        <v>426</v>
      </c>
      <c r="H341" s="223">
        <v>6</v>
      </c>
      <c r="I341" s="224"/>
      <c r="J341" s="225">
        <f>ROUND(I341*H341,2)</f>
        <v>0</v>
      </c>
      <c r="K341" s="221" t="s">
        <v>149</v>
      </c>
      <c r="L341" s="43"/>
      <c r="M341" s="226" t="s">
        <v>19</v>
      </c>
      <c r="N341" s="227" t="s">
        <v>46</v>
      </c>
      <c r="O341" s="83"/>
      <c r="P341" s="228">
        <f>O341*H341</f>
        <v>0</v>
      </c>
      <c r="Q341" s="228">
        <v>1E-05</v>
      </c>
      <c r="R341" s="228">
        <f>Q341*H341</f>
        <v>6.000000000000001E-05</v>
      </c>
      <c r="S341" s="228">
        <v>0</v>
      </c>
      <c r="T341" s="229">
        <f>S341*H341</f>
        <v>0</v>
      </c>
      <c r="AR341" s="230" t="s">
        <v>150</v>
      </c>
      <c r="AT341" s="230" t="s">
        <v>145</v>
      </c>
      <c r="AU341" s="230" t="s">
        <v>84</v>
      </c>
      <c r="AY341" s="17" t="s">
        <v>143</v>
      </c>
      <c r="BE341" s="231">
        <f>IF(N341="základní",J341,0)</f>
        <v>0</v>
      </c>
      <c r="BF341" s="231">
        <f>IF(N341="snížená",J341,0)</f>
        <v>0</v>
      </c>
      <c r="BG341" s="231">
        <f>IF(N341="zákl. přenesená",J341,0)</f>
        <v>0</v>
      </c>
      <c r="BH341" s="231">
        <f>IF(N341="sníž. přenesená",J341,0)</f>
        <v>0</v>
      </c>
      <c r="BI341" s="231">
        <f>IF(N341="nulová",J341,0)</f>
        <v>0</v>
      </c>
      <c r="BJ341" s="17" t="s">
        <v>82</v>
      </c>
      <c r="BK341" s="231">
        <f>ROUND(I341*H341,2)</f>
        <v>0</v>
      </c>
      <c r="BL341" s="17" t="s">
        <v>150</v>
      </c>
      <c r="BM341" s="230" t="s">
        <v>533</v>
      </c>
    </row>
    <row r="342" spans="2:47" s="1" customFormat="1" ht="12">
      <c r="B342" s="38"/>
      <c r="C342" s="39"/>
      <c r="D342" s="232" t="s">
        <v>152</v>
      </c>
      <c r="E342" s="39"/>
      <c r="F342" s="233" t="s">
        <v>523</v>
      </c>
      <c r="G342" s="39"/>
      <c r="H342" s="39"/>
      <c r="I342" s="145"/>
      <c r="J342" s="39"/>
      <c r="K342" s="39"/>
      <c r="L342" s="43"/>
      <c r="M342" s="234"/>
      <c r="N342" s="83"/>
      <c r="O342" s="83"/>
      <c r="P342" s="83"/>
      <c r="Q342" s="83"/>
      <c r="R342" s="83"/>
      <c r="S342" s="83"/>
      <c r="T342" s="84"/>
      <c r="AT342" s="17" t="s">
        <v>152</v>
      </c>
      <c r="AU342" s="17" t="s">
        <v>84</v>
      </c>
    </row>
    <row r="343" spans="2:65" s="1" customFormat="1" ht="16.5" customHeight="1">
      <c r="B343" s="38"/>
      <c r="C343" s="257" t="s">
        <v>534</v>
      </c>
      <c r="D343" s="257" t="s">
        <v>234</v>
      </c>
      <c r="E343" s="258" t="s">
        <v>535</v>
      </c>
      <c r="F343" s="259" t="s">
        <v>536</v>
      </c>
      <c r="G343" s="260" t="s">
        <v>426</v>
      </c>
      <c r="H343" s="261">
        <v>4</v>
      </c>
      <c r="I343" s="262"/>
      <c r="J343" s="263">
        <f>ROUND(I343*H343,2)</f>
        <v>0</v>
      </c>
      <c r="K343" s="259" t="s">
        <v>149</v>
      </c>
      <c r="L343" s="264"/>
      <c r="M343" s="265" t="s">
        <v>19</v>
      </c>
      <c r="N343" s="266" t="s">
        <v>46</v>
      </c>
      <c r="O343" s="83"/>
      <c r="P343" s="228">
        <f>O343*H343</f>
        <v>0</v>
      </c>
      <c r="Q343" s="228">
        <v>0.00443</v>
      </c>
      <c r="R343" s="228">
        <f>Q343*H343</f>
        <v>0.01772</v>
      </c>
      <c r="S343" s="228">
        <v>0</v>
      </c>
      <c r="T343" s="229">
        <f>S343*H343</f>
        <v>0</v>
      </c>
      <c r="AR343" s="230" t="s">
        <v>188</v>
      </c>
      <c r="AT343" s="230" t="s">
        <v>234</v>
      </c>
      <c r="AU343" s="230" t="s">
        <v>84</v>
      </c>
      <c r="AY343" s="17" t="s">
        <v>143</v>
      </c>
      <c r="BE343" s="231">
        <f>IF(N343="základní",J343,0)</f>
        <v>0</v>
      </c>
      <c r="BF343" s="231">
        <f>IF(N343="snížená",J343,0)</f>
        <v>0</v>
      </c>
      <c r="BG343" s="231">
        <f>IF(N343="zákl. přenesená",J343,0)</f>
        <v>0</v>
      </c>
      <c r="BH343" s="231">
        <f>IF(N343="sníž. přenesená",J343,0)</f>
        <v>0</v>
      </c>
      <c r="BI343" s="231">
        <f>IF(N343="nulová",J343,0)</f>
        <v>0</v>
      </c>
      <c r="BJ343" s="17" t="s">
        <v>82</v>
      </c>
      <c r="BK343" s="231">
        <f>ROUND(I343*H343,2)</f>
        <v>0</v>
      </c>
      <c r="BL343" s="17" t="s">
        <v>150</v>
      </c>
      <c r="BM343" s="230" t="s">
        <v>537</v>
      </c>
    </row>
    <row r="344" spans="2:65" s="1" customFormat="1" ht="16.5" customHeight="1">
      <c r="B344" s="38"/>
      <c r="C344" s="257" t="s">
        <v>538</v>
      </c>
      <c r="D344" s="257" t="s">
        <v>234</v>
      </c>
      <c r="E344" s="258" t="s">
        <v>539</v>
      </c>
      <c r="F344" s="259" t="s">
        <v>540</v>
      </c>
      <c r="G344" s="260" t="s">
        <v>426</v>
      </c>
      <c r="H344" s="261">
        <v>2</v>
      </c>
      <c r="I344" s="262"/>
      <c r="J344" s="263">
        <f>ROUND(I344*H344,2)</f>
        <v>0</v>
      </c>
      <c r="K344" s="259" t="s">
        <v>149</v>
      </c>
      <c r="L344" s="264"/>
      <c r="M344" s="265" t="s">
        <v>19</v>
      </c>
      <c r="N344" s="266" t="s">
        <v>46</v>
      </c>
      <c r="O344" s="83"/>
      <c r="P344" s="228">
        <f>O344*H344</f>
        <v>0</v>
      </c>
      <c r="Q344" s="228">
        <v>0.0044</v>
      </c>
      <c r="R344" s="228">
        <f>Q344*H344</f>
        <v>0.0088</v>
      </c>
      <c r="S344" s="228">
        <v>0</v>
      </c>
      <c r="T344" s="229">
        <f>S344*H344</f>
        <v>0</v>
      </c>
      <c r="AR344" s="230" t="s">
        <v>188</v>
      </c>
      <c r="AT344" s="230" t="s">
        <v>234</v>
      </c>
      <c r="AU344" s="230" t="s">
        <v>84</v>
      </c>
      <c r="AY344" s="17" t="s">
        <v>143</v>
      </c>
      <c r="BE344" s="231">
        <f>IF(N344="základní",J344,0)</f>
        <v>0</v>
      </c>
      <c r="BF344" s="231">
        <f>IF(N344="snížená",J344,0)</f>
        <v>0</v>
      </c>
      <c r="BG344" s="231">
        <f>IF(N344="zákl. přenesená",J344,0)</f>
        <v>0</v>
      </c>
      <c r="BH344" s="231">
        <f>IF(N344="sníž. přenesená",J344,0)</f>
        <v>0</v>
      </c>
      <c r="BI344" s="231">
        <f>IF(N344="nulová",J344,0)</f>
        <v>0</v>
      </c>
      <c r="BJ344" s="17" t="s">
        <v>82</v>
      </c>
      <c r="BK344" s="231">
        <f>ROUND(I344*H344,2)</f>
        <v>0</v>
      </c>
      <c r="BL344" s="17" t="s">
        <v>150</v>
      </c>
      <c r="BM344" s="230" t="s">
        <v>541</v>
      </c>
    </row>
    <row r="345" spans="2:65" s="1" customFormat="1" ht="24" customHeight="1">
      <c r="B345" s="38"/>
      <c r="C345" s="219" t="s">
        <v>542</v>
      </c>
      <c r="D345" s="219" t="s">
        <v>145</v>
      </c>
      <c r="E345" s="220" t="s">
        <v>543</v>
      </c>
      <c r="F345" s="221" t="s">
        <v>544</v>
      </c>
      <c r="G345" s="222" t="s">
        <v>426</v>
      </c>
      <c r="H345" s="223">
        <v>3</v>
      </c>
      <c r="I345" s="224"/>
      <c r="J345" s="225">
        <f>ROUND(I345*H345,2)</f>
        <v>0</v>
      </c>
      <c r="K345" s="221" t="s">
        <v>149</v>
      </c>
      <c r="L345" s="43"/>
      <c r="M345" s="226" t="s">
        <v>19</v>
      </c>
      <c r="N345" s="227" t="s">
        <v>46</v>
      </c>
      <c r="O345" s="83"/>
      <c r="P345" s="228">
        <f>O345*H345</f>
        <v>0</v>
      </c>
      <c r="Q345" s="228">
        <v>2E-05</v>
      </c>
      <c r="R345" s="228">
        <f>Q345*H345</f>
        <v>6.000000000000001E-05</v>
      </c>
      <c r="S345" s="228">
        <v>0</v>
      </c>
      <c r="T345" s="229">
        <f>S345*H345</f>
        <v>0</v>
      </c>
      <c r="AR345" s="230" t="s">
        <v>150</v>
      </c>
      <c r="AT345" s="230" t="s">
        <v>145</v>
      </c>
      <c r="AU345" s="230" t="s">
        <v>84</v>
      </c>
      <c r="AY345" s="17" t="s">
        <v>143</v>
      </c>
      <c r="BE345" s="231">
        <f>IF(N345="základní",J345,0)</f>
        <v>0</v>
      </c>
      <c r="BF345" s="231">
        <f>IF(N345="snížená",J345,0)</f>
        <v>0</v>
      </c>
      <c r="BG345" s="231">
        <f>IF(N345="zákl. přenesená",J345,0)</f>
        <v>0</v>
      </c>
      <c r="BH345" s="231">
        <f>IF(N345="sníž. přenesená",J345,0)</f>
        <v>0</v>
      </c>
      <c r="BI345" s="231">
        <f>IF(N345="nulová",J345,0)</f>
        <v>0</v>
      </c>
      <c r="BJ345" s="17" t="s">
        <v>82</v>
      </c>
      <c r="BK345" s="231">
        <f>ROUND(I345*H345,2)</f>
        <v>0</v>
      </c>
      <c r="BL345" s="17" t="s">
        <v>150</v>
      </c>
      <c r="BM345" s="230" t="s">
        <v>545</v>
      </c>
    </row>
    <row r="346" spans="2:47" s="1" customFormat="1" ht="12">
      <c r="B346" s="38"/>
      <c r="C346" s="39"/>
      <c r="D346" s="232" t="s">
        <v>152</v>
      </c>
      <c r="E346" s="39"/>
      <c r="F346" s="233" t="s">
        <v>523</v>
      </c>
      <c r="G346" s="39"/>
      <c r="H346" s="39"/>
      <c r="I346" s="145"/>
      <c r="J346" s="39"/>
      <c r="K346" s="39"/>
      <c r="L346" s="43"/>
      <c r="M346" s="234"/>
      <c r="N346" s="83"/>
      <c r="O346" s="83"/>
      <c r="P346" s="83"/>
      <c r="Q346" s="83"/>
      <c r="R346" s="83"/>
      <c r="S346" s="83"/>
      <c r="T346" s="84"/>
      <c r="AT346" s="17" t="s">
        <v>152</v>
      </c>
      <c r="AU346" s="17" t="s">
        <v>84</v>
      </c>
    </row>
    <row r="347" spans="2:65" s="1" customFormat="1" ht="16.5" customHeight="1">
      <c r="B347" s="38"/>
      <c r="C347" s="257" t="s">
        <v>546</v>
      </c>
      <c r="D347" s="257" t="s">
        <v>234</v>
      </c>
      <c r="E347" s="258" t="s">
        <v>547</v>
      </c>
      <c r="F347" s="259" t="s">
        <v>548</v>
      </c>
      <c r="G347" s="260" t="s">
        <v>426</v>
      </c>
      <c r="H347" s="261">
        <v>2</v>
      </c>
      <c r="I347" s="262"/>
      <c r="J347" s="263">
        <f>ROUND(I347*H347,2)</f>
        <v>0</v>
      </c>
      <c r="K347" s="259" t="s">
        <v>149</v>
      </c>
      <c r="L347" s="264"/>
      <c r="M347" s="265" t="s">
        <v>19</v>
      </c>
      <c r="N347" s="266" t="s">
        <v>46</v>
      </c>
      <c r="O347" s="83"/>
      <c r="P347" s="228">
        <f>O347*H347</f>
        <v>0</v>
      </c>
      <c r="Q347" s="228">
        <v>0.0063</v>
      </c>
      <c r="R347" s="228">
        <f>Q347*H347</f>
        <v>0.0126</v>
      </c>
      <c r="S347" s="228">
        <v>0</v>
      </c>
      <c r="T347" s="229">
        <f>S347*H347</f>
        <v>0</v>
      </c>
      <c r="AR347" s="230" t="s">
        <v>188</v>
      </c>
      <c r="AT347" s="230" t="s">
        <v>234</v>
      </c>
      <c r="AU347" s="230" t="s">
        <v>84</v>
      </c>
      <c r="AY347" s="17" t="s">
        <v>143</v>
      </c>
      <c r="BE347" s="231">
        <f>IF(N347="základní",J347,0)</f>
        <v>0</v>
      </c>
      <c r="BF347" s="231">
        <f>IF(N347="snížená",J347,0)</f>
        <v>0</v>
      </c>
      <c r="BG347" s="231">
        <f>IF(N347="zákl. přenesená",J347,0)</f>
        <v>0</v>
      </c>
      <c r="BH347" s="231">
        <f>IF(N347="sníž. přenesená",J347,0)</f>
        <v>0</v>
      </c>
      <c r="BI347" s="231">
        <f>IF(N347="nulová",J347,0)</f>
        <v>0</v>
      </c>
      <c r="BJ347" s="17" t="s">
        <v>82</v>
      </c>
      <c r="BK347" s="231">
        <f>ROUND(I347*H347,2)</f>
        <v>0</v>
      </c>
      <c r="BL347" s="17" t="s">
        <v>150</v>
      </c>
      <c r="BM347" s="230" t="s">
        <v>549</v>
      </c>
    </row>
    <row r="348" spans="2:65" s="1" customFormat="1" ht="16.5" customHeight="1">
      <c r="B348" s="38"/>
      <c r="C348" s="257" t="s">
        <v>550</v>
      </c>
      <c r="D348" s="257" t="s">
        <v>234</v>
      </c>
      <c r="E348" s="258" t="s">
        <v>551</v>
      </c>
      <c r="F348" s="259" t="s">
        <v>552</v>
      </c>
      <c r="G348" s="260" t="s">
        <v>426</v>
      </c>
      <c r="H348" s="261">
        <v>1</v>
      </c>
      <c r="I348" s="262"/>
      <c r="J348" s="263">
        <f>ROUND(I348*H348,2)</f>
        <v>0</v>
      </c>
      <c r="K348" s="259" t="s">
        <v>149</v>
      </c>
      <c r="L348" s="264"/>
      <c r="M348" s="265" t="s">
        <v>19</v>
      </c>
      <c r="N348" s="266" t="s">
        <v>46</v>
      </c>
      <c r="O348" s="83"/>
      <c r="P348" s="228">
        <f>O348*H348</f>
        <v>0</v>
      </c>
      <c r="Q348" s="228">
        <v>0.0115</v>
      </c>
      <c r="R348" s="228">
        <f>Q348*H348</f>
        <v>0.0115</v>
      </c>
      <c r="S348" s="228">
        <v>0</v>
      </c>
      <c r="T348" s="229">
        <f>S348*H348</f>
        <v>0</v>
      </c>
      <c r="AR348" s="230" t="s">
        <v>188</v>
      </c>
      <c r="AT348" s="230" t="s">
        <v>234</v>
      </c>
      <c r="AU348" s="230" t="s">
        <v>84</v>
      </c>
      <c r="AY348" s="17" t="s">
        <v>143</v>
      </c>
      <c r="BE348" s="231">
        <f>IF(N348="základní",J348,0)</f>
        <v>0</v>
      </c>
      <c r="BF348" s="231">
        <f>IF(N348="snížená",J348,0)</f>
        <v>0</v>
      </c>
      <c r="BG348" s="231">
        <f>IF(N348="zákl. přenesená",J348,0)</f>
        <v>0</v>
      </c>
      <c r="BH348" s="231">
        <f>IF(N348="sníž. přenesená",J348,0)</f>
        <v>0</v>
      </c>
      <c r="BI348" s="231">
        <f>IF(N348="nulová",J348,0)</f>
        <v>0</v>
      </c>
      <c r="BJ348" s="17" t="s">
        <v>82</v>
      </c>
      <c r="BK348" s="231">
        <f>ROUND(I348*H348,2)</f>
        <v>0</v>
      </c>
      <c r="BL348" s="17" t="s">
        <v>150</v>
      </c>
      <c r="BM348" s="230" t="s">
        <v>553</v>
      </c>
    </row>
    <row r="349" spans="2:65" s="1" customFormat="1" ht="36" customHeight="1">
      <c r="B349" s="38"/>
      <c r="C349" s="219" t="s">
        <v>554</v>
      </c>
      <c r="D349" s="219" t="s">
        <v>145</v>
      </c>
      <c r="E349" s="220" t="s">
        <v>555</v>
      </c>
      <c r="F349" s="221" t="s">
        <v>556</v>
      </c>
      <c r="G349" s="222" t="s">
        <v>164</v>
      </c>
      <c r="H349" s="223">
        <v>1.406</v>
      </c>
      <c r="I349" s="224"/>
      <c r="J349" s="225">
        <f>ROUND(I349*H349,2)</f>
        <v>0</v>
      </c>
      <c r="K349" s="221" t="s">
        <v>149</v>
      </c>
      <c r="L349" s="43"/>
      <c r="M349" s="226" t="s">
        <v>19</v>
      </c>
      <c r="N349" s="227" t="s">
        <v>46</v>
      </c>
      <c r="O349" s="83"/>
      <c r="P349" s="228">
        <f>O349*H349</f>
        <v>0</v>
      </c>
      <c r="Q349" s="228">
        <v>1.69684</v>
      </c>
      <c r="R349" s="228">
        <f>Q349*H349</f>
        <v>2.3857570399999997</v>
      </c>
      <c r="S349" s="228">
        <v>0</v>
      </c>
      <c r="T349" s="229">
        <f>S349*H349</f>
        <v>0</v>
      </c>
      <c r="AR349" s="230" t="s">
        <v>150</v>
      </c>
      <c r="AT349" s="230" t="s">
        <v>145</v>
      </c>
      <c r="AU349" s="230" t="s">
        <v>84</v>
      </c>
      <c r="AY349" s="17" t="s">
        <v>143</v>
      </c>
      <c r="BE349" s="231">
        <f>IF(N349="základní",J349,0)</f>
        <v>0</v>
      </c>
      <c r="BF349" s="231">
        <f>IF(N349="snížená",J349,0)</f>
        <v>0</v>
      </c>
      <c r="BG349" s="231">
        <f>IF(N349="zákl. přenesená",J349,0)</f>
        <v>0</v>
      </c>
      <c r="BH349" s="231">
        <f>IF(N349="sníž. přenesená",J349,0)</f>
        <v>0</v>
      </c>
      <c r="BI349" s="231">
        <f>IF(N349="nulová",J349,0)</f>
        <v>0</v>
      </c>
      <c r="BJ349" s="17" t="s">
        <v>82</v>
      </c>
      <c r="BK349" s="231">
        <f>ROUND(I349*H349,2)</f>
        <v>0</v>
      </c>
      <c r="BL349" s="17" t="s">
        <v>150</v>
      </c>
      <c r="BM349" s="230" t="s">
        <v>557</v>
      </c>
    </row>
    <row r="350" spans="2:47" s="1" customFormat="1" ht="12">
      <c r="B350" s="38"/>
      <c r="C350" s="39"/>
      <c r="D350" s="232" t="s">
        <v>152</v>
      </c>
      <c r="E350" s="39"/>
      <c r="F350" s="233" t="s">
        <v>558</v>
      </c>
      <c r="G350" s="39"/>
      <c r="H350" s="39"/>
      <c r="I350" s="145"/>
      <c r="J350" s="39"/>
      <c r="K350" s="39"/>
      <c r="L350" s="43"/>
      <c r="M350" s="234"/>
      <c r="N350" s="83"/>
      <c r="O350" s="83"/>
      <c r="P350" s="83"/>
      <c r="Q350" s="83"/>
      <c r="R350" s="83"/>
      <c r="S350" s="83"/>
      <c r="T350" s="84"/>
      <c r="AT350" s="17" t="s">
        <v>152</v>
      </c>
      <c r="AU350" s="17" t="s">
        <v>84</v>
      </c>
    </row>
    <row r="351" spans="2:51" s="12" customFormat="1" ht="12">
      <c r="B351" s="235"/>
      <c r="C351" s="236"/>
      <c r="D351" s="232" t="s">
        <v>167</v>
      </c>
      <c r="E351" s="245" t="s">
        <v>19</v>
      </c>
      <c r="F351" s="237" t="s">
        <v>559</v>
      </c>
      <c r="G351" s="236"/>
      <c r="H351" s="238">
        <v>0.647</v>
      </c>
      <c r="I351" s="239"/>
      <c r="J351" s="236"/>
      <c r="K351" s="236"/>
      <c r="L351" s="240"/>
      <c r="M351" s="241"/>
      <c r="N351" s="242"/>
      <c r="O351" s="242"/>
      <c r="P351" s="242"/>
      <c r="Q351" s="242"/>
      <c r="R351" s="242"/>
      <c r="S351" s="242"/>
      <c r="T351" s="243"/>
      <c r="AT351" s="244" t="s">
        <v>167</v>
      </c>
      <c r="AU351" s="244" t="s">
        <v>84</v>
      </c>
      <c r="AV351" s="12" t="s">
        <v>84</v>
      </c>
      <c r="AW351" s="12" t="s">
        <v>36</v>
      </c>
      <c r="AX351" s="12" t="s">
        <v>75</v>
      </c>
      <c r="AY351" s="244" t="s">
        <v>143</v>
      </c>
    </row>
    <row r="352" spans="2:51" s="12" customFormat="1" ht="12">
      <c r="B352" s="235"/>
      <c r="C352" s="236"/>
      <c r="D352" s="232" t="s">
        <v>167</v>
      </c>
      <c r="E352" s="245" t="s">
        <v>19</v>
      </c>
      <c r="F352" s="237" t="s">
        <v>560</v>
      </c>
      <c r="G352" s="236"/>
      <c r="H352" s="238">
        <v>0.759</v>
      </c>
      <c r="I352" s="239"/>
      <c r="J352" s="236"/>
      <c r="K352" s="236"/>
      <c r="L352" s="240"/>
      <c r="M352" s="241"/>
      <c r="N352" s="242"/>
      <c r="O352" s="242"/>
      <c r="P352" s="242"/>
      <c r="Q352" s="242"/>
      <c r="R352" s="242"/>
      <c r="S352" s="242"/>
      <c r="T352" s="243"/>
      <c r="AT352" s="244" t="s">
        <v>167</v>
      </c>
      <c r="AU352" s="244" t="s">
        <v>84</v>
      </c>
      <c r="AV352" s="12" t="s">
        <v>84</v>
      </c>
      <c r="AW352" s="12" t="s">
        <v>36</v>
      </c>
      <c r="AX352" s="12" t="s">
        <v>75</v>
      </c>
      <c r="AY352" s="244" t="s">
        <v>143</v>
      </c>
    </row>
    <row r="353" spans="2:51" s="13" customFormat="1" ht="12">
      <c r="B353" s="246"/>
      <c r="C353" s="247"/>
      <c r="D353" s="232" t="s">
        <v>167</v>
      </c>
      <c r="E353" s="248" t="s">
        <v>19</v>
      </c>
      <c r="F353" s="249" t="s">
        <v>176</v>
      </c>
      <c r="G353" s="247"/>
      <c r="H353" s="250">
        <v>1.4060000000000001</v>
      </c>
      <c r="I353" s="251"/>
      <c r="J353" s="247"/>
      <c r="K353" s="247"/>
      <c r="L353" s="252"/>
      <c r="M353" s="253"/>
      <c r="N353" s="254"/>
      <c r="O353" s="254"/>
      <c r="P353" s="254"/>
      <c r="Q353" s="254"/>
      <c r="R353" s="254"/>
      <c r="S353" s="254"/>
      <c r="T353" s="255"/>
      <c r="AT353" s="256" t="s">
        <v>167</v>
      </c>
      <c r="AU353" s="256" t="s">
        <v>84</v>
      </c>
      <c r="AV353" s="13" t="s">
        <v>150</v>
      </c>
      <c r="AW353" s="13" t="s">
        <v>36</v>
      </c>
      <c r="AX353" s="13" t="s">
        <v>82</v>
      </c>
      <c r="AY353" s="256" t="s">
        <v>143</v>
      </c>
    </row>
    <row r="354" spans="2:63" s="11" customFormat="1" ht="22.8" customHeight="1">
      <c r="B354" s="203"/>
      <c r="C354" s="204"/>
      <c r="D354" s="205" t="s">
        <v>74</v>
      </c>
      <c r="E354" s="217" t="s">
        <v>561</v>
      </c>
      <c r="F354" s="217" t="s">
        <v>562</v>
      </c>
      <c r="G354" s="204"/>
      <c r="H354" s="204"/>
      <c r="I354" s="207"/>
      <c r="J354" s="218">
        <f>BK354</f>
        <v>0</v>
      </c>
      <c r="K354" s="204"/>
      <c r="L354" s="209"/>
      <c r="M354" s="210"/>
      <c r="N354" s="211"/>
      <c r="O354" s="211"/>
      <c r="P354" s="212">
        <f>SUM(P355:P361)</f>
        <v>0</v>
      </c>
      <c r="Q354" s="211"/>
      <c r="R354" s="212">
        <f>SUM(R355:R361)</f>
        <v>0.0179751</v>
      </c>
      <c r="S354" s="211"/>
      <c r="T354" s="213">
        <f>SUM(T355:T361)</f>
        <v>0</v>
      </c>
      <c r="AR354" s="214" t="s">
        <v>82</v>
      </c>
      <c r="AT354" s="215" t="s">
        <v>74</v>
      </c>
      <c r="AU354" s="215" t="s">
        <v>82</v>
      </c>
      <c r="AY354" s="214" t="s">
        <v>143</v>
      </c>
      <c r="BK354" s="216">
        <f>SUM(BK355:BK361)</f>
        <v>0</v>
      </c>
    </row>
    <row r="355" spans="2:65" s="1" customFormat="1" ht="24" customHeight="1">
      <c r="B355" s="38"/>
      <c r="C355" s="219" t="s">
        <v>563</v>
      </c>
      <c r="D355" s="219" t="s">
        <v>145</v>
      </c>
      <c r="E355" s="220" t="s">
        <v>564</v>
      </c>
      <c r="F355" s="221" t="s">
        <v>565</v>
      </c>
      <c r="G355" s="222" t="s">
        <v>195</v>
      </c>
      <c r="H355" s="223">
        <v>138.27</v>
      </c>
      <c r="I355" s="224"/>
      <c r="J355" s="225">
        <f>ROUND(I355*H355,2)</f>
        <v>0</v>
      </c>
      <c r="K355" s="221" t="s">
        <v>149</v>
      </c>
      <c r="L355" s="43"/>
      <c r="M355" s="226" t="s">
        <v>19</v>
      </c>
      <c r="N355" s="227" t="s">
        <v>46</v>
      </c>
      <c r="O355" s="83"/>
      <c r="P355" s="228">
        <f>O355*H355</f>
        <v>0</v>
      </c>
      <c r="Q355" s="228">
        <v>0.00013</v>
      </c>
      <c r="R355" s="228">
        <f>Q355*H355</f>
        <v>0.0179751</v>
      </c>
      <c r="S355" s="228">
        <v>0</v>
      </c>
      <c r="T355" s="229">
        <f>S355*H355</f>
        <v>0</v>
      </c>
      <c r="AR355" s="230" t="s">
        <v>150</v>
      </c>
      <c r="AT355" s="230" t="s">
        <v>145</v>
      </c>
      <c r="AU355" s="230" t="s">
        <v>84</v>
      </c>
      <c r="AY355" s="17" t="s">
        <v>143</v>
      </c>
      <c r="BE355" s="231">
        <f>IF(N355="základní",J355,0)</f>
        <v>0</v>
      </c>
      <c r="BF355" s="231">
        <f>IF(N355="snížená",J355,0)</f>
        <v>0</v>
      </c>
      <c r="BG355" s="231">
        <f>IF(N355="zákl. přenesená",J355,0)</f>
        <v>0</v>
      </c>
      <c r="BH355" s="231">
        <f>IF(N355="sníž. přenesená",J355,0)</f>
        <v>0</v>
      </c>
      <c r="BI355" s="231">
        <f>IF(N355="nulová",J355,0)</f>
        <v>0</v>
      </c>
      <c r="BJ355" s="17" t="s">
        <v>82</v>
      </c>
      <c r="BK355" s="231">
        <f>ROUND(I355*H355,2)</f>
        <v>0</v>
      </c>
      <c r="BL355" s="17" t="s">
        <v>150</v>
      </c>
      <c r="BM355" s="230" t="s">
        <v>566</v>
      </c>
    </row>
    <row r="356" spans="2:47" s="1" customFormat="1" ht="12">
      <c r="B356" s="38"/>
      <c r="C356" s="39"/>
      <c r="D356" s="232" t="s">
        <v>152</v>
      </c>
      <c r="E356" s="39"/>
      <c r="F356" s="233" t="s">
        <v>567</v>
      </c>
      <c r="G356" s="39"/>
      <c r="H356" s="39"/>
      <c r="I356" s="145"/>
      <c r="J356" s="39"/>
      <c r="K356" s="39"/>
      <c r="L356" s="43"/>
      <c r="M356" s="234"/>
      <c r="N356" s="83"/>
      <c r="O356" s="83"/>
      <c r="P356" s="83"/>
      <c r="Q356" s="83"/>
      <c r="R356" s="83"/>
      <c r="S356" s="83"/>
      <c r="T356" s="84"/>
      <c r="AT356" s="17" t="s">
        <v>152</v>
      </c>
      <c r="AU356" s="17" t="s">
        <v>84</v>
      </c>
    </row>
    <row r="357" spans="2:51" s="12" customFormat="1" ht="12">
      <c r="B357" s="235"/>
      <c r="C357" s="236"/>
      <c r="D357" s="232" t="s">
        <v>167</v>
      </c>
      <c r="E357" s="245" t="s">
        <v>19</v>
      </c>
      <c r="F357" s="237" t="s">
        <v>568</v>
      </c>
      <c r="G357" s="236"/>
      <c r="H357" s="238">
        <v>22.72</v>
      </c>
      <c r="I357" s="239"/>
      <c r="J357" s="236"/>
      <c r="K357" s="236"/>
      <c r="L357" s="240"/>
      <c r="M357" s="241"/>
      <c r="N357" s="242"/>
      <c r="O357" s="242"/>
      <c r="P357" s="242"/>
      <c r="Q357" s="242"/>
      <c r="R357" s="242"/>
      <c r="S357" s="242"/>
      <c r="T357" s="243"/>
      <c r="AT357" s="244" t="s">
        <v>167</v>
      </c>
      <c r="AU357" s="244" t="s">
        <v>84</v>
      </c>
      <c r="AV357" s="12" t="s">
        <v>84</v>
      </c>
      <c r="AW357" s="12" t="s">
        <v>36</v>
      </c>
      <c r="AX357" s="12" t="s">
        <v>75</v>
      </c>
      <c r="AY357" s="244" t="s">
        <v>143</v>
      </c>
    </row>
    <row r="358" spans="2:51" s="12" customFormat="1" ht="12">
      <c r="B358" s="235"/>
      <c r="C358" s="236"/>
      <c r="D358" s="232" t="s">
        <v>167</v>
      </c>
      <c r="E358" s="245" t="s">
        <v>19</v>
      </c>
      <c r="F358" s="237" t="s">
        <v>569</v>
      </c>
      <c r="G358" s="236"/>
      <c r="H358" s="238">
        <v>34.83</v>
      </c>
      <c r="I358" s="239"/>
      <c r="J358" s="236"/>
      <c r="K358" s="236"/>
      <c r="L358" s="240"/>
      <c r="M358" s="241"/>
      <c r="N358" s="242"/>
      <c r="O358" s="242"/>
      <c r="P358" s="242"/>
      <c r="Q358" s="242"/>
      <c r="R358" s="242"/>
      <c r="S358" s="242"/>
      <c r="T358" s="243"/>
      <c r="AT358" s="244" t="s">
        <v>167</v>
      </c>
      <c r="AU358" s="244" t="s">
        <v>84</v>
      </c>
      <c r="AV358" s="12" t="s">
        <v>84</v>
      </c>
      <c r="AW358" s="12" t="s">
        <v>36</v>
      </c>
      <c r="AX358" s="12" t="s">
        <v>75</v>
      </c>
      <c r="AY358" s="244" t="s">
        <v>143</v>
      </c>
    </row>
    <row r="359" spans="2:51" s="12" customFormat="1" ht="12">
      <c r="B359" s="235"/>
      <c r="C359" s="236"/>
      <c r="D359" s="232" t="s">
        <v>167</v>
      </c>
      <c r="E359" s="245" t="s">
        <v>19</v>
      </c>
      <c r="F359" s="237" t="s">
        <v>570</v>
      </c>
      <c r="G359" s="236"/>
      <c r="H359" s="238">
        <v>40.36</v>
      </c>
      <c r="I359" s="239"/>
      <c r="J359" s="236"/>
      <c r="K359" s="236"/>
      <c r="L359" s="240"/>
      <c r="M359" s="241"/>
      <c r="N359" s="242"/>
      <c r="O359" s="242"/>
      <c r="P359" s="242"/>
      <c r="Q359" s="242"/>
      <c r="R359" s="242"/>
      <c r="S359" s="242"/>
      <c r="T359" s="243"/>
      <c r="AT359" s="244" t="s">
        <v>167</v>
      </c>
      <c r="AU359" s="244" t="s">
        <v>84</v>
      </c>
      <c r="AV359" s="12" t="s">
        <v>84</v>
      </c>
      <c r="AW359" s="12" t="s">
        <v>36</v>
      </c>
      <c r="AX359" s="12" t="s">
        <v>75</v>
      </c>
      <c r="AY359" s="244" t="s">
        <v>143</v>
      </c>
    </row>
    <row r="360" spans="2:51" s="12" customFormat="1" ht="12">
      <c r="B360" s="235"/>
      <c r="C360" s="236"/>
      <c r="D360" s="232" t="s">
        <v>167</v>
      </c>
      <c r="E360" s="245" t="s">
        <v>19</v>
      </c>
      <c r="F360" s="237" t="s">
        <v>571</v>
      </c>
      <c r="G360" s="236"/>
      <c r="H360" s="238">
        <v>40.36</v>
      </c>
      <c r="I360" s="239"/>
      <c r="J360" s="236"/>
      <c r="K360" s="236"/>
      <c r="L360" s="240"/>
      <c r="M360" s="241"/>
      <c r="N360" s="242"/>
      <c r="O360" s="242"/>
      <c r="P360" s="242"/>
      <c r="Q360" s="242"/>
      <c r="R360" s="242"/>
      <c r="S360" s="242"/>
      <c r="T360" s="243"/>
      <c r="AT360" s="244" t="s">
        <v>167</v>
      </c>
      <c r="AU360" s="244" t="s">
        <v>84</v>
      </c>
      <c r="AV360" s="12" t="s">
        <v>84</v>
      </c>
      <c r="AW360" s="12" t="s">
        <v>36</v>
      </c>
      <c r="AX360" s="12" t="s">
        <v>75</v>
      </c>
      <c r="AY360" s="244" t="s">
        <v>143</v>
      </c>
    </row>
    <row r="361" spans="2:51" s="13" customFormat="1" ht="12">
      <c r="B361" s="246"/>
      <c r="C361" s="247"/>
      <c r="D361" s="232" t="s">
        <v>167</v>
      </c>
      <c r="E361" s="248" t="s">
        <v>19</v>
      </c>
      <c r="F361" s="249" t="s">
        <v>176</v>
      </c>
      <c r="G361" s="247"/>
      <c r="H361" s="250">
        <v>138.26999999999998</v>
      </c>
      <c r="I361" s="251"/>
      <c r="J361" s="247"/>
      <c r="K361" s="247"/>
      <c r="L361" s="252"/>
      <c r="M361" s="253"/>
      <c r="N361" s="254"/>
      <c r="O361" s="254"/>
      <c r="P361" s="254"/>
      <c r="Q361" s="254"/>
      <c r="R361" s="254"/>
      <c r="S361" s="254"/>
      <c r="T361" s="255"/>
      <c r="AT361" s="256" t="s">
        <v>167</v>
      </c>
      <c r="AU361" s="256" t="s">
        <v>84</v>
      </c>
      <c r="AV361" s="13" t="s">
        <v>150</v>
      </c>
      <c r="AW361" s="13" t="s">
        <v>36</v>
      </c>
      <c r="AX361" s="13" t="s">
        <v>82</v>
      </c>
      <c r="AY361" s="256" t="s">
        <v>143</v>
      </c>
    </row>
    <row r="362" spans="2:63" s="11" customFormat="1" ht="22.8" customHeight="1">
      <c r="B362" s="203"/>
      <c r="C362" s="204"/>
      <c r="D362" s="205" t="s">
        <v>74</v>
      </c>
      <c r="E362" s="217" t="s">
        <v>572</v>
      </c>
      <c r="F362" s="217" t="s">
        <v>573</v>
      </c>
      <c r="G362" s="204"/>
      <c r="H362" s="204"/>
      <c r="I362" s="207"/>
      <c r="J362" s="218">
        <f>BK362</f>
        <v>0</v>
      </c>
      <c r="K362" s="204"/>
      <c r="L362" s="209"/>
      <c r="M362" s="210"/>
      <c r="N362" s="211"/>
      <c r="O362" s="211"/>
      <c r="P362" s="212">
        <f>SUM(P363:P380)</f>
        <v>0</v>
      </c>
      <c r="Q362" s="211"/>
      <c r="R362" s="212">
        <f>SUM(R363:R380)</f>
        <v>0.010570400000000002</v>
      </c>
      <c r="S362" s="211"/>
      <c r="T362" s="213">
        <f>SUM(T363:T380)</f>
        <v>0</v>
      </c>
      <c r="AR362" s="214" t="s">
        <v>82</v>
      </c>
      <c r="AT362" s="215" t="s">
        <v>74</v>
      </c>
      <c r="AU362" s="215" t="s">
        <v>82</v>
      </c>
      <c r="AY362" s="214" t="s">
        <v>143</v>
      </c>
      <c r="BK362" s="216">
        <f>SUM(BK363:BK380)</f>
        <v>0</v>
      </c>
    </row>
    <row r="363" spans="2:65" s="1" customFormat="1" ht="24" customHeight="1">
      <c r="B363" s="38"/>
      <c r="C363" s="219" t="s">
        <v>574</v>
      </c>
      <c r="D363" s="219" t="s">
        <v>145</v>
      </c>
      <c r="E363" s="220" t="s">
        <v>575</v>
      </c>
      <c r="F363" s="221" t="s">
        <v>576</v>
      </c>
      <c r="G363" s="222" t="s">
        <v>195</v>
      </c>
      <c r="H363" s="223">
        <v>138.27</v>
      </c>
      <c r="I363" s="224"/>
      <c r="J363" s="225">
        <f>ROUND(I363*H363,2)</f>
        <v>0</v>
      </c>
      <c r="K363" s="221" t="s">
        <v>149</v>
      </c>
      <c r="L363" s="43"/>
      <c r="M363" s="226" t="s">
        <v>19</v>
      </c>
      <c r="N363" s="227" t="s">
        <v>46</v>
      </c>
      <c r="O363" s="83"/>
      <c r="P363" s="228">
        <f>O363*H363</f>
        <v>0</v>
      </c>
      <c r="Q363" s="228">
        <v>4E-05</v>
      </c>
      <c r="R363" s="228">
        <f>Q363*H363</f>
        <v>0.005530800000000001</v>
      </c>
      <c r="S363" s="228">
        <v>0</v>
      </c>
      <c r="T363" s="229">
        <f>S363*H363</f>
        <v>0</v>
      </c>
      <c r="AR363" s="230" t="s">
        <v>150</v>
      </c>
      <c r="AT363" s="230" t="s">
        <v>145</v>
      </c>
      <c r="AU363" s="230" t="s">
        <v>84</v>
      </c>
      <c r="AY363" s="17" t="s">
        <v>143</v>
      </c>
      <c r="BE363" s="231">
        <f>IF(N363="základní",J363,0)</f>
        <v>0</v>
      </c>
      <c r="BF363" s="231">
        <f>IF(N363="snížená",J363,0)</f>
        <v>0</v>
      </c>
      <c r="BG363" s="231">
        <f>IF(N363="zákl. přenesená",J363,0)</f>
        <v>0</v>
      </c>
      <c r="BH363" s="231">
        <f>IF(N363="sníž. přenesená",J363,0)</f>
        <v>0</v>
      </c>
      <c r="BI363" s="231">
        <f>IF(N363="nulová",J363,0)</f>
        <v>0</v>
      </c>
      <c r="BJ363" s="17" t="s">
        <v>82</v>
      </c>
      <c r="BK363" s="231">
        <f>ROUND(I363*H363,2)</f>
        <v>0</v>
      </c>
      <c r="BL363" s="17" t="s">
        <v>150</v>
      </c>
      <c r="BM363" s="230" t="s">
        <v>577</v>
      </c>
    </row>
    <row r="364" spans="2:47" s="1" customFormat="1" ht="12">
      <c r="B364" s="38"/>
      <c r="C364" s="39"/>
      <c r="D364" s="232" t="s">
        <v>152</v>
      </c>
      <c r="E364" s="39"/>
      <c r="F364" s="233" t="s">
        <v>578</v>
      </c>
      <c r="G364" s="39"/>
      <c r="H364" s="39"/>
      <c r="I364" s="145"/>
      <c r="J364" s="39"/>
      <c r="K364" s="39"/>
      <c r="L364" s="43"/>
      <c r="M364" s="234"/>
      <c r="N364" s="83"/>
      <c r="O364" s="83"/>
      <c r="P364" s="83"/>
      <c r="Q364" s="83"/>
      <c r="R364" s="83"/>
      <c r="S364" s="83"/>
      <c r="T364" s="84"/>
      <c r="AT364" s="17" t="s">
        <v>152</v>
      </c>
      <c r="AU364" s="17" t="s">
        <v>84</v>
      </c>
    </row>
    <row r="365" spans="2:47" s="1" customFormat="1" ht="12">
      <c r="B365" s="38"/>
      <c r="C365" s="39"/>
      <c r="D365" s="232" t="s">
        <v>579</v>
      </c>
      <c r="E365" s="39"/>
      <c r="F365" s="233" t="s">
        <v>580</v>
      </c>
      <c r="G365" s="39"/>
      <c r="H365" s="39"/>
      <c r="I365" s="145"/>
      <c r="J365" s="39"/>
      <c r="K365" s="39"/>
      <c r="L365" s="43"/>
      <c r="M365" s="234"/>
      <c r="N365" s="83"/>
      <c r="O365" s="83"/>
      <c r="P365" s="83"/>
      <c r="Q365" s="83"/>
      <c r="R365" s="83"/>
      <c r="S365" s="83"/>
      <c r="T365" s="84"/>
      <c r="AT365" s="17" t="s">
        <v>579</v>
      </c>
      <c r="AU365" s="17" t="s">
        <v>84</v>
      </c>
    </row>
    <row r="366" spans="2:51" s="12" customFormat="1" ht="12">
      <c r="B366" s="235"/>
      <c r="C366" s="236"/>
      <c r="D366" s="232" t="s">
        <v>167</v>
      </c>
      <c r="E366" s="245" t="s">
        <v>19</v>
      </c>
      <c r="F366" s="237" t="s">
        <v>568</v>
      </c>
      <c r="G366" s="236"/>
      <c r="H366" s="238">
        <v>22.72</v>
      </c>
      <c r="I366" s="239"/>
      <c r="J366" s="236"/>
      <c r="K366" s="236"/>
      <c r="L366" s="240"/>
      <c r="M366" s="241"/>
      <c r="N366" s="242"/>
      <c r="O366" s="242"/>
      <c r="P366" s="242"/>
      <c r="Q366" s="242"/>
      <c r="R366" s="242"/>
      <c r="S366" s="242"/>
      <c r="T366" s="243"/>
      <c r="AT366" s="244" t="s">
        <v>167</v>
      </c>
      <c r="AU366" s="244" t="s">
        <v>84</v>
      </c>
      <c r="AV366" s="12" t="s">
        <v>84</v>
      </c>
      <c r="AW366" s="12" t="s">
        <v>36</v>
      </c>
      <c r="AX366" s="12" t="s">
        <v>75</v>
      </c>
      <c r="AY366" s="244" t="s">
        <v>143</v>
      </c>
    </row>
    <row r="367" spans="2:51" s="12" customFormat="1" ht="12">
      <c r="B367" s="235"/>
      <c r="C367" s="236"/>
      <c r="D367" s="232" t="s">
        <v>167</v>
      </c>
      <c r="E367" s="245" t="s">
        <v>19</v>
      </c>
      <c r="F367" s="237" t="s">
        <v>569</v>
      </c>
      <c r="G367" s="236"/>
      <c r="H367" s="238">
        <v>34.83</v>
      </c>
      <c r="I367" s="239"/>
      <c r="J367" s="236"/>
      <c r="K367" s="236"/>
      <c r="L367" s="240"/>
      <c r="M367" s="241"/>
      <c r="N367" s="242"/>
      <c r="O367" s="242"/>
      <c r="P367" s="242"/>
      <c r="Q367" s="242"/>
      <c r="R367" s="242"/>
      <c r="S367" s="242"/>
      <c r="T367" s="243"/>
      <c r="AT367" s="244" t="s">
        <v>167</v>
      </c>
      <c r="AU367" s="244" t="s">
        <v>84</v>
      </c>
      <c r="AV367" s="12" t="s">
        <v>84</v>
      </c>
      <c r="AW367" s="12" t="s">
        <v>36</v>
      </c>
      <c r="AX367" s="12" t="s">
        <v>75</v>
      </c>
      <c r="AY367" s="244" t="s">
        <v>143</v>
      </c>
    </row>
    <row r="368" spans="2:51" s="12" customFormat="1" ht="12">
      <c r="B368" s="235"/>
      <c r="C368" s="236"/>
      <c r="D368" s="232" t="s">
        <v>167</v>
      </c>
      <c r="E368" s="245" t="s">
        <v>19</v>
      </c>
      <c r="F368" s="237" t="s">
        <v>570</v>
      </c>
      <c r="G368" s="236"/>
      <c r="H368" s="238">
        <v>40.36</v>
      </c>
      <c r="I368" s="239"/>
      <c r="J368" s="236"/>
      <c r="K368" s="236"/>
      <c r="L368" s="240"/>
      <c r="M368" s="241"/>
      <c r="N368" s="242"/>
      <c r="O368" s="242"/>
      <c r="P368" s="242"/>
      <c r="Q368" s="242"/>
      <c r="R368" s="242"/>
      <c r="S368" s="242"/>
      <c r="T368" s="243"/>
      <c r="AT368" s="244" t="s">
        <v>167</v>
      </c>
      <c r="AU368" s="244" t="s">
        <v>84</v>
      </c>
      <c r="AV368" s="12" t="s">
        <v>84</v>
      </c>
      <c r="AW368" s="12" t="s">
        <v>36</v>
      </c>
      <c r="AX368" s="12" t="s">
        <v>75</v>
      </c>
      <c r="AY368" s="244" t="s">
        <v>143</v>
      </c>
    </row>
    <row r="369" spans="2:51" s="12" customFormat="1" ht="12">
      <c r="B369" s="235"/>
      <c r="C369" s="236"/>
      <c r="D369" s="232" t="s">
        <v>167</v>
      </c>
      <c r="E369" s="245" t="s">
        <v>19</v>
      </c>
      <c r="F369" s="237" t="s">
        <v>571</v>
      </c>
      <c r="G369" s="236"/>
      <c r="H369" s="238">
        <v>40.36</v>
      </c>
      <c r="I369" s="239"/>
      <c r="J369" s="236"/>
      <c r="K369" s="236"/>
      <c r="L369" s="240"/>
      <c r="M369" s="241"/>
      <c r="N369" s="242"/>
      <c r="O369" s="242"/>
      <c r="P369" s="242"/>
      <c r="Q369" s="242"/>
      <c r="R369" s="242"/>
      <c r="S369" s="242"/>
      <c r="T369" s="243"/>
      <c r="AT369" s="244" t="s">
        <v>167</v>
      </c>
      <c r="AU369" s="244" t="s">
        <v>84</v>
      </c>
      <c r="AV369" s="12" t="s">
        <v>84</v>
      </c>
      <c r="AW369" s="12" t="s">
        <v>36</v>
      </c>
      <c r="AX369" s="12" t="s">
        <v>75</v>
      </c>
      <c r="AY369" s="244" t="s">
        <v>143</v>
      </c>
    </row>
    <row r="370" spans="2:51" s="13" customFormat="1" ht="12">
      <c r="B370" s="246"/>
      <c r="C370" s="247"/>
      <c r="D370" s="232" t="s">
        <v>167</v>
      </c>
      <c r="E370" s="248" t="s">
        <v>19</v>
      </c>
      <c r="F370" s="249" t="s">
        <v>176</v>
      </c>
      <c r="G370" s="247"/>
      <c r="H370" s="250">
        <v>138.26999999999998</v>
      </c>
      <c r="I370" s="251"/>
      <c r="J370" s="247"/>
      <c r="K370" s="247"/>
      <c r="L370" s="252"/>
      <c r="M370" s="253"/>
      <c r="N370" s="254"/>
      <c r="O370" s="254"/>
      <c r="P370" s="254"/>
      <c r="Q370" s="254"/>
      <c r="R370" s="254"/>
      <c r="S370" s="254"/>
      <c r="T370" s="255"/>
      <c r="AT370" s="256" t="s">
        <v>167</v>
      </c>
      <c r="AU370" s="256" t="s">
        <v>84</v>
      </c>
      <c r="AV370" s="13" t="s">
        <v>150</v>
      </c>
      <c r="AW370" s="13" t="s">
        <v>36</v>
      </c>
      <c r="AX370" s="13" t="s">
        <v>82</v>
      </c>
      <c r="AY370" s="256" t="s">
        <v>143</v>
      </c>
    </row>
    <row r="371" spans="2:65" s="1" customFormat="1" ht="16.5" customHeight="1">
      <c r="B371" s="38"/>
      <c r="C371" s="219" t="s">
        <v>581</v>
      </c>
      <c r="D371" s="219" t="s">
        <v>145</v>
      </c>
      <c r="E371" s="220" t="s">
        <v>582</v>
      </c>
      <c r="F371" s="221" t="s">
        <v>583</v>
      </c>
      <c r="G371" s="222" t="s">
        <v>195</v>
      </c>
      <c r="H371" s="223">
        <v>426</v>
      </c>
      <c r="I371" s="224"/>
      <c r="J371" s="225">
        <f>ROUND(I371*H371,2)</f>
        <v>0</v>
      </c>
      <c r="K371" s="221" t="s">
        <v>149</v>
      </c>
      <c r="L371" s="43"/>
      <c r="M371" s="226" t="s">
        <v>19</v>
      </c>
      <c r="N371" s="227" t="s">
        <v>46</v>
      </c>
      <c r="O371" s="83"/>
      <c r="P371" s="228">
        <f>O371*H371</f>
        <v>0</v>
      </c>
      <c r="Q371" s="228">
        <v>0</v>
      </c>
      <c r="R371" s="228">
        <f>Q371*H371</f>
        <v>0</v>
      </c>
      <c r="S371" s="228">
        <v>0</v>
      </c>
      <c r="T371" s="229">
        <f>S371*H371</f>
        <v>0</v>
      </c>
      <c r="AR371" s="230" t="s">
        <v>150</v>
      </c>
      <c r="AT371" s="230" t="s">
        <v>145</v>
      </c>
      <c r="AU371" s="230" t="s">
        <v>84</v>
      </c>
      <c r="AY371" s="17" t="s">
        <v>143</v>
      </c>
      <c r="BE371" s="231">
        <f>IF(N371="základní",J371,0)</f>
        <v>0</v>
      </c>
      <c r="BF371" s="231">
        <f>IF(N371="snížená",J371,0)</f>
        <v>0</v>
      </c>
      <c r="BG371" s="231">
        <f>IF(N371="zákl. přenesená",J371,0)</f>
        <v>0</v>
      </c>
      <c r="BH371" s="231">
        <f>IF(N371="sníž. přenesená",J371,0)</f>
        <v>0</v>
      </c>
      <c r="BI371" s="231">
        <f>IF(N371="nulová",J371,0)</f>
        <v>0</v>
      </c>
      <c r="BJ371" s="17" t="s">
        <v>82</v>
      </c>
      <c r="BK371" s="231">
        <f>ROUND(I371*H371,2)</f>
        <v>0</v>
      </c>
      <c r="BL371" s="17" t="s">
        <v>150</v>
      </c>
      <c r="BM371" s="230" t="s">
        <v>584</v>
      </c>
    </row>
    <row r="372" spans="2:47" s="1" customFormat="1" ht="12">
      <c r="B372" s="38"/>
      <c r="C372" s="39"/>
      <c r="D372" s="232" t="s">
        <v>152</v>
      </c>
      <c r="E372" s="39"/>
      <c r="F372" s="233" t="s">
        <v>585</v>
      </c>
      <c r="G372" s="39"/>
      <c r="H372" s="39"/>
      <c r="I372" s="145"/>
      <c r="J372" s="39"/>
      <c r="K372" s="39"/>
      <c r="L372" s="43"/>
      <c r="M372" s="234"/>
      <c r="N372" s="83"/>
      <c r="O372" s="83"/>
      <c r="P372" s="83"/>
      <c r="Q372" s="83"/>
      <c r="R372" s="83"/>
      <c r="S372" s="83"/>
      <c r="T372" s="84"/>
      <c r="AT372" s="17" t="s">
        <v>152</v>
      </c>
      <c r="AU372" s="17" t="s">
        <v>84</v>
      </c>
    </row>
    <row r="373" spans="2:51" s="12" customFormat="1" ht="12">
      <c r="B373" s="235"/>
      <c r="C373" s="236"/>
      <c r="D373" s="232" t="s">
        <v>167</v>
      </c>
      <c r="E373" s="245" t="s">
        <v>19</v>
      </c>
      <c r="F373" s="237" t="s">
        <v>586</v>
      </c>
      <c r="G373" s="236"/>
      <c r="H373" s="238">
        <v>426</v>
      </c>
      <c r="I373" s="239"/>
      <c r="J373" s="236"/>
      <c r="K373" s="236"/>
      <c r="L373" s="240"/>
      <c r="M373" s="241"/>
      <c r="N373" s="242"/>
      <c r="O373" s="242"/>
      <c r="P373" s="242"/>
      <c r="Q373" s="242"/>
      <c r="R373" s="242"/>
      <c r="S373" s="242"/>
      <c r="T373" s="243"/>
      <c r="AT373" s="244" t="s">
        <v>167</v>
      </c>
      <c r="AU373" s="244" t="s">
        <v>84</v>
      </c>
      <c r="AV373" s="12" t="s">
        <v>84</v>
      </c>
      <c r="AW373" s="12" t="s">
        <v>36</v>
      </c>
      <c r="AX373" s="12" t="s">
        <v>82</v>
      </c>
      <c r="AY373" s="244" t="s">
        <v>143</v>
      </c>
    </row>
    <row r="374" spans="2:65" s="1" customFormat="1" ht="16.5" customHeight="1">
      <c r="B374" s="38"/>
      <c r="C374" s="219" t="s">
        <v>587</v>
      </c>
      <c r="D374" s="219" t="s">
        <v>145</v>
      </c>
      <c r="E374" s="220" t="s">
        <v>588</v>
      </c>
      <c r="F374" s="221" t="s">
        <v>589</v>
      </c>
      <c r="G374" s="222" t="s">
        <v>195</v>
      </c>
      <c r="H374" s="223">
        <v>426</v>
      </c>
      <c r="I374" s="224"/>
      <c r="J374" s="225">
        <f>ROUND(I374*H374,2)</f>
        <v>0</v>
      </c>
      <c r="K374" s="221" t="s">
        <v>149</v>
      </c>
      <c r="L374" s="43"/>
      <c r="M374" s="226" t="s">
        <v>19</v>
      </c>
      <c r="N374" s="227" t="s">
        <v>46</v>
      </c>
      <c r="O374" s="83"/>
      <c r="P374" s="228">
        <f>O374*H374</f>
        <v>0</v>
      </c>
      <c r="Q374" s="228">
        <v>1E-05</v>
      </c>
      <c r="R374" s="228">
        <f>Q374*H374</f>
        <v>0.004260000000000001</v>
      </c>
      <c r="S374" s="228">
        <v>0</v>
      </c>
      <c r="T374" s="229">
        <f>S374*H374</f>
        <v>0</v>
      </c>
      <c r="AR374" s="230" t="s">
        <v>150</v>
      </c>
      <c r="AT374" s="230" t="s">
        <v>145</v>
      </c>
      <c r="AU374" s="230" t="s">
        <v>84</v>
      </c>
      <c r="AY374" s="17" t="s">
        <v>143</v>
      </c>
      <c r="BE374" s="231">
        <f>IF(N374="základní",J374,0)</f>
        <v>0</v>
      </c>
      <c r="BF374" s="231">
        <f>IF(N374="snížená",J374,0)</f>
        <v>0</v>
      </c>
      <c r="BG374" s="231">
        <f>IF(N374="zákl. přenesená",J374,0)</f>
        <v>0</v>
      </c>
      <c r="BH374" s="231">
        <f>IF(N374="sníž. přenesená",J374,0)</f>
        <v>0</v>
      </c>
      <c r="BI374" s="231">
        <f>IF(N374="nulová",J374,0)</f>
        <v>0</v>
      </c>
      <c r="BJ374" s="17" t="s">
        <v>82</v>
      </c>
      <c r="BK374" s="231">
        <f>ROUND(I374*H374,2)</f>
        <v>0</v>
      </c>
      <c r="BL374" s="17" t="s">
        <v>150</v>
      </c>
      <c r="BM374" s="230" t="s">
        <v>590</v>
      </c>
    </row>
    <row r="375" spans="2:47" s="1" customFormat="1" ht="12">
      <c r="B375" s="38"/>
      <c r="C375" s="39"/>
      <c r="D375" s="232" t="s">
        <v>152</v>
      </c>
      <c r="E375" s="39"/>
      <c r="F375" s="233" t="s">
        <v>585</v>
      </c>
      <c r="G375" s="39"/>
      <c r="H375" s="39"/>
      <c r="I375" s="145"/>
      <c r="J375" s="39"/>
      <c r="K375" s="39"/>
      <c r="L375" s="43"/>
      <c r="M375" s="234"/>
      <c r="N375" s="83"/>
      <c r="O375" s="83"/>
      <c r="P375" s="83"/>
      <c r="Q375" s="83"/>
      <c r="R375" s="83"/>
      <c r="S375" s="83"/>
      <c r="T375" s="84"/>
      <c r="AT375" s="17" t="s">
        <v>152</v>
      </c>
      <c r="AU375" s="17" t="s">
        <v>84</v>
      </c>
    </row>
    <row r="376" spans="2:65" s="1" customFormat="1" ht="16.5" customHeight="1">
      <c r="B376" s="38"/>
      <c r="C376" s="219" t="s">
        <v>591</v>
      </c>
      <c r="D376" s="219" t="s">
        <v>145</v>
      </c>
      <c r="E376" s="220" t="s">
        <v>592</v>
      </c>
      <c r="F376" s="221" t="s">
        <v>593</v>
      </c>
      <c r="G376" s="222" t="s">
        <v>195</v>
      </c>
      <c r="H376" s="223">
        <v>77.96</v>
      </c>
      <c r="I376" s="224"/>
      <c r="J376" s="225">
        <f>ROUND(I376*H376,2)</f>
        <v>0</v>
      </c>
      <c r="K376" s="221" t="s">
        <v>149</v>
      </c>
      <c r="L376" s="43"/>
      <c r="M376" s="226" t="s">
        <v>19</v>
      </c>
      <c r="N376" s="227" t="s">
        <v>46</v>
      </c>
      <c r="O376" s="83"/>
      <c r="P376" s="228">
        <f>O376*H376</f>
        <v>0</v>
      </c>
      <c r="Q376" s="228">
        <v>0</v>
      </c>
      <c r="R376" s="228">
        <f>Q376*H376</f>
        <v>0</v>
      </c>
      <c r="S376" s="228">
        <v>0</v>
      </c>
      <c r="T376" s="229">
        <f>S376*H376</f>
        <v>0</v>
      </c>
      <c r="AR376" s="230" t="s">
        <v>150</v>
      </c>
      <c r="AT376" s="230" t="s">
        <v>145</v>
      </c>
      <c r="AU376" s="230" t="s">
        <v>84</v>
      </c>
      <c r="AY376" s="17" t="s">
        <v>143</v>
      </c>
      <c r="BE376" s="231">
        <f>IF(N376="základní",J376,0)</f>
        <v>0</v>
      </c>
      <c r="BF376" s="231">
        <f>IF(N376="snížená",J376,0)</f>
        <v>0</v>
      </c>
      <c r="BG376" s="231">
        <f>IF(N376="zákl. přenesená",J376,0)</f>
        <v>0</v>
      </c>
      <c r="BH376" s="231">
        <f>IF(N376="sníž. přenesená",J376,0)</f>
        <v>0</v>
      </c>
      <c r="BI376" s="231">
        <f>IF(N376="nulová",J376,0)</f>
        <v>0</v>
      </c>
      <c r="BJ376" s="17" t="s">
        <v>82</v>
      </c>
      <c r="BK376" s="231">
        <f>ROUND(I376*H376,2)</f>
        <v>0</v>
      </c>
      <c r="BL376" s="17" t="s">
        <v>150</v>
      </c>
      <c r="BM376" s="230" t="s">
        <v>594</v>
      </c>
    </row>
    <row r="377" spans="2:47" s="1" customFormat="1" ht="12">
      <c r="B377" s="38"/>
      <c r="C377" s="39"/>
      <c r="D377" s="232" t="s">
        <v>152</v>
      </c>
      <c r="E377" s="39"/>
      <c r="F377" s="233" t="s">
        <v>585</v>
      </c>
      <c r="G377" s="39"/>
      <c r="H377" s="39"/>
      <c r="I377" s="145"/>
      <c r="J377" s="39"/>
      <c r="K377" s="39"/>
      <c r="L377" s="43"/>
      <c r="M377" s="234"/>
      <c r="N377" s="83"/>
      <c r="O377" s="83"/>
      <c r="P377" s="83"/>
      <c r="Q377" s="83"/>
      <c r="R377" s="83"/>
      <c r="S377" s="83"/>
      <c r="T377" s="84"/>
      <c r="AT377" s="17" t="s">
        <v>152</v>
      </c>
      <c r="AU377" s="17" t="s">
        <v>84</v>
      </c>
    </row>
    <row r="378" spans="2:51" s="12" customFormat="1" ht="12">
      <c r="B378" s="235"/>
      <c r="C378" s="236"/>
      <c r="D378" s="232" t="s">
        <v>167</v>
      </c>
      <c r="E378" s="245" t="s">
        <v>19</v>
      </c>
      <c r="F378" s="237" t="s">
        <v>595</v>
      </c>
      <c r="G378" s="236"/>
      <c r="H378" s="238">
        <v>77.96</v>
      </c>
      <c r="I378" s="239"/>
      <c r="J378" s="236"/>
      <c r="K378" s="236"/>
      <c r="L378" s="240"/>
      <c r="M378" s="241"/>
      <c r="N378" s="242"/>
      <c r="O378" s="242"/>
      <c r="P378" s="242"/>
      <c r="Q378" s="242"/>
      <c r="R378" s="242"/>
      <c r="S378" s="242"/>
      <c r="T378" s="243"/>
      <c r="AT378" s="244" t="s">
        <v>167</v>
      </c>
      <c r="AU378" s="244" t="s">
        <v>84</v>
      </c>
      <c r="AV378" s="12" t="s">
        <v>84</v>
      </c>
      <c r="AW378" s="12" t="s">
        <v>36</v>
      </c>
      <c r="AX378" s="12" t="s">
        <v>82</v>
      </c>
      <c r="AY378" s="244" t="s">
        <v>143</v>
      </c>
    </row>
    <row r="379" spans="2:65" s="1" customFormat="1" ht="16.5" customHeight="1">
      <c r="B379" s="38"/>
      <c r="C379" s="219" t="s">
        <v>596</v>
      </c>
      <c r="D379" s="219" t="s">
        <v>145</v>
      </c>
      <c r="E379" s="220" t="s">
        <v>597</v>
      </c>
      <c r="F379" s="221" t="s">
        <v>598</v>
      </c>
      <c r="G379" s="222" t="s">
        <v>195</v>
      </c>
      <c r="H379" s="223">
        <v>77.96</v>
      </c>
      <c r="I379" s="224"/>
      <c r="J379" s="225">
        <f>ROUND(I379*H379,2)</f>
        <v>0</v>
      </c>
      <c r="K379" s="221" t="s">
        <v>149</v>
      </c>
      <c r="L379" s="43"/>
      <c r="M379" s="226" t="s">
        <v>19</v>
      </c>
      <c r="N379" s="227" t="s">
        <v>46</v>
      </c>
      <c r="O379" s="83"/>
      <c r="P379" s="228">
        <f>O379*H379</f>
        <v>0</v>
      </c>
      <c r="Q379" s="228">
        <v>1E-05</v>
      </c>
      <c r="R379" s="228">
        <f>Q379*H379</f>
        <v>0.0007796</v>
      </c>
      <c r="S379" s="228">
        <v>0</v>
      </c>
      <c r="T379" s="229">
        <f>S379*H379</f>
        <v>0</v>
      </c>
      <c r="AR379" s="230" t="s">
        <v>150</v>
      </c>
      <c r="AT379" s="230" t="s">
        <v>145</v>
      </c>
      <c r="AU379" s="230" t="s">
        <v>84</v>
      </c>
      <c r="AY379" s="17" t="s">
        <v>143</v>
      </c>
      <c r="BE379" s="231">
        <f>IF(N379="základní",J379,0)</f>
        <v>0</v>
      </c>
      <c r="BF379" s="231">
        <f>IF(N379="snížená",J379,0)</f>
        <v>0</v>
      </c>
      <c r="BG379" s="231">
        <f>IF(N379="zákl. přenesená",J379,0)</f>
        <v>0</v>
      </c>
      <c r="BH379" s="231">
        <f>IF(N379="sníž. přenesená",J379,0)</f>
        <v>0</v>
      </c>
      <c r="BI379" s="231">
        <f>IF(N379="nulová",J379,0)</f>
        <v>0</v>
      </c>
      <c r="BJ379" s="17" t="s">
        <v>82</v>
      </c>
      <c r="BK379" s="231">
        <f>ROUND(I379*H379,2)</f>
        <v>0</v>
      </c>
      <c r="BL379" s="17" t="s">
        <v>150</v>
      </c>
      <c r="BM379" s="230" t="s">
        <v>599</v>
      </c>
    </row>
    <row r="380" spans="2:47" s="1" customFormat="1" ht="12">
      <c r="B380" s="38"/>
      <c r="C380" s="39"/>
      <c r="D380" s="232" t="s">
        <v>152</v>
      </c>
      <c r="E380" s="39"/>
      <c r="F380" s="233" t="s">
        <v>585</v>
      </c>
      <c r="G380" s="39"/>
      <c r="H380" s="39"/>
      <c r="I380" s="145"/>
      <c r="J380" s="39"/>
      <c r="K380" s="39"/>
      <c r="L380" s="43"/>
      <c r="M380" s="234"/>
      <c r="N380" s="83"/>
      <c r="O380" s="83"/>
      <c r="P380" s="83"/>
      <c r="Q380" s="83"/>
      <c r="R380" s="83"/>
      <c r="S380" s="83"/>
      <c r="T380" s="84"/>
      <c r="AT380" s="17" t="s">
        <v>152</v>
      </c>
      <c r="AU380" s="17" t="s">
        <v>84</v>
      </c>
    </row>
    <row r="381" spans="2:63" s="11" customFormat="1" ht="22.8" customHeight="1">
      <c r="B381" s="203"/>
      <c r="C381" s="204"/>
      <c r="D381" s="205" t="s">
        <v>74</v>
      </c>
      <c r="E381" s="217" t="s">
        <v>600</v>
      </c>
      <c r="F381" s="217" t="s">
        <v>601</v>
      </c>
      <c r="G381" s="204"/>
      <c r="H381" s="204"/>
      <c r="I381" s="207"/>
      <c r="J381" s="218">
        <f>BK381</f>
        <v>0</v>
      </c>
      <c r="K381" s="204"/>
      <c r="L381" s="209"/>
      <c r="M381" s="210"/>
      <c r="N381" s="211"/>
      <c r="O381" s="211"/>
      <c r="P381" s="212">
        <f>SUM(P382:P555)</f>
        <v>0</v>
      </c>
      <c r="Q381" s="211"/>
      <c r="R381" s="212">
        <f>SUM(R382:R555)</f>
        <v>0.08507999999999999</v>
      </c>
      <c r="S381" s="211"/>
      <c r="T381" s="213">
        <f>SUM(T382:T555)</f>
        <v>120.08321600000001</v>
      </c>
      <c r="AR381" s="214" t="s">
        <v>82</v>
      </c>
      <c r="AT381" s="215" t="s">
        <v>74</v>
      </c>
      <c r="AU381" s="215" t="s">
        <v>82</v>
      </c>
      <c r="AY381" s="214" t="s">
        <v>143</v>
      </c>
      <c r="BK381" s="216">
        <f>SUM(BK382:BK555)</f>
        <v>0</v>
      </c>
    </row>
    <row r="382" spans="2:65" s="1" customFormat="1" ht="16.5" customHeight="1">
      <c r="B382" s="38"/>
      <c r="C382" s="219" t="s">
        <v>602</v>
      </c>
      <c r="D382" s="219" t="s">
        <v>145</v>
      </c>
      <c r="E382" s="220" t="s">
        <v>603</v>
      </c>
      <c r="F382" s="221" t="s">
        <v>604</v>
      </c>
      <c r="G382" s="222" t="s">
        <v>605</v>
      </c>
      <c r="H382" s="223">
        <v>23</v>
      </c>
      <c r="I382" s="224"/>
      <c r="J382" s="225">
        <f>ROUND(I382*H382,2)</f>
        <v>0</v>
      </c>
      <c r="K382" s="221" t="s">
        <v>149</v>
      </c>
      <c r="L382" s="43"/>
      <c r="M382" s="226" t="s">
        <v>19</v>
      </c>
      <c r="N382" s="227" t="s">
        <v>46</v>
      </c>
      <c r="O382" s="83"/>
      <c r="P382" s="228">
        <f>O382*H382</f>
        <v>0</v>
      </c>
      <c r="Q382" s="228">
        <v>0</v>
      </c>
      <c r="R382" s="228">
        <f>Q382*H382</f>
        <v>0</v>
      </c>
      <c r="S382" s="228">
        <v>0.0342</v>
      </c>
      <c r="T382" s="229">
        <f>S382*H382</f>
        <v>0.7866000000000001</v>
      </c>
      <c r="AR382" s="230" t="s">
        <v>150</v>
      </c>
      <c r="AT382" s="230" t="s">
        <v>145</v>
      </c>
      <c r="AU382" s="230" t="s">
        <v>84</v>
      </c>
      <c r="AY382" s="17" t="s">
        <v>143</v>
      </c>
      <c r="BE382" s="231">
        <f>IF(N382="základní",J382,0)</f>
        <v>0</v>
      </c>
      <c r="BF382" s="231">
        <f>IF(N382="snížená",J382,0)</f>
        <v>0</v>
      </c>
      <c r="BG382" s="231">
        <f>IF(N382="zákl. přenesená",J382,0)</f>
        <v>0</v>
      </c>
      <c r="BH382" s="231">
        <f>IF(N382="sníž. přenesená",J382,0)</f>
        <v>0</v>
      </c>
      <c r="BI382" s="231">
        <f>IF(N382="nulová",J382,0)</f>
        <v>0</v>
      </c>
      <c r="BJ382" s="17" t="s">
        <v>82</v>
      </c>
      <c r="BK382" s="231">
        <f>ROUND(I382*H382,2)</f>
        <v>0</v>
      </c>
      <c r="BL382" s="17" t="s">
        <v>150</v>
      </c>
      <c r="BM382" s="230" t="s">
        <v>606</v>
      </c>
    </row>
    <row r="383" spans="2:51" s="12" customFormat="1" ht="12">
      <c r="B383" s="235"/>
      <c r="C383" s="236"/>
      <c r="D383" s="232" t="s">
        <v>167</v>
      </c>
      <c r="E383" s="245" t="s">
        <v>19</v>
      </c>
      <c r="F383" s="237" t="s">
        <v>607</v>
      </c>
      <c r="G383" s="236"/>
      <c r="H383" s="238">
        <v>1</v>
      </c>
      <c r="I383" s="239"/>
      <c r="J383" s="236"/>
      <c r="K383" s="236"/>
      <c r="L383" s="240"/>
      <c r="M383" s="241"/>
      <c r="N383" s="242"/>
      <c r="O383" s="242"/>
      <c r="P383" s="242"/>
      <c r="Q383" s="242"/>
      <c r="R383" s="242"/>
      <c r="S383" s="242"/>
      <c r="T383" s="243"/>
      <c r="AT383" s="244" t="s">
        <v>167</v>
      </c>
      <c r="AU383" s="244" t="s">
        <v>84</v>
      </c>
      <c r="AV383" s="12" t="s">
        <v>84</v>
      </c>
      <c r="AW383" s="12" t="s">
        <v>36</v>
      </c>
      <c r="AX383" s="12" t="s">
        <v>75</v>
      </c>
      <c r="AY383" s="244" t="s">
        <v>143</v>
      </c>
    </row>
    <row r="384" spans="2:51" s="12" customFormat="1" ht="12">
      <c r="B384" s="235"/>
      <c r="C384" s="236"/>
      <c r="D384" s="232" t="s">
        <v>167</v>
      </c>
      <c r="E384" s="245" t="s">
        <v>19</v>
      </c>
      <c r="F384" s="237" t="s">
        <v>608</v>
      </c>
      <c r="G384" s="236"/>
      <c r="H384" s="238">
        <v>6</v>
      </c>
      <c r="I384" s="239"/>
      <c r="J384" s="236"/>
      <c r="K384" s="236"/>
      <c r="L384" s="240"/>
      <c r="M384" s="241"/>
      <c r="N384" s="242"/>
      <c r="O384" s="242"/>
      <c r="P384" s="242"/>
      <c r="Q384" s="242"/>
      <c r="R384" s="242"/>
      <c r="S384" s="242"/>
      <c r="T384" s="243"/>
      <c r="AT384" s="244" t="s">
        <v>167</v>
      </c>
      <c r="AU384" s="244" t="s">
        <v>84</v>
      </c>
      <c r="AV384" s="12" t="s">
        <v>84</v>
      </c>
      <c r="AW384" s="12" t="s">
        <v>36</v>
      </c>
      <c r="AX384" s="12" t="s">
        <v>75</v>
      </c>
      <c r="AY384" s="244" t="s">
        <v>143</v>
      </c>
    </row>
    <row r="385" spans="2:51" s="12" customFormat="1" ht="12">
      <c r="B385" s="235"/>
      <c r="C385" s="236"/>
      <c r="D385" s="232" t="s">
        <v>167</v>
      </c>
      <c r="E385" s="245" t="s">
        <v>19</v>
      </c>
      <c r="F385" s="237" t="s">
        <v>609</v>
      </c>
      <c r="G385" s="236"/>
      <c r="H385" s="238">
        <v>8</v>
      </c>
      <c r="I385" s="239"/>
      <c r="J385" s="236"/>
      <c r="K385" s="236"/>
      <c r="L385" s="240"/>
      <c r="M385" s="241"/>
      <c r="N385" s="242"/>
      <c r="O385" s="242"/>
      <c r="P385" s="242"/>
      <c r="Q385" s="242"/>
      <c r="R385" s="242"/>
      <c r="S385" s="242"/>
      <c r="T385" s="243"/>
      <c r="AT385" s="244" t="s">
        <v>167</v>
      </c>
      <c r="AU385" s="244" t="s">
        <v>84</v>
      </c>
      <c r="AV385" s="12" t="s">
        <v>84</v>
      </c>
      <c r="AW385" s="12" t="s">
        <v>36</v>
      </c>
      <c r="AX385" s="12" t="s">
        <v>75</v>
      </c>
      <c r="AY385" s="244" t="s">
        <v>143</v>
      </c>
    </row>
    <row r="386" spans="2:51" s="12" customFormat="1" ht="12">
      <c r="B386" s="235"/>
      <c r="C386" s="236"/>
      <c r="D386" s="232" t="s">
        <v>167</v>
      </c>
      <c r="E386" s="245" t="s">
        <v>19</v>
      </c>
      <c r="F386" s="237" t="s">
        <v>610</v>
      </c>
      <c r="G386" s="236"/>
      <c r="H386" s="238">
        <v>8</v>
      </c>
      <c r="I386" s="239"/>
      <c r="J386" s="236"/>
      <c r="K386" s="236"/>
      <c r="L386" s="240"/>
      <c r="M386" s="241"/>
      <c r="N386" s="242"/>
      <c r="O386" s="242"/>
      <c r="P386" s="242"/>
      <c r="Q386" s="242"/>
      <c r="R386" s="242"/>
      <c r="S386" s="242"/>
      <c r="T386" s="243"/>
      <c r="AT386" s="244" t="s">
        <v>167</v>
      </c>
      <c r="AU386" s="244" t="s">
        <v>84</v>
      </c>
      <c r="AV386" s="12" t="s">
        <v>84</v>
      </c>
      <c r="AW386" s="12" t="s">
        <v>36</v>
      </c>
      <c r="AX386" s="12" t="s">
        <v>75</v>
      </c>
      <c r="AY386" s="244" t="s">
        <v>143</v>
      </c>
    </row>
    <row r="387" spans="2:51" s="13" customFormat="1" ht="12">
      <c r="B387" s="246"/>
      <c r="C387" s="247"/>
      <c r="D387" s="232" t="s">
        <v>167</v>
      </c>
      <c r="E387" s="248" t="s">
        <v>19</v>
      </c>
      <c r="F387" s="249" t="s">
        <v>176</v>
      </c>
      <c r="G387" s="247"/>
      <c r="H387" s="250">
        <v>23</v>
      </c>
      <c r="I387" s="251"/>
      <c r="J387" s="247"/>
      <c r="K387" s="247"/>
      <c r="L387" s="252"/>
      <c r="M387" s="253"/>
      <c r="N387" s="254"/>
      <c r="O387" s="254"/>
      <c r="P387" s="254"/>
      <c r="Q387" s="254"/>
      <c r="R387" s="254"/>
      <c r="S387" s="254"/>
      <c r="T387" s="255"/>
      <c r="AT387" s="256" t="s">
        <v>167</v>
      </c>
      <c r="AU387" s="256" t="s">
        <v>84</v>
      </c>
      <c r="AV387" s="13" t="s">
        <v>150</v>
      </c>
      <c r="AW387" s="13" t="s">
        <v>36</v>
      </c>
      <c r="AX387" s="13" t="s">
        <v>82</v>
      </c>
      <c r="AY387" s="256" t="s">
        <v>143</v>
      </c>
    </row>
    <row r="388" spans="2:65" s="1" customFormat="1" ht="16.5" customHeight="1">
      <c r="B388" s="38"/>
      <c r="C388" s="219" t="s">
        <v>611</v>
      </c>
      <c r="D388" s="219" t="s">
        <v>145</v>
      </c>
      <c r="E388" s="220" t="s">
        <v>612</v>
      </c>
      <c r="F388" s="221" t="s">
        <v>613</v>
      </c>
      <c r="G388" s="222" t="s">
        <v>605</v>
      </c>
      <c r="H388" s="223">
        <v>15</v>
      </c>
      <c r="I388" s="224"/>
      <c r="J388" s="225">
        <f>ROUND(I388*H388,2)</f>
        <v>0</v>
      </c>
      <c r="K388" s="221" t="s">
        <v>149</v>
      </c>
      <c r="L388" s="43"/>
      <c r="M388" s="226" t="s">
        <v>19</v>
      </c>
      <c r="N388" s="227" t="s">
        <v>46</v>
      </c>
      <c r="O388" s="83"/>
      <c r="P388" s="228">
        <f>O388*H388</f>
        <v>0</v>
      </c>
      <c r="Q388" s="228">
        <v>0</v>
      </c>
      <c r="R388" s="228">
        <f>Q388*H388</f>
        <v>0</v>
      </c>
      <c r="S388" s="228">
        <v>0.01107</v>
      </c>
      <c r="T388" s="229">
        <f>S388*H388</f>
        <v>0.16605</v>
      </c>
      <c r="AR388" s="230" t="s">
        <v>150</v>
      </c>
      <c r="AT388" s="230" t="s">
        <v>145</v>
      </c>
      <c r="AU388" s="230" t="s">
        <v>84</v>
      </c>
      <c r="AY388" s="17" t="s">
        <v>143</v>
      </c>
      <c r="BE388" s="231">
        <f>IF(N388="základní",J388,0)</f>
        <v>0</v>
      </c>
      <c r="BF388" s="231">
        <f>IF(N388="snížená",J388,0)</f>
        <v>0</v>
      </c>
      <c r="BG388" s="231">
        <f>IF(N388="zákl. přenesená",J388,0)</f>
        <v>0</v>
      </c>
      <c r="BH388" s="231">
        <f>IF(N388="sníž. přenesená",J388,0)</f>
        <v>0</v>
      </c>
      <c r="BI388" s="231">
        <f>IF(N388="nulová",J388,0)</f>
        <v>0</v>
      </c>
      <c r="BJ388" s="17" t="s">
        <v>82</v>
      </c>
      <c r="BK388" s="231">
        <f>ROUND(I388*H388,2)</f>
        <v>0</v>
      </c>
      <c r="BL388" s="17" t="s">
        <v>150</v>
      </c>
      <c r="BM388" s="230" t="s">
        <v>614</v>
      </c>
    </row>
    <row r="389" spans="2:51" s="12" customFormat="1" ht="12">
      <c r="B389" s="235"/>
      <c r="C389" s="236"/>
      <c r="D389" s="232" t="s">
        <v>167</v>
      </c>
      <c r="E389" s="245" t="s">
        <v>19</v>
      </c>
      <c r="F389" s="237" t="s">
        <v>615</v>
      </c>
      <c r="G389" s="236"/>
      <c r="H389" s="238">
        <v>5</v>
      </c>
      <c r="I389" s="239"/>
      <c r="J389" s="236"/>
      <c r="K389" s="236"/>
      <c r="L389" s="240"/>
      <c r="M389" s="241"/>
      <c r="N389" s="242"/>
      <c r="O389" s="242"/>
      <c r="P389" s="242"/>
      <c r="Q389" s="242"/>
      <c r="R389" s="242"/>
      <c r="S389" s="242"/>
      <c r="T389" s="243"/>
      <c r="AT389" s="244" t="s">
        <v>167</v>
      </c>
      <c r="AU389" s="244" t="s">
        <v>84</v>
      </c>
      <c r="AV389" s="12" t="s">
        <v>84</v>
      </c>
      <c r="AW389" s="12" t="s">
        <v>36</v>
      </c>
      <c r="AX389" s="12" t="s">
        <v>75</v>
      </c>
      <c r="AY389" s="244" t="s">
        <v>143</v>
      </c>
    </row>
    <row r="390" spans="2:51" s="12" customFormat="1" ht="12">
      <c r="B390" s="235"/>
      <c r="C390" s="236"/>
      <c r="D390" s="232" t="s">
        <v>167</v>
      </c>
      <c r="E390" s="245" t="s">
        <v>19</v>
      </c>
      <c r="F390" s="237" t="s">
        <v>469</v>
      </c>
      <c r="G390" s="236"/>
      <c r="H390" s="238">
        <v>5</v>
      </c>
      <c r="I390" s="239"/>
      <c r="J390" s="236"/>
      <c r="K390" s="236"/>
      <c r="L390" s="240"/>
      <c r="M390" s="241"/>
      <c r="N390" s="242"/>
      <c r="O390" s="242"/>
      <c r="P390" s="242"/>
      <c r="Q390" s="242"/>
      <c r="R390" s="242"/>
      <c r="S390" s="242"/>
      <c r="T390" s="243"/>
      <c r="AT390" s="244" t="s">
        <v>167</v>
      </c>
      <c r="AU390" s="244" t="s">
        <v>84</v>
      </c>
      <c r="AV390" s="12" t="s">
        <v>84</v>
      </c>
      <c r="AW390" s="12" t="s">
        <v>36</v>
      </c>
      <c r="AX390" s="12" t="s">
        <v>75</v>
      </c>
      <c r="AY390" s="244" t="s">
        <v>143</v>
      </c>
    </row>
    <row r="391" spans="2:51" s="12" customFormat="1" ht="12">
      <c r="B391" s="235"/>
      <c r="C391" s="236"/>
      <c r="D391" s="232" t="s">
        <v>167</v>
      </c>
      <c r="E391" s="245" t="s">
        <v>19</v>
      </c>
      <c r="F391" s="237" t="s">
        <v>470</v>
      </c>
      <c r="G391" s="236"/>
      <c r="H391" s="238">
        <v>5</v>
      </c>
      <c r="I391" s="239"/>
      <c r="J391" s="236"/>
      <c r="K391" s="236"/>
      <c r="L391" s="240"/>
      <c r="M391" s="241"/>
      <c r="N391" s="242"/>
      <c r="O391" s="242"/>
      <c r="P391" s="242"/>
      <c r="Q391" s="242"/>
      <c r="R391" s="242"/>
      <c r="S391" s="242"/>
      <c r="T391" s="243"/>
      <c r="AT391" s="244" t="s">
        <v>167</v>
      </c>
      <c r="AU391" s="244" t="s">
        <v>84</v>
      </c>
      <c r="AV391" s="12" t="s">
        <v>84</v>
      </c>
      <c r="AW391" s="12" t="s">
        <v>36</v>
      </c>
      <c r="AX391" s="12" t="s">
        <v>75</v>
      </c>
      <c r="AY391" s="244" t="s">
        <v>143</v>
      </c>
    </row>
    <row r="392" spans="2:51" s="13" customFormat="1" ht="12">
      <c r="B392" s="246"/>
      <c r="C392" s="247"/>
      <c r="D392" s="232" t="s">
        <v>167</v>
      </c>
      <c r="E392" s="248" t="s">
        <v>19</v>
      </c>
      <c r="F392" s="249" t="s">
        <v>176</v>
      </c>
      <c r="G392" s="247"/>
      <c r="H392" s="250">
        <v>15</v>
      </c>
      <c r="I392" s="251"/>
      <c r="J392" s="247"/>
      <c r="K392" s="247"/>
      <c r="L392" s="252"/>
      <c r="M392" s="253"/>
      <c r="N392" s="254"/>
      <c r="O392" s="254"/>
      <c r="P392" s="254"/>
      <c r="Q392" s="254"/>
      <c r="R392" s="254"/>
      <c r="S392" s="254"/>
      <c r="T392" s="255"/>
      <c r="AT392" s="256" t="s">
        <v>167</v>
      </c>
      <c r="AU392" s="256" t="s">
        <v>84</v>
      </c>
      <c r="AV392" s="13" t="s">
        <v>150</v>
      </c>
      <c r="AW392" s="13" t="s">
        <v>36</v>
      </c>
      <c r="AX392" s="13" t="s">
        <v>82</v>
      </c>
      <c r="AY392" s="256" t="s">
        <v>143</v>
      </c>
    </row>
    <row r="393" spans="2:65" s="1" customFormat="1" ht="16.5" customHeight="1">
      <c r="B393" s="38"/>
      <c r="C393" s="219" t="s">
        <v>616</v>
      </c>
      <c r="D393" s="219" t="s">
        <v>145</v>
      </c>
      <c r="E393" s="220" t="s">
        <v>617</v>
      </c>
      <c r="F393" s="221" t="s">
        <v>618</v>
      </c>
      <c r="G393" s="222" t="s">
        <v>605</v>
      </c>
      <c r="H393" s="223">
        <v>22</v>
      </c>
      <c r="I393" s="224"/>
      <c r="J393" s="225">
        <f>ROUND(I393*H393,2)</f>
        <v>0</v>
      </c>
      <c r="K393" s="221" t="s">
        <v>149</v>
      </c>
      <c r="L393" s="43"/>
      <c r="M393" s="226" t="s">
        <v>19</v>
      </c>
      <c r="N393" s="227" t="s">
        <v>46</v>
      </c>
      <c r="O393" s="83"/>
      <c r="P393" s="228">
        <f>O393*H393</f>
        <v>0</v>
      </c>
      <c r="Q393" s="228">
        <v>0</v>
      </c>
      <c r="R393" s="228">
        <f>Q393*H393</f>
        <v>0</v>
      </c>
      <c r="S393" s="228">
        <v>0.01946</v>
      </c>
      <c r="T393" s="229">
        <f>S393*H393</f>
        <v>0.42812000000000006</v>
      </c>
      <c r="AR393" s="230" t="s">
        <v>150</v>
      </c>
      <c r="AT393" s="230" t="s">
        <v>145</v>
      </c>
      <c r="AU393" s="230" t="s">
        <v>84</v>
      </c>
      <c r="AY393" s="17" t="s">
        <v>143</v>
      </c>
      <c r="BE393" s="231">
        <f>IF(N393="základní",J393,0)</f>
        <v>0</v>
      </c>
      <c r="BF393" s="231">
        <f>IF(N393="snížená",J393,0)</f>
        <v>0</v>
      </c>
      <c r="BG393" s="231">
        <f>IF(N393="zákl. přenesená",J393,0)</f>
        <v>0</v>
      </c>
      <c r="BH393" s="231">
        <f>IF(N393="sníž. přenesená",J393,0)</f>
        <v>0</v>
      </c>
      <c r="BI393" s="231">
        <f>IF(N393="nulová",J393,0)</f>
        <v>0</v>
      </c>
      <c r="BJ393" s="17" t="s">
        <v>82</v>
      </c>
      <c r="BK393" s="231">
        <f>ROUND(I393*H393,2)</f>
        <v>0</v>
      </c>
      <c r="BL393" s="17" t="s">
        <v>150</v>
      </c>
      <c r="BM393" s="230" t="s">
        <v>619</v>
      </c>
    </row>
    <row r="394" spans="2:51" s="12" customFormat="1" ht="12">
      <c r="B394" s="235"/>
      <c r="C394" s="236"/>
      <c r="D394" s="232" t="s">
        <v>167</v>
      </c>
      <c r="E394" s="245" t="s">
        <v>19</v>
      </c>
      <c r="F394" s="237" t="s">
        <v>607</v>
      </c>
      <c r="G394" s="236"/>
      <c r="H394" s="238">
        <v>1</v>
      </c>
      <c r="I394" s="239"/>
      <c r="J394" s="236"/>
      <c r="K394" s="236"/>
      <c r="L394" s="240"/>
      <c r="M394" s="241"/>
      <c r="N394" s="242"/>
      <c r="O394" s="242"/>
      <c r="P394" s="242"/>
      <c r="Q394" s="242"/>
      <c r="R394" s="242"/>
      <c r="S394" s="242"/>
      <c r="T394" s="243"/>
      <c r="AT394" s="244" t="s">
        <v>167</v>
      </c>
      <c r="AU394" s="244" t="s">
        <v>84</v>
      </c>
      <c r="AV394" s="12" t="s">
        <v>84</v>
      </c>
      <c r="AW394" s="12" t="s">
        <v>36</v>
      </c>
      <c r="AX394" s="12" t="s">
        <v>75</v>
      </c>
      <c r="AY394" s="244" t="s">
        <v>143</v>
      </c>
    </row>
    <row r="395" spans="2:51" s="12" customFormat="1" ht="12">
      <c r="B395" s="235"/>
      <c r="C395" s="236"/>
      <c r="D395" s="232" t="s">
        <v>167</v>
      </c>
      <c r="E395" s="245" t="s">
        <v>19</v>
      </c>
      <c r="F395" s="237" t="s">
        <v>468</v>
      </c>
      <c r="G395" s="236"/>
      <c r="H395" s="238">
        <v>7</v>
      </c>
      <c r="I395" s="239"/>
      <c r="J395" s="236"/>
      <c r="K395" s="236"/>
      <c r="L395" s="240"/>
      <c r="M395" s="241"/>
      <c r="N395" s="242"/>
      <c r="O395" s="242"/>
      <c r="P395" s="242"/>
      <c r="Q395" s="242"/>
      <c r="R395" s="242"/>
      <c r="S395" s="242"/>
      <c r="T395" s="243"/>
      <c r="AT395" s="244" t="s">
        <v>167</v>
      </c>
      <c r="AU395" s="244" t="s">
        <v>84</v>
      </c>
      <c r="AV395" s="12" t="s">
        <v>84</v>
      </c>
      <c r="AW395" s="12" t="s">
        <v>36</v>
      </c>
      <c r="AX395" s="12" t="s">
        <v>75</v>
      </c>
      <c r="AY395" s="244" t="s">
        <v>143</v>
      </c>
    </row>
    <row r="396" spans="2:51" s="12" customFormat="1" ht="12">
      <c r="B396" s="235"/>
      <c r="C396" s="236"/>
      <c r="D396" s="232" t="s">
        <v>167</v>
      </c>
      <c r="E396" s="245" t="s">
        <v>19</v>
      </c>
      <c r="F396" s="237" t="s">
        <v>620</v>
      </c>
      <c r="G396" s="236"/>
      <c r="H396" s="238">
        <v>7</v>
      </c>
      <c r="I396" s="239"/>
      <c r="J396" s="236"/>
      <c r="K396" s="236"/>
      <c r="L396" s="240"/>
      <c r="M396" s="241"/>
      <c r="N396" s="242"/>
      <c r="O396" s="242"/>
      <c r="P396" s="242"/>
      <c r="Q396" s="242"/>
      <c r="R396" s="242"/>
      <c r="S396" s="242"/>
      <c r="T396" s="243"/>
      <c r="AT396" s="244" t="s">
        <v>167</v>
      </c>
      <c r="AU396" s="244" t="s">
        <v>84</v>
      </c>
      <c r="AV396" s="12" t="s">
        <v>84</v>
      </c>
      <c r="AW396" s="12" t="s">
        <v>36</v>
      </c>
      <c r="AX396" s="12" t="s">
        <v>75</v>
      </c>
      <c r="AY396" s="244" t="s">
        <v>143</v>
      </c>
    </row>
    <row r="397" spans="2:51" s="12" customFormat="1" ht="12">
      <c r="B397" s="235"/>
      <c r="C397" s="236"/>
      <c r="D397" s="232" t="s">
        <v>167</v>
      </c>
      <c r="E397" s="245" t="s">
        <v>19</v>
      </c>
      <c r="F397" s="237" t="s">
        <v>621</v>
      </c>
      <c r="G397" s="236"/>
      <c r="H397" s="238">
        <v>7</v>
      </c>
      <c r="I397" s="239"/>
      <c r="J397" s="236"/>
      <c r="K397" s="236"/>
      <c r="L397" s="240"/>
      <c r="M397" s="241"/>
      <c r="N397" s="242"/>
      <c r="O397" s="242"/>
      <c r="P397" s="242"/>
      <c r="Q397" s="242"/>
      <c r="R397" s="242"/>
      <c r="S397" s="242"/>
      <c r="T397" s="243"/>
      <c r="AT397" s="244" t="s">
        <v>167</v>
      </c>
      <c r="AU397" s="244" t="s">
        <v>84</v>
      </c>
      <c r="AV397" s="12" t="s">
        <v>84</v>
      </c>
      <c r="AW397" s="12" t="s">
        <v>36</v>
      </c>
      <c r="AX397" s="12" t="s">
        <v>75</v>
      </c>
      <c r="AY397" s="244" t="s">
        <v>143</v>
      </c>
    </row>
    <row r="398" spans="2:51" s="13" customFormat="1" ht="12">
      <c r="B398" s="246"/>
      <c r="C398" s="247"/>
      <c r="D398" s="232" t="s">
        <v>167</v>
      </c>
      <c r="E398" s="248" t="s">
        <v>19</v>
      </c>
      <c r="F398" s="249" t="s">
        <v>176</v>
      </c>
      <c r="G398" s="247"/>
      <c r="H398" s="250">
        <v>22</v>
      </c>
      <c r="I398" s="251"/>
      <c r="J398" s="247"/>
      <c r="K398" s="247"/>
      <c r="L398" s="252"/>
      <c r="M398" s="253"/>
      <c r="N398" s="254"/>
      <c r="O398" s="254"/>
      <c r="P398" s="254"/>
      <c r="Q398" s="254"/>
      <c r="R398" s="254"/>
      <c r="S398" s="254"/>
      <c r="T398" s="255"/>
      <c r="AT398" s="256" t="s">
        <v>167</v>
      </c>
      <c r="AU398" s="256" t="s">
        <v>84</v>
      </c>
      <c r="AV398" s="13" t="s">
        <v>150</v>
      </c>
      <c r="AW398" s="13" t="s">
        <v>36</v>
      </c>
      <c r="AX398" s="13" t="s">
        <v>82</v>
      </c>
      <c r="AY398" s="256" t="s">
        <v>143</v>
      </c>
    </row>
    <row r="399" spans="2:65" s="1" customFormat="1" ht="16.5" customHeight="1">
      <c r="B399" s="38"/>
      <c r="C399" s="219" t="s">
        <v>622</v>
      </c>
      <c r="D399" s="219" t="s">
        <v>145</v>
      </c>
      <c r="E399" s="220" t="s">
        <v>623</v>
      </c>
      <c r="F399" s="221" t="s">
        <v>624</v>
      </c>
      <c r="G399" s="222" t="s">
        <v>605</v>
      </c>
      <c r="H399" s="223">
        <v>3</v>
      </c>
      <c r="I399" s="224"/>
      <c r="J399" s="225">
        <f>ROUND(I399*H399,2)</f>
        <v>0</v>
      </c>
      <c r="K399" s="221" t="s">
        <v>149</v>
      </c>
      <c r="L399" s="43"/>
      <c r="M399" s="226" t="s">
        <v>19</v>
      </c>
      <c r="N399" s="227" t="s">
        <v>46</v>
      </c>
      <c r="O399" s="83"/>
      <c r="P399" s="228">
        <f>O399*H399</f>
        <v>0</v>
      </c>
      <c r="Q399" s="228">
        <v>0</v>
      </c>
      <c r="R399" s="228">
        <f>Q399*H399</f>
        <v>0</v>
      </c>
      <c r="S399" s="228">
        <v>0.0347</v>
      </c>
      <c r="T399" s="229">
        <f>S399*H399</f>
        <v>0.1041</v>
      </c>
      <c r="AR399" s="230" t="s">
        <v>150</v>
      </c>
      <c r="AT399" s="230" t="s">
        <v>145</v>
      </c>
      <c r="AU399" s="230" t="s">
        <v>84</v>
      </c>
      <c r="AY399" s="17" t="s">
        <v>143</v>
      </c>
      <c r="BE399" s="231">
        <f>IF(N399="základní",J399,0)</f>
        <v>0</v>
      </c>
      <c r="BF399" s="231">
        <f>IF(N399="snížená",J399,0)</f>
        <v>0</v>
      </c>
      <c r="BG399" s="231">
        <f>IF(N399="zákl. přenesená",J399,0)</f>
        <v>0</v>
      </c>
      <c r="BH399" s="231">
        <f>IF(N399="sníž. přenesená",J399,0)</f>
        <v>0</v>
      </c>
      <c r="BI399" s="231">
        <f>IF(N399="nulová",J399,0)</f>
        <v>0</v>
      </c>
      <c r="BJ399" s="17" t="s">
        <v>82</v>
      </c>
      <c r="BK399" s="231">
        <f>ROUND(I399*H399,2)</f>
        <v>0</v>
      </c>
      <c r="BL399" s="17" t="s">
        <v>150</v>
      </c>
      <c r="BM399" s="230" t="s">
        <v>625</v>
      </c>
    </row>
    <row r="400" spans="2:51" s="12" customFormat="1" ht="12">
      <c r="B400" s="235"/>
      <c r="C400" s="236"/>
      <c r="D400" s="232" t="s">
        <v>167</v>
      </c>
      <c r="E400" s="245" t="s">
        <v>19</v>
      </c>
      <c r="F400" s="237" t="s">
        <v>475</v>
      </c>
      <c r="G400" s="236"/>
      <c r="H400" s="238">
        <v>1</v>
      </c>
      <c r="I400" s="239"/>
      <c r="J400" s="236"/>
      <c r="K400" s="236"/>
      <c r="L400" s="240"/>
      <c r="M400" s="241"/>
      <c r="N400" s="242"/>
      <c r="O400" s="242"/>
      <c r="P400" s="242"/>
      <c r="Q400" s="242"/>
      <c r="R400" s="242"/>
      <c r="S400" s="242"/>
      <c r="T400" s="243"/>
      <c r="AT400" s="244" t="s">
        <v>167</v>
      </c>
      <c r="AU400" s="244" t="s">
        <v>84</v>
      </c>
      <c r="AV400" s="12" t="s">
        <v>84</v>
      </c>
      <c r="AW400" s="12" t="s">
        <v>36</v>
      </c>
      <c r="AX400" s="12" t="s">
        <v>75</v>
      </c>
      <c r="AY400" s="244" t="s">
        <v>143</v>
      </c>
    </row>
    <row r="401" spans="2:51" s="12" customFormat="1" ht="12">
      <c r="B401" s="235"/>
      <c r="C401" s="236"/>
      <c r="D401" s="232" t="s">
        <v>167</v>
      </c>
      <c r="E401" s="245" t="s">
        <v>19</v>
      </c>
      <c r="F401" s="237" t="s">
        <v>476</v>
      </c>
      <c r="G401" s="236"/>
      <c r="H401" s="238">
        <v>1</v>
      </c>
      <c r="I401" s="239"/>
      <c r="J401" s="236"/>
      <c r="K401" s="236"/>
      <c r="L401" s="240"/>
      <c r="M401" s="241"/>
      <c r="N401" s="242"/>
      <c r="O401" s="242"/>
      <c r="P401" s="242"/>
      <c r="Q401" s="242"/>
      <c r="R401" s="242"/>
      <c r="S401" s="242"/>
      <c r="T401" s="243"/>
      <c r="AT401" s="244" t="s">
        <v>167</v>
      </c>
      <c r="AU401" s="244" t="s">
        <v>84</v>
      </c>
      <c r="AV401" s="12" t="s">
        <v>84</v>
      </c>
      <c r="AW401" s="12" t="s">
        <v>36</v>
      </c>
      <c r="AX401" s="12" t="s">
        <v>75</v>
      </c>
      <c r="AY401" s="244" t="s">
        <v>143</v>
      </c>
    </row>
    <row r="402" spans="2:51" s="12" customFormat="1" ht="12">
      <c r="B402" s="235"/>
      <c r="C402" s="236"/>
      <c r="D402" s="232" t="s">
        <v>167</v>
      </c>
      <c r="E402" s="245" t="s">
        <v>19</v>
      </c>
      <c r="F402" s="237" t="s">
        <v>477</v>
      </c>
      <c r="G402" s="236"/>
      <c r="H402" s="238">
        <v>1</v>
      </c>
      <c r="I402" s="239"/>
      <c r="J402" s="236"/>
      <c r="K402" s="236"/>
      <c r="L402" s="240"/>
      <c r="M402" s="241"/>
      <c r="N402" s="242"/>
      <c r="O402" s="242"/>
      <c r="P402" s="242"/>
      <c r="Q402" s="242"/>
      <c r="R402" s="242"/>
      <c r="S402" s="242"/>
      <c r="T402" s="243"/>
      <c r="AT402" s="244" t="s">
        <v>167</v>
      </c>
      <c r="AU402" s="244" t="s">
        <v>84</v>
      </c>
      <c r="AV402" s="12" t="s">
        <v>84</v>
      </c>
      <c r="AW402" s="12" t="s">
        <v>36</v>
      </c>
      <c r="AX402" s="12" t="s">
        <v>75</v>
      </c>
      <c r="AY402" s="244" t="s">
        <v>143</v>
      </c>
    </row>
    <row r="403" spans="2:51" s="13" customFormat="1" ht="12">
      <c r="B403" s="246"/>
      <c r="C403" s="247"/>
      <c r="D403" s="232" t="s">
        <v>167</v>
      </c>
      <c r="E403" s="248" t="s">
        <v>19</v>
      </c>
      <c r="F403" s="249" t="s">
        <v>176</v>
      </c>
      <c r="G403" s="247"/>
      <c r="H403" s="250">
        <v>3</v>
      </c>
      <c r="I403" s="251"/>
      <c r="J403" s="247"/>
      <c r="K403" s="247"/>
      <c r="L403" s="252"/>
      <c r="M403" s="253"/>
      <c r="N403" s="254"/>
      <c r="O403" s="254"/>
      <c r="P403" s="254"/>
      <c r="Q403" s="254"/>
      <c r="R403" s="254"/>
      <c r="S403" s="254"/>
      <c r="T403" s="255"/>
      <c r="AT403" s="256" t="s">
        <v>167</v>
      </c>
      <c r="AU403" s="256" t="s">
        <v>84</v>
      </c>
      <c r="AV403" s="13" t="s">
        <v>150</v>
      </c>
      <c r="AW403" s="13" t="s">
        <v>36</v>
      </c>
      <c r="AX403" s="13" t="s">
        <v>82</v>
      </c>
      <c r="AY403" s="256" t="s">
        <v>143</v>
      </c>
    </row>
    <row r="404" spans="2:65" s="1" customFormat="1" ht="16.5" customHeight="1">
      <c r="B404" s="38"/>
      <c r="C404" s="219" t="s">
        <v>626</v>
      </c>
      <c r="D404" s="219" t="s">
        <v>145</v>
      </c>
      <c r="E404" s="220" t="s">
        <v>627</v>
      </c>
      <c r="F404" s="221" t="s">
        <v>628</v>
      </c>
      <c r="G404" s="222" t="s">
        <v>605</v>
      </c>
      <c r="H404" s="223">
        <v>3</v>
      </c>
      <c r="I404" s="224"/>
      <c r="J404" s="225">
        <f>ROUND(I404*H404,2)</f>
        <v>0</v>
      </c>
      <c r="K404" s="221" t="s">
        <v>149</v>
      </c>
      <c r="L404" s="43"/>
      <c r="M404" s="226" t="s">
        <v>19</v>
      </c>
      <c r="N404" s="227" t="s">
        <v>46</v>
      </c>
      <c r="O404" s="83"/>
      <c r="P404" s="228">
        <f>O404*H404</f>
        <v>0</v>
      </c>
      <c r="Q404" s="228">
        <v>0</v>
      </c>
      <c r="R404" s="228">
        <f>Q404*H404</f>
        <v>0</v>
      </c>
      <c r="S404" s="228">
        <v>0.69347</v>
      </c>
      <c r="T404" s="229">
        <f>S404*H404</f>
        <v>2.08041</v>
      </c>
      <c r="AR404" s="230" t="s">
        <v>150</v>
      </c>
      <c r="AT404" s="230" t="s">
        <v>145</v>
      </c>
      <c r="AU404" s="230" t="s">
        <v>84</v>
      </c>
      <c r="AY404" s="17" t="s">
        <v>143</v>
      </c>
      <c r="BE404" s="231">
        <f>IF(N404="základní",J404,0)</f>
        <v>0</v>
      </c>
      <c r="BF404" s="231">
        <f>IF(N404="snížená",J404,0)</f>
        <v>0</v>
      </c>
      <c r="BG404" s="231">
        <f>IF(N404="zákl. přenesená",J404,0)</f>
        <v>0</v>
      </c>
      <c r="BH404" s="231">
        <f>IF(N404="sníž. přenesená",J404,0)</f>
        <v>0</v>
      </c>
      <c r="BI404" s="231">
        <f>IF(N404="nulová",J404,0)</f>
        <v>0</v>
      </c>
      <c r="BJ404" s="17" t="s">
        <v>82</v>
      </c>
      <c r="BK404" s="231">
        <f>ROUND(I404*H404,2)</f>
        <v>0</v>
      </c>
      <c r="BL404" s="17" t="s">
        <v>150</v>
      </c>
      <c r="BM404" s="230" t="s">
        <v>629</v>
      </c>
    </row>
    <row r="405" spans="2:65" s="1" customFormat="1" ht="16.5" customHeight="1">
      <c r="B405" s="38"/>
      <c r="C405" s="219" t="s">
        <v>630</v>
      </c>
      <c r="D405" s="219" t="s">
        <v>145</v>
      </c>
      <c r="E405" s="220" t="s">
        <v>631</v>
      </c>
      <c r="F405" s="221" t="s">
        <v>632</v>
      </c>
      <c r="G405" s="222" t="s">
        <v>605</v>
      </c>
      <c r="H405" s="223">
        <v>23</v>
      </c>
      <c r="I405" s="224"/>
      <c r="J405" s="225">
        <f>ROUND(I405*H405,2)</f>
        <v>0</v>
      </c>
      <c r="K405" s="221" t="s">
        <v>149</v>
      </c>
      <c r="L405" s="43"/>
      <c r="M405" s="226" t="s">
        <v>19</v>
      </c>
      <c r="N405" s="227" t="s">
        <v>46</v>
      </c>
      <c r="O405" s="83"/>
      <c r="P405" s="228">
        <f>O405*H405</f>
        <v>0</v>
      </c>
      <c r="Q405" s="228">
        <v>0</v>
      </c>
      <c r="R405" s="228">
        <f>Q405*H405</f>
        <v>0</v>
      </c>
      <c r="S405" s="228">
        <v>0.00156</v>
      </c>
      <c r="T405" s="229">
        <f>S405*H405</f>
        <v>0.03588</v>
      </c>
      <c r="AR405" s="230" t="s">
        <v>150</v>
      </c>
      <c r="AT405" s="230" t="s">
        <v>145</v>
      </c>
      <c r="AU405" s="230" t="s">
        <v>84</v>
      </c>
      <c r="AY405" s="17" t="s">
        <v>143</v>
      </c>
      <c r="BE405" s="231">
        <f>IF(N405="základní",J405,0)</f>
        <v>0</v>
      </c>
      <c r="BF405" s="231">
        <f>IF(N405="snížená",J405,0)</f>
        <v>0</v>
      </c>
      <c r="BG405" s="231">
        <f>IF(N405="zákl. přenesená",J405,0)</f>
        <v>0</v>
      </c>
      <c r="BH405" s="231">
        <f>IF(N405="sníž. přenesená",J405,0)</f>
        <v>0</v>
      </c>
      <c r="BI405" s="231">
        <f>IF(N405="nulová",J405,0)</f>
        <v>0</v>
      </c>
      <c r="BJ405" s="17" t="s">
        <v>82</v>
      </c>
      <c r="BK405" s="231">
        <f>ROUND(I405*H405,2)</f>
        <v>0</v>
      </c>
      <c r="BL405" s="17" t="s">
        <v>150</v>
      </c>
      <c r="BM405" s="230" t="s">
        <v>633</v>
      </c>
    </row>
    <row r="406" spans="2:51" s="12" customFormat="1" ht="12">
      <c r="B406" s="235"/>
      <c r="C406" s="236"/>
      <c r="D406" s="232" t="s">
        <v>167</v>
      </c>
      <c r="E406" s="245" t="s">
        <v>19</v>
      </c>
      <c r="F406" s="237" t="s">
        <v>607</v>
      </c>
      <c r="G406" s="236"/>
      <c r="H406" s="238">
        <v>1</v>
      </c>
      <c r="I406" s="239"/>
      <c r="J406" s="236"/>
      <c r="K406" s="236"/>
      <c r="L406" s="240"/>
      <c r="M406" s="241"/>
      <c r="N406" s="242"/>
      <c r="O406" s="242"/>
      <c r="P406" s="242"/>
      <c r="Q406" s="242"/>
      <c r="R406" s="242"/>
      <c r="S406" s="242"/>
      <c r="T406" s="243"/>
      <c r="AT406" s="244" t="s">
        <v>167</v>
      </c>
      <c r="AU406" s="244" t="s">
        <v>84</v>
      </c>
      <c r="AV406" s="12" t="s">
        <v>84</v>
      </c>
      <c r="AW406" s="12" t="s">
        <v>36</v>
      </c>
      <c r="AX406" s="12" t="s">
        <v>75</v>
      </c>
      <c r="AY406" s="244" t="s">
        <v>143</v>
      </c>
    </row>
    <row r="407" spans="2:51" s="12" customFormat="1" ht="12">
      <c r="B407" s="235"/>
      <c r="C407" s="236"/>
      <c r="D407" s="232" t="s">
        <v>167</v>
      </c>
      <c r="E407" s="245" t="s">
        <v>19</v>
      </c>
      <c r="F407" s="237" t="s">
        <v>634</v>
      </c>
      <c r="G407" s="236"/>
      <c r="H407" s="238">
        <v>8</v>
      </c>
      <c r="I407" s="239"/>
      <c r="J407" s="236"/>
      <c r="K407" s="236"/>
      <c r="L407" s="240"/>
      <c r="M407" s="241"/>
      <c r="N407" s="242"/>
      <c r="O407" s="242"/>
      <c r="P407" s="242"/>
      <c r="Q407" s="242"/>
      <c r="R407" s="242"/>
      <c r="S407" s="242"/>
      <c r="T407" s="243"/>
      <c r="AT407" s="244" t="s">
        <v>167</v>
      </c>
      <c r="AU407" s="244" t="s">
        <v>84</v>
      </c>
      <c r="AV407" s="12" t="s">
        <v>84</v>
      </c>
      <c r="AW407" s="12" t="s">
        <v>36</v>
      </c>
      <c r="AX407" s="12" t="s">
        <v>75</v>
      </c>
      <c r="AY407" s="244" t="s">
        <v>143</v>
      </c>
    </row>
    <row r="408" spans="2:51" s="12" customFormat="1" ht="12">
      <c r="B408" s="235"/>
      <c r="C408" s="236"/>
      <c r="D408" s="232" t="s">
        <v>167</v>
      </c>
      <c r="E408" s="245" t="s">
        <v>19</v>
      </c>
      <c r="F408" s="237" t="s">
        <v>620</v>
      </c>
      <c r="G408" s="236"/>
      <c r="H408" s="238">
        <v>7</v>
      </c>
      <c r="I408" s="239"/>
      <c r="J408" s="236"/>
      <c r="K408" s="236"/>
      <c r="L408" s="240"/>
      <c r="M408" s="241"/>
      <c r="N408" s="242"/>
      <c r="O408" s="242"/>
      <c r="P408" s="242"/>
      <c r="Q408" s="242"/>
      <c r="R408" s="242"/>
      <c r="S408" s="242"/>
      <c r="T408" s="243"/>
      <c r="AT408" s="244" t="s">
        <v>167</v>
      </c>
      <c r="AU408" s="244" t="s">
        <v>84</v>
      </c>
      <c r="AV408" s="12" t="s">
        <v>84</v>
      </c>
      <c r="AW408" s="12" t="s">
        <v>36</v>
      </c>
      <c r="AX408" s="12" t="s">
        <v>75</v>
      </c>
      <c r="AY408" s="244" t="s">
        <v>143</v>
      </c>
    </row>
    <row r="409" spans="2:51" s="12" customFormat="1" ht="12">
      <c r="B409" s="235"/>
      <c r="C409" s="236"/>
      <c r="D409" s="232" t="s">
        <v>167</v>
      </c>
      <c r="E409" s="245" t="s">
        <v>19</v>
      </c>
      <c r="F409" s="237" t="s">
        <v>621</v>
      </c>
      <c r="G409" s="236"/>
      <c r="H409" s="238">
        <v>7</v>
      </c>
      <c r="I409" s="239"/>
      <c r="J409" s="236"/>
      <c r="K409" s="236"/>
      <c r="L409" s="240"/>
      <c r="M409" s="241"/>
      <c r="N409" s="242"/>
      <c r="O409" s="242"/>
      <c r="P409" s="242"/>
      <c r="Q409" s="242"/>
      <c r="R409" s="242"/>
      <c r="S409" s="242"/>
      <c r="T409" s="243"/>
      <c r="AT409" s="244" t="s">
        <v>167</v>
      </c>
      <c r="AU409" s="244" t="s">
        <v>84</v>
      </c>
      <c r="AV409" s="12" t="s">
        <v>84</v>
      </c>
      <c r="AW409" s="12" t="s">
        <v>36</v>
      </c>
      <c r="AX409" s="12" t="s">
        <v>75</v>
      </c>
      <c r="AY409" s="244" t="s">
        <v>143</v>
      </c>
    </row>
    <row r="410" spans="2:51" s="13" customFormat="1" ht="12">
      <c r="B410" s="246"/>
      <c r="C410" s="247"/>
      <c r="D410" s="232" t="s">
        <v>167</v>
      </c>
      <c r="E410" s="248" t="s">
        <v>19</v>
      </c>
      <c r="F410" s="249" t="s">
        <v>176</v>
      </c>
      <c r="G410" s="247"/>
      <c r="H410" s="250">
        <v>23</v>
      </c>
      <c r="I410" s="251"/>
      <c r="J410" s="247"/>
      <c r="K410" s="247"/>
      <c r="L410" s="252"/>
      <c r="M410" s="253"/>
      <c r="N410" s="254"/>
      <c r="O410" s="254"/>
      <c r="P410" s="254"/>
      <c r="Q410" s="254"/>
      <c r="R410" s="254"/>
      <c r="S410" s="254"/>
      <c r="T410" s="255"/>
      <c r="AT410" s="256" t="s">
        <v>167</v>
      </c>
      <c r="AU410" s="256" t="s">
        <v>84</v>
      </c>
      <c r="AV410" s="13" t="s">
        <v>150</v>
      </c>
      <c r="AW410" s="13" t="s">
        <v>36</v>
      </c>
      <c r="AX410" s="13" t="s">
        <v>82</v>
      </c>
      <c r="AY410" s="256" t="s">
        <v>143</v>
      </c>
    </row>
    <row r="411" spans="2:65" s="1" customFormat="1" ht="24" customHeight="1">
      <c r="B411" s="38"/>
      <c r="C411" s="219" t="s">
        <v>635</v>
      </c>
      <c r="D411" s="219" t="s">
        <v>145</v>
      </c>
      <c r="E411" s="220" t="s">
        <v>636</v>
      </c>
      <c r="F411" s="221" t="s">
        <v>637</v>
      </c>
      <c r="G411" s="222" t="s">
        <v>195</v>
      </c>
      <c r="H411" s="223">
        <v>67.954</v>
      </c>
      <c r="I411" s="224"/>
      <c r="J411" s="225">
        <f>ROUND(I411*H411,2)</f>
        <v>0</v>
      </c>
      <c r="K411" s="221" t="s">
        <v>149</v>
      </c>
      <c r="L411" s="43"/>
      <c r="M411" s="226" t="s">
        <v>19</v>
      </c>
      <c r="N411" s="227" t="s">
        <v>46</v>
      </c>
      <c r="O411" s="83"/>
      <c r="P411" s="228">
        <f>O411*H411</f>
        <v>0</v>
      </c>
      <c r="Q411" s="228">
        <v>0</v>
      </c>
      <c r="R411" s="228">
        <f>Q411*H411</f>
        <v>0</v>
      </c>
      <c r="S411" s="228">
        <v>0.131</v>
      </c>
      <c r="T411" s="229">
        <f>S411*H411</f>
        <v>8.901974</v>
      </c>
      <c r="AR411" s="230" t="s">
        <v>150</v>
      </c>
      <c r="AT411" s="230" t="s">
        <v>145</v>
      </c>
      <c r="AU411" s="230" t="s">
        <v>84</v>
      </c>
      <c r="AY411" s="17" t="s">
        <v>143</v>
      </c>
      <c r="BE411" s="231">
        <f>IF(N411="základní",J411,0)</f>
        <v>0</v>
      </c>
      <c r="BF411" s="231">
        <f>IF(N411="snížená",J411,0)</f>
        <v>0</v>
      </c>
      <c r="BG411" s="231">
        <f>IF(N411="zákl. přenesená",J411,0)</f>
        <v>0</v>
      </c>
      <c r="BH411" s="231">
        <f>IF(N411="sníž. přenesená",J411,0)</f>
        <v>0</v>
      </c>
      <c r="BI411" s="231">
        <f>IF(N411="nulová",J411,0)</f>
        <v>0</v>
      </c>
      <c r="BJ411" s="17" t="s">
        <v>82</v>
      </c>
      <c r="BK411" s="231">
        <f>ROUND(I411*H411,2)</f>
        <v>0</v>
      </c>
      <c r="BL411" s="17" t="s">
        <v>150</v>
      </c>
      <c r="BM411" s="230" t="s">
        <v>638</v>
      </c>
    </row>
    <row r="412" spans="2:51" s="12" customFormat="1" ht="12">
      <c r="B412" s="235"/>
      <c r="C412" s="236"/>
      <c r="D412" s="232" t="s">
        <v>167</v>
      </c>
      <c r="E412" s="245" t="s">
        <v>19</v>
      </c>
      <c r="F412" s="237" t="s">
        <v>639</v>
      </c>
      <c r="G412" s="236"/>
      <c r="H412" s="238">
        <v>3.9</v>
      </c>
      <c r="I412" s="239"/>
      <c r="J412" s="236"/>
      <c r="K412" s="236"/>
      <c r="L412" s="240"/>
      <c r="M412" s="241"/>
      <c r="N412" s="242"/>
      <c r="O412" s="242"/>
      <c r="P412" s="242"/>
      <c r="Q412" s="242"/>
      <c r="R412" s="242"/>
      <c r="S412" s="242"/>
      <c r="T412" s="243"/>
      <c r="AT412" s="244" t="s">
        <v>167</v>
      </c>
      <c r="AU412" s="244" t="s">
        <v>84</v>
      </c>
      <c r="AV412" s="12" t="s">
        <v>84</v>
      </c>
      <c r="AW412" s="12" t="s">
        <v>36</v>
      </c>
      <c r="AX412" s="12" t="s">
        <v>75</v>
      </c>
      <c r="AY412" s="244" t="s">
        <v>143</v>
      </c>
    </row>
    <row r="413" spans="2:51" s="12" customFormat="1" ht="12">
      <c r="B413" s="235"/>
      <c r="C413" s="236"/>
      <c r="D413" s="232" t="s">
        <v>167</v>
      </c>
      <c r="E413" s="245" t="s">
        <v>19</v>
      </c>
      <c r="F413" s="237" t="s">
        <v>640</v>
      </c>
      <c r="G413" s="236"/>
      <c r="H413" s="238">
        <v>1.62</v>
      </c>
      <c r="I413" s="239"/>
      <c r="J413" s="236"/>
      <c r="K413" s="236"/>
      <c r="L413" s="240"/>
      <c r="M413" s="241"/>
      <c r="N413" s="242"/>
      <c r="O413" s="242"/>
      <c r="P413" s="242"/>
      <c r="Q413" s="242"/>
      <c r="R413" s="242"/>
      <c r="S413" s="242"/>
      <c r="T413" s="243"/>
      <c r="AT413" s="244" t="s">
        <v>167</v>
      </c>
      <c r="AU413" s="244" t="s">
        <v>84</v>
      </c>
      <c r="AV413" s="12" t="s">
        <v>84</v>
      </c>
      <c r="AW413" s="12" t="s">
        <v>36</v>
      </c>
      <c r="AX413" s="12" t="s">
        <v>75</v>
      </c>
      <c r="AY413" s="244" t="s">
        <v>143</v>
      </c>
    </row>
    <row r="414" spans="2:51" s="14" customFormat="1" ht="12">
      <c r="B414" s="267"/>
      <c r="C414" s="268"/>
      <c r="D414" s="232" t="s">
        <v>167</v>
      </c>
      <c r="E414" s="269" t="s">
        <v>19</v>
      </c>
      <c r="F414" s="270" t="s">
        <v>384</v>
      </c>
      <c r="G414" s="268"/>
      <c r="H414" s="271">
        <v>5.52</v>
      </c>
      <c r="I414" s="272"/>
      <c r="J414" s="268"/>
      <c r="K414" s="268"/>
      <c r="L414" s="273"/>
      <c r="M414" s="274"/>
      <c r="N414" s="275"/>
      <c r="O414" s="275"/>
      <c r="P414" s="275"/>
      <c r="Q414" s="275"/>
      <c r="R414" s="275"/>
      <c r="S414" s="275"/>
      <c r="T414" s="276"/>
      <c r="AT414" s="277" t="s">
        <v>167</v>
      </c>
      <c r="AU414" s="277" t="s">
        <v>84</v>
      </c>
      <c r="AV414" s="14" t="s">
        <v>158</v>
      </c>
      <c r="AW414" s="14" t="s">
        <v>36</v>
      </c>
      <c r="AX414" s="14" t="s">
        <v>75</v>
      </c>
      <c r="AY414" s="277" t="s">
        <v>143</v>
      </c>
    </row>
    <row r="415" spans="2:51" s="12" customFormat="1" ht="12">
      <c r="B415" s="235"/>
      <c r="C415" s="236"/>
      <c r="D415" s="232" t="s">
        <v>167</v>
      </c>
      <c r="E415" s="245" t="s">
        <v>19</v>
      </c>
      <c r="F415" s="237" t="s">
        <v>641</v>
      </c>
      <c r="G415" s="236"/>
      <c r="H415" s="238">
        <v>1.6</v>
      </c>
      <c r="I415" s="239"/>
      <c r="J415" s="236"/>
      <c r="K415" s="236"/>
      <c r="L415" s="240"/>
      <c r="M415" s="241"/>
      <c r="N415" s="242"/>
      <c r="O415" s="242"/>
      <c r="P415" s="242"/>
      <c r="Q415" s="242"/>
      <c r="R415" s="242"/>
      <c r="S415" s="242"/>
      <c r="T415" s="243"/>
      <c r="AT415" s="244" t="s">
        <v>167</v>
      </c>
      <c r="AU415" s="244" t="s">
        <v>84</v>
      </c>
      <c r="AV415" s="12" t="s">
        <v>84</v>
      </c>
      <c r="AW415" s="12" t="s">
        <v>36</v>
      </c>
      <c r="AX415" s="12" t="s">
        <v>75</v>
      </c>
      <c r="AY415" s="244" t="s">
        <v>143</v>
      </c>
    </row>
    <row r="416" spans="2:51" s="12" customFormat="1" ht="12">
      <c r="B416" s="235"/>
      <c r="C416" s="236"/>
      <c r="D416" s="232" t="s">
        <v>167</v>
      </c>
      <c r="E416" s="245" t="s">
        <v>19</v>
      </c>
      <c r="F416" s="237" t="s">
        <v>642</v>
      </c>
      <c r="G416" s="236"/>
      <c r="H416" s="238">
        <v>17.706</v>
      </c>
      <c r="I416" s="239"/>
      <c r="J416" s="236"/>
      <c r="K416" s="236"/>
      <c r="L416" s="240"/>
      <c r="M416" s="241"/>
      <c r="N416" s="242"/>
      <c r="O416" s="242"/>
      <c r="P416" s="242"/>
      <c r="Q416" s="242"/>
      <c r="R416" s="242"/>
      <c r="S416" s="242"/>
      <c r="T416" s="243"/>
      <c r="AT416" s="244" t="s">
        <v>167</v>
      </c>
      <c r="AU416" s="244" t="s">
        <v>84</v>
      </c>
      <c r="AV416" s="12" t="s">
        <v>84</v>
      </c>
      <c r="AW416" s="12" t="s">
        <v>36</v>
      </c>
      <c r="AX416" s="12" t="s">
        <v>75</v>
      </c>
      <c r="AY416" s="244" t="s">
        <v>143</v>
      </c>
    </row>
    <row r="417" spans="2:51" s="14" customFormat="1" ht="12">
      <c r="B417" s="267"/>
      <c r="C417" s="268"/>
      <c r="D417" s="232" t="s">
        <v>167</v>
      </c>
      <c r="E417" s="269" t="s">
        <v>19</v>
      </c>
      <c r="F417" s="270" t="s">
        <v>351</v>
      </c>
      <c r="G417" s="268"/>
      <c r="H417" s="271">
        <v>19.306</v>
      </c>
      <c r="I417" s="272"/>
      <c r="J417" s="268"/>
      <c r="K417" s="268"/>
      <c r="L417" s="273"/>
      <c r="M417" s="274"/>
      <c r="N417" s="275"/>
      <c r="O417" s="275"/>
      <c r="P417" s="275"/>
      <c r="Q417" s="275"/>
      <c r="R417" s="275"/>
      <c r="S417" s="275"/>
      <c r="T417" s="276"/>
      <c r="AT417" s="277" t="s">
        <v>167</v>
      </c>
      <c r="AU417" s="277" t="s">
        <v>84</v>
      </c>
      <c r="AV417" s="14" t="s">
        <v>158</v>
      </c>
      <c r="AW417" s="14" t="s">
        <v>36</v>
      </c>
      <c r="AX417" s="14" t="s">
        <v>75</v>
      </c>
      <c r="AY417" s="277" t="s">
        <v>143</v>
      </c>
    </row>
    <row r="418" spans="2:51" s="12" customFormat="1" ht="12">
      <c r="B418" s="235"/>
      <c r="C418" s="236"/>
      <c r="D418" s="232" t="s">
        <v>167</v>
      </c>
      <c r="E418" s="245" t="s">
        <v>19</v>
      </c>
      <c r="F418" s="237" t="s">
        <v>639</v>
      </c>
      <c r="G418" s="236"/>
      <c r="H418" s="238">
        <v>3.9</v>
      </c>
      <c r="I418" s="239"/>
      <c r="J418" s="236"/>
      <c r="K418" s="236"/>
      <c r="L418" s="240"/>
      <c r="M418" s="241"/>
      <c r="N418" s="242"/>
      <c r="O418" s="242"/>
      <c r="P418" s="242"/>
      <c r="Q418" s="242"/>
      <c r="R418" s="242"/>
      <c r="S418" s="242"/>
      <c r="T418" s="243"/>
      <c r="AT418" s="244" t="s">
        <v>167</v>
      </c>
      <c r="AU418" s="244" t="s">
        <v>84</v>
      </c>
      <c r="AV418" s="12" t="s">
        <v>84</v>
      </c>
      <c r="AW418" s="12" t="s">
        <v>36</v>
      </c>
      <c r="AX418" s="12" t="s">
        <v>75</v>
      </c>
      <c r="AY418" s="244" t="s">
        <v>143</v>
      </c>
    </row>
    <row r="419" spans="2:51" s="12" customFormat="1" ht="12">
      <c r="B419" s="235"/>
      <c r="C419" s="236"/>
      <c r="D419" s="232" t="s">
        <v>167</v>
      </c>
      <c r="E419" s="245" t="s">
        <v>19</v>
      </c>
      <c r="F419" s="237" t="s">
        <v>643</v>
      </c>
      <c r="G419" s="236"/>
      <c r="H419" s="238">
        <v>6.24</v>
      </c>
      <c r="I419" s="239"/>
      <c r="J419" s="236"/>
      <c r="K419" s="236"/>
      <c r="L419" s="240"/>
      <c r="M419" s="241"/>
      <c r="N419" s="242"/>
      <c r="O419" s="242"/>
      <c r="P419" s="242"/>
      <c r="Q419" s="242"/>
      <c r="R419" s="242"/>
      <c r="S419" s="242"/>
      <c r="T419" s="243"/>
      <c r="AT419" s="244" t="s">
        <v>167</v>
      </c>
      <c r="AU419" s="244" t="s">
        <v>84</v>
      </c>
      <c r="AV419" s="12" t="s">
        <v>84</v>
      </c>
      <c r="AW419" s="12" t="s">
        <v>36</v>
      </c>
      <c r="AX419" s="12" t="s">
        <v>75</v>
      </c>
      <c r="AY419" s="244" t="s">
        <v>143</v>
      </c>
    </row>
    <row r="420" spans="2:51" s="12" customFormat="1" ht="12">
      <c r="B420" s="235"/>
      <c r="C420" s="236"/>
      <c r="D420" s="232" t="s">
        <v>167</v>
      </c>
      <c r="E420" s="245" t="s">
        <v>19</v>
      </c>
      <c r="F420" s="237" t="s">
        <v>644</v>
      </c>
      <c r="G420" s="236"/>
      <c r="H420" s="238">
        <v>11.424</v>
      </c>
      <c r="I420" s="239"/>
      <c r="J420" s="236"/>
      <c r="K420" s="236"/>
      <c r="L420" s="240"/>
      <c r="M420" s="241"/>
      <c r="N420" s="242"/>
      <c r="O420" s="242"/>
      <c r="P420" s="242"/>
      <c r="Q420" s="242"/>
      <c r="R420" s="242"/>
      <c r="S420" s="242"/>
      <c r="T420" s="243"/>
      <c r="AT420" s="244" t="s">
        <v>167</v>
      </c>
      <c r="AU420" s="244" t="s">
        <v>84</v>
      </c>
      <c r="AV420" s="12" t="s">
        <v>84</v>
      </c>
      <c r="AW420" s="12" t="s">
        <v>36</v>
      </c>
      <c r="AX420" s="12" t="s">
        <v>75</v>
      </c>
      <c r="AY420" s="244" t="s">
        <v>143</v>
      </c>
    </row>
    <row r="421" spans="2:51" s="14" customFormat="1" ht="12">
      <c r="B421" s="267"/>
      <c r="C421" s="268"/>
      <c r="D421" s="232" t="s">
        <v>167</v>
      </c>
      <c r="E421" s="269" t="s">
        <v>19</v>
      </c>
      <c r="F421" s="270" t="s">
        <v>356</v>
      </c>
      <c r="G421" s="268"/>
      <c r="H421" s="271">
        <v>21.564</v>
      </c>
      <c r="I421" s="272"/>
      <c r="J421" s="268"/>
      <c r="K421" s="268"/>
      <c r="L421" s="273"/>
      <c r="M421" s="274"/>
      <c r="N421" s="275"/>
      <c r="O421" s="275"/>
      <c r="P421" s="275"/>
      <c r="Q421" s="275"/>
      <c r="R421" s="275"/>
      <c r="S421" s="275"/>
      <c r="T421" s="276"/>
      <c r="AT421" s="277" t="s">
        <v>167</v>
      </c>
      <c r="AU421" s="277" t="s">
        <v>84</v>
      </c>
      <c r="AV421" s="14" t="s">
        <v>158</v>
      </c>
      <c r="AW421" s="14" t="s">
        <v>36</v>
      </c>
      <c r="AX421" s="14" t="s">
        <v>75</v>
      </c>
      <c r="AY421" s="277" t="s">
        <v>143</v>
      </c>
    </row>
    <row r="422" spans="2:51" s="12" customFormat="1" ht="12">
      <c r="B422" s="235"/>
      <c r="C422" s="236"/>
      <c r="D422" s="232" t="s">
        <v>167</v>
      </c>
      <c r="E422" s="245" t="s">
        <v>19</v>
      </c>
      <c r="F422" s="237" t="s">
        <v>639</v>
      </c>
      <c r="G422" s="236"/>
      <c r="H422" s="238">
        <v>3.9</v>
      </c>
      <c r="I422" s="239"/>
      <c r="J422" s="236"/>
      <c r="K422" s="236"/>
      <c r="L422" s="240"/>
      <c r="M422" s="241"/>
      <c r="N422" s="242"/>
      <c r="O422" s="242"/>
      <c r="P422" s="242"/>
      <c r="Q422" s="242"/>
      <c r="R422" s="242"/>
      <c r="S422" s="242"/>
      <c r="T422" s="243"/>
      <c r="AT422" s="244" t="s">
        <v>167</v>
      </c>
      <c r="AU422" s="244" t="s">
        <v>84</v>
      </c>
      <c r="AV422" s="12" t="s">
        <v>84</v>
      </c>
      <c r="AW422" s="12" t="s">
        <v>36</v>
      </c>
      <c r="AX422" s="12" t="s">
        <v>75</v>
      </c>
      <c r="AY422" s="244" t="s">
        <v>143</v>
      </c>
    </row>
    <row r="423" spans="2:51" s="12" customFormat="1" ht="12">
      <c r="B423" s="235"/>
      <c r="C423" s="236"/>
      <c r="D423" s="232" t="s">
        <v>167</v>
      </c>
      <c r="E423" s="245" t="s">
        <v>19</v>
      </c>
      <c r="F423" s="237" t="s">
        <v>643</v>
      </c>
      <c r="G423" s="236"/>
      <c r="H423" s="238">
        <v>6.24</v>
      </c>
      <c r="I423" s="239"/>
      <c r="J423" s="236"/>
      <c r="K423" s="236"/>
      <c r="L423" s="240"/>
      <c r="M423" s="241"/>
      <c r="N423" s="242"/>
      <c r="O423" s="242"/>
      <c r="P423" s="242"/>
      <c r="Q423" s="242"/>
      <c r="R423" s="242"/>
      <c r="S423" s="242"/>
      <c r="T423" s="243"/>
      <c r="AT423" s="244" t="s">
        <v>167</v>
      </c>
      <c r="AU423" s="244" t="s">
        <v>84</v>
      </c>
      <c r="AV423" s="12" t="s">
        <v>84</v>
      </c>
      <c r="AW423" s="12" t="s">
        <v>36</v>
      </c>
      <c r="AX423" s="12" t="s">
        <v>75</v>
      </c>
      <c r="AY423" s="244" t="s">
        <v>143</v>
      </c>
    </row>
    <row r="424" spans="2:51" s="12" customFormat="1" ht="12">
      <c r="B424" s="235"/>
      <c r="C424" s="236"/>
      <c r="D424" s="232" t="s">
        <v>167</v>
      </c>
      <c r="E424" s="245" t="s">
        <v>19</v>
      </c>
      <c r="F424" s="237" t="s">
        <v>644</v>
      </c>
      <c r="G424" s="236"/>
      <c r="H424" s="238">
        <v>11.424</v>
      </c>
      <c r="I424" s="239"/>
      <c r="J424" s="236"/>
      <c r="K424" s="236"/>
      <c r="L424" s="240"/>
      <c r="M424" s="241"/>
      <c r="N424" s="242"/>
      <c r="O424" s="242"/>
      <c r="P424" s="242"/>
      <c r="Q424" s="242"/>
      <c r="R424" s="242"/>
      <c r="S424" s="242"/>
      <c r="T424" s="243"/>
      <c r="AT424" s="244" t="s">
        <v>167</v>
      </c>
      <c r="AU424" s="244" t="s">
        <v>84</v>
      </c>
      <c r="AV424" s="12" t="s">
        <v>84</v>
      </c>
      <c r="AW424" s="12" t="s">
        <v>36</v>
      </c>
      <c r="AX424" s="12" t="s">
        <v>75</v>
      </c>
      <c r="AY424" s="244" t="s">
        <v>143</v>
      </c>
    </row>
    <row r="425" spans="2:51" s="14" customFormat="1" ht="12">
      <c r="B425" s="267"/>
      <c r="C425" s="268"/>
      <c r="D425" s="232" t="s">
        <v>167</v>
      </c>
      <c r="E425" s="269" t="s">
        <v>19</v>
      </c>
      <c r="F425" s="270" t="s">
        <v>360</v>
      </c>
      <c r="G425" s="268"/>
      <c r="H425" s="271">
        <v>21.564</v>
      </c>
      <c r="I425" s="272"/>
      <c r="J425" s="268"/>
      <c r="K425" s="268"/>
      <c r="L425" s="273"/>
      <c r="M425" s="274"/>
      <c r="N425" s="275"/>
      <c r="O425" s="275"/>
      <c r="P425" s="275"/>
      <c r="Q425" s="275"/>
      <c r="R425" s="275"/>
      <c r="S425" s="275"/>
      <c r="T425" s="276"/>
      <c r="AT425" s="277" t="s">
        <v>167</v>
      </c>
      <c r="AU425" s="277" t="s">
        <v>84</v>
      </c>
      <c r="AV425" s="14" t="s">
        <v>158</v>
      </c>
      <c r="AW425" s="14" t="s">
        <v>36</v>
      </c>
      <c r="AX425" s="14" t="s">
        <v>75</v>
      </c>
      <c r="AY425" s="277" t="s">
        <v>143</v>
      </c>
    </row>
    <row r="426" spans="2:51" s="13" customFormat="1" ht="12">
      <c r="B426" s="246"/>
      <c r="C426" s="247"/>
      <c r="D426" s="232" t="s">
        <v>167</v>
      </c>
      <c r="E426" s="248" t="s">
        <v>19</v>
      </c>
      <c r="F426" s="249" t="s">
        <v>176</v>
      </c>
      <c r="G426" s="247"/>
      <c r="H426" s="250">
        <v>67.95400000000001</v>
      </c>
      <c r="I426" s="251"/>
      <c r="J426" s="247"/>
      <c r="K426" s="247"/>
      <c r="L426" s="252"/>
      <c r="M426" s="253"/>
      <c r="N426" s="254"/>
      <c r="O426" s="254"/>
      <c r="P426" s="254"/>
      <c r="Q426" s="254"/>
      <c r="R426" s="254"/>
      <c r="S426" s="254"/>
      <c r="T426" s="255"/>
      <c r="AT426" s="256" t="s">
        <v>167</v>
      </c>
      <c r="AU426" s="256" t="s">
        <v>84</v>
      </c>
      <c r="AV426" s="13" t="s">
        <v>150</v>
      </c>
      <c r="AW426" s="13" t="s">
        <v>36</v>
      </c>
      <c r="AX426" s="13" t="s">
        <v>82</v>
      </c>
      <c r="AY426" s="256" t="s">
        <v>143</v>
      </c>
    </row>
    <row r="427" spans="2:65" s="1" customFormat="1" ht="24" customHeight="1">
      <c r="B427" s="38"/>
      <c r="C427" s="219" t="s">
        <v>645</v>
      </c>
      <c r="D427" s="219" t="s">
        <v>145</v>
      </c>
      <c r="E427" s="220" t="s">
        <v>646</v>
      </c>
      <c r="F427" s="221" t="s">
        <v>647</v>
      </c>
      <c r="G427" s="222" t="s">
        <v>195</v>
      </c>
      <c r="H427" s="223">
        <v>44.032</v>
      </c>
      <c r="I427" s="224"/>
      <c r="J427" s="225">
        <f>ROUND(I427*H427,2)</f>
        <v>0</v>
      </c>
      <c r="K427" s="221" t="s">
        <v>149</v>
      </c>
      <c r="L427" s="43"/>
      <c r="M427" s="226" t="s">
        <v>19</v>
      </c>
      <c r="N427" s="227" t="s">
        <v>46</v>
      </c>
      <c r="O427" s="83"/>
      <c r="P427" s="228">
        <f>O427*H427</f>
        <v>0</v>
      </c>
      <c r="Q427" s="228">
        <v>0</v>
      </c>
      <c r="R427" s="228">
        <f>Q427*H427</f>
        <v>0</v>
      </c>
      <c r="S427" s="228">
        <v>0.261</v>
      </c>
      <c r="T427" s="229">
        <f>S427*H427</f>
        <v>11.492352</v>
      </c>
      <c r="AR427" s="230" t="s">
        <v>150</v>
      </c>
      <c r="AT427" s="230" t="s">
        <v>145</v>
      </c>
      <c r="AU427" s="230" t="s">
        <v>84</v>
      </c>
      <c r="AY427" s="17" t="s">
        <v>143</v>
      </c>
      <c r="BE427" s="231">
        <f>IF(N427="základní",J427,0)</f>
        <v>0</v>
      </c>
      <c r="BF427" s="231">
        <f>IF(N427="snížená",J427,0)</f>
        <v>0</v>
      </c>
      <c r="BG427" s="231">
        <f>IF(N427="zákl. přenesená",J427,0)</f>
        <v>0</v>
      </c>
      <c r="BH427" s="231">
        <f>IF(N427="sníž. přenesená",J427,0)</f>
        <v>0</v>
      </c>
      <c r="BI427" s="231">
        <f>IF(N427="nulová",J427,0)</f>
        <v>0</v>
      </c>
      <c r="BJ427" s="17" t="s">
        <v>82</v>
      </c>
      <c r="BK427" s="231">
        <f>ROUND(I427*H427,2)</f>
        <v>0</v>
      </c>
      <c r="BL427" s="17" t="s">
        <v>150</v>
      </c>
      <c r="BM427" s="230" t="s">
        <v>648</v>
      </c>
    </row>
    <row r="428" spans="2:51" s="12" customFormat="1" ht="12">
      <c r="B428" s="235"/>
      <c r="C428" s="236"/>
      <c r="D428" s="232" t="s">
        <v>167</v>
      </c>
      <c r="E428" s="245" t="s">
        <v>19</v>
      </c>
      <c r="F428" s="237" t="s">
        <v>649</v>
      </c>
      <c r="G428" s="236"/>
      <c r="H428" s="238">
        <v>3.082</v>
      </c>
      <c r="I428" s="239"/>
      <c r="J428" s="236"/>
      <c r="K428" s="236"/>
      <c r="L428" s="240"/>
      <c r="M428" s="241"/>
      <c r="N428" s="242"/>
      <c r="O428" s="242"/>
      <c r="P428" s="242"/>
      <c r="Q428" s="242"/>
      <c r="R428" s="242"/>
      <c r="S428" s="242"/>
      <c r="T428" s="243"/>
      <c r="AT428" s="244" t="s">
        <v>167</v>
      </c>
      <c r="AU428" s="244" t="s">
        <v>84</v>
      </c>
      <c r="AV428" s="12" t="s">
        <v>84</v>
      </c>
      <c r="AW428" s="12" t="s">
        <v>36</v>
      </c>
      <c r="AX428" s="12" t="s">
        <v>75</v>
      </c>
      <c r="AY428" s="244" t="s">
        <v>143</v>
      </c>
    </row>
    <row r="429" spans="2:51" s="12" customFormat="1" ht="12">
      <c r="B429" s="235"/>
      <c r="C429" s="236"/>
      <c r="D429" s="232" t="s">
        <v>167</v>
      </c>
      <c r="E429" s="245" t="s">
        <v>19</v>
      </c>
      <c r="F429" s="237" t="s">
        <v>650</v>
      </c>
      <c r="G429" s="236"/>
      <c r="H429" s="238">
        <v>3.51</v>
      </c>
      <c r="I429" s="239"/>
      <c r="J429" s="236"/>
      <c r="K429" s="236"/>
      <c r="L429" s="240"/>
      <c r="M429" s="241"/>
      <c r="N429" s="242"/>
      <c r="O429" s="242"/>
      <c r="P429" s="242"/>
      <c r="Q429" s="242"/>
      <c r="R429" s="242"/>
      <c r="S429" s="242"/>
      <c r="T429" s="243"/>
      <c r="AT429" s="244" t="s">
        <v>167</v>
      </c>
      <c r="AU429" s="244" t="s">
        <v>84</v>
      </c>
      <c r="AV429" s="12" t="s">
        <v>84</v>
      </c>
      <c r="AW429" s="12" t="s">
        <v>36</v>
      </c>
      <c r="AX429" s="12" t="s">
        <v>75</v>
      </c>
      <c r="AY429" s="244" t="s">
        <v>143</v>
      </c>
    </row>
    <row r="430" spans="2:51" s="12" customFormat="1" ht="12">
      <c r="B430" s="235"/>
      <c r="C430" s="236"/>
      <c r="D430" s="232" t="s">
        <v>167</v>
      </c>
      <c r="E430" s="245" t="s">
        <v>19</v>
      </c>
      <c r="F430" s="237" t="s">
        <v>651</v>
      </c>
      <c r="G430" s="236"/>
      <c r="H430" s="238">
        <v>10.53</v>
      </c>
      <c r="I430" s="239"/>
      <c r="J430" s="236"/>
      <c r="K430" s="236"/>
      <c r="L430" s="240"/>
      <c r="M430" s="241"/>
      <c r="N430" s="242"/>
      <c r="O430" s="242"/>
      <c r="P430" s="242"/>
      <c r="Q430" s="242"/>
      <c r="R430" s="242"/>
      <c r="S430" s="242"/>
      <c r="T430" s="243"/>
      <c r="AT430" s="244" t="s">
        <v>167</v>
      </c>
      <c r="AU430" s="244" t="s">
        <v>84</v>
      </c>
      <c r="AV430" s="12" t="s">
        <v>84</v>
      </c>
      <c r="AW430" s="12" t="s">
        <v>36</v>
      </c>
      <c r="AX430" s="12" t="s">
        <v>75</v>
      </c>
      <c r="AY430" s="244" t="s">
        <v>143</v>
      </c>
    </row>
    <row r="431" spans="2:51" s="14" customFormat="1" ht="12">
      <c r="B431" s="267"/>
      <c r="C431" s="268"/>
      <c r="D431" s="232" t="s">
        <v>167</v>
      </c>
      <c r="E431" s="269" t="s">
        <v>19</v>
      </c>
      <c r="F431" s="270" t="s">
        <v>384</v>
      </c>
      <c r="G431" s="268"/>
      <c r="H431" s="271">
        <v>17.122</v>
      </c>
      <c r="I431" s="272"/>
      <c r="J431" s="268"/>
      <c r="K431" s="268"/>
      <c r="L431" s="273"/>
      <c r="M431" s="274"/>
      <c r="N431" s="275"/>
      <c r="O431" s="275"/>
      <c r="P431" s="275"/>
      <c r="Q431" s="275"/>
      <c r="R431" s="275"/>
      <c r="S431" s="275"/>
      <c r="T431" s="276"/>
      <c r="AT431" s="277" t="s">
        <v>167</v>
      </c>
      <c r="AU431" s="277" t="s">
        <v>84</v>
      </c>
      <c r="AV431" s="14" t="s">
        <v>158</v>
      </c>
      <c r="AW431" s="14" t="s">
        <v>36</v>
      </c>
      <c r="AX431" s="14" t="s">
        <v>75</v>
      </c>
      <c r="AY431" s="277" t="s">
        <v>143</v>
      </c>
    </row>
    <row r="432" spans="2:51" s="12" customFormat="1" ht="12">
      <c r="B432" s="235"/>
      <c r="C432" s="236"/>
      <c r="D432" s="232" t="s">
        <v>167</v>
      </c>
      <c r="E432" s="245" t="s">
        <v>19</v>
      </c>
      <c r="F432" s="237" t="s">
        <v>652</v>
      </c>
      <c r="G432" s="236"/>
      <c r="H432" s="238">
        <v>8.97</v>
      </c>
      <c r="I432" s="239"/>
      <c r="J432" s="236"/>
      <c r="K432" s="236"/>
      <c r="L432" s="240"/>
      <c r="M432" s="241"/>
      <c r="N432" s="242"/>
      <c r="O432" s="242"/>
      <c r="P432" s="242"/>
      <c r="Q432" s="242"/>
      <c r="R432" s="242"/>
      <c r="S432" s="242"/>
      <c r="T432" s="243"/>
      <c r="AT432" s="244" t="s">
        <v>167</v>
      </c>
      <c r="AU432" s="244" t="s">
        <v>84</v>
      </c>
      <c r="AV432" s="12" t="s">
        <v>84</v>
      </c>
      <c r="AW432" s="12" t="s">
        <v>36</v>
      </c>
      <c r="AX432" s="12" t="s">
        <v>75</v>
      </c>
      <c r="AY432" s="244" t="s">
        <v>143</v>
      </c>
    </row>
    <row r="433" spans="2:51" s="14" customFormat="1" ht="12">
      <c r="B433" s="267"/>
      <c r="C433" s="268"/>
      <c r="D433" s="232" t="s">
        <v>167</v>
      </c>
      <c r="E433" s="269" t="s">
        <v>19</v>
      </c>
      <c r="F433" s="270" t="s">
        <v>351</v>
      </c>
      <c r="G433" s="268"/>
      <c r="H433" s="271">
        <v>8.97</v>
      </c>
      <c r="I433" s="272"/>
      <c r="J433" s="268"/>
      <c r="K433" s="268"/>
      <c r="L433" s="273"/>
      <c r="M433" s="274"/>
      <c r="N433" s="275"/>
      <c r="O433" s="275"/>
      <c r="P433" s="275"/>
      <c r="Q433" s="275"/>
      <c r="R433" s="275"/>
      <c r="S433" s="275"/>
      <c r="T433" s="276"/>
      <c r="AT433" s="277" t="s">
        <v>167</v>
      </c>
      <c r="AU433" s="277" t="s">
        <v>84</v>
      </c>
      <c r="AV433" s="14" t="s">
        <v>158</v>
      </c>
      <c r="AW433" s="14" t="s">
        <v>36</v>
      </c>
      <c r="AX433" s="14" t="s">
        <v>75</v>
      </c>
      <c r="AY433" s="277" t="s">
        <v>143</v>
      </c>
    </row>
    <row r="434" spans="2:51" s="12" customFormat="1" ht="12">
      <c r="B434" s="235"/>
      <c r="C434" s="236"/>
      <c r="D434" s="232" t="s">
        <v>167</v>
      </c>
      <c r="E434" s="245" t="s">
        <v>19</v>
      </c>
      <c r="F434" s="237" t="s">
        <v>652</v>
      </c>
      <c r="G434" s="236"/>
      <c r="H434" s="238">
        <v>8.97</v>
      </c>
      <c r="I434" s="239"/>
      <c r="J434" s="236"/>
      <c r="K434" s="236"/>
      <c r="L434" s="240"/>
      <c r="M434" s="241"/>
      <c r="N434" s="242"/>
      <c r="O434" s="242"/>
      <c r="P434" s="242"/>
      <c r="Q434" s="242"/>
      <c r="R434" s="242"/>
      <c r="S434" s="242"/>
      <c r="T434" s="243"/>
      <c r="AT434" s="244" t="s">
        <v>167</v>
      </c>
      <c r="AU434" s="244" t="s">
        <v>84</v>
      </c>
      <c r="AV434" s="12" t="s">
        <v>84</v>
      </c>
      <c r="AW434" s="12" t="s">
        <v>36</v>
      </c>
      <c r="AX434" s="12" t="s">
        <v>75</v>
      </c>
      <c r="AY434" s="244" t="s">
        <v>143</v>
      </c>
    </row>
    <row r="435" spans="2:51" s="14" customFormat="1" ht="12">
      <c r="B435" s="267"/>
      <c r="C435" s="268"/>
      <c r="D435" s="232" t="s">
        <v>167</v>
      </c>
      <c r="E435" s="269" t="s">
        <v>19</v>
      </c>
      <c r="F435" s="270" t="s">
        <v>356</v>
      </c>
      <c r="G435" s="268"/>
      <c r="H435" s="271">
        <v>8.97</v>
      </c>
      <c r="I435" s="272"/>
      <c r="J435" s="268"/>
      <c r="K435" s="268"/>
      <c r="L435" s="273"/>
      <c r="M435" s="274"/>
      <c r="N435" s="275"/>
      <c r="O435" s="275"/>
      <c r="P435" s="275"/>
      <c r="Q435" s="275"/>
      <c r="R435" s="275"/>
      <c r="S435" s="275"/>
      <c r="T435" s="276"/>
      <c r="AT435" s="277" t="s">
        <v>167</v>
      </c>
      <c r="AU435" s="277" t="s">
        <v>84</v>
      </c>
      <c r="AV435" s="14" t="s">
        <v>158</v>
      </c>
      <c r="AW435" s="14" t="s">
        <v>36</v>
      </c>
      <c r="AX435" s="14" t="s">
        <v>75</v>
      </c>
      <c r="AY435" s="277" t="s">
        <v>143</v>
      </c>
    </row>
    <row r="436" spans="2:51" s="12" customFormat="1" ht="12">
      <c r="B436" s="235"/>
      <c r="C436" s="236"/>
      <c r="D436" s="232" t="s">
        <v>167</v>
      </c>
      <c r="E436" s="245" t="s">
        <v>19</v>
      </c>
      <c r="F436" s="237" t="s">
        <v>652</v>
      </c>
      <c r="G436" s="236"/>
      <c r="H436" s="238">
        <v>8.97</v>
      </c>
      <c r="I436" s="239"/>
      <c r="J436" s="236"/>
      <c r="K436" s="236"/>
      <c r="L436" s="240"/>
      <c r="M436" s="241"/>
      <c r="N436" s="242"/>
      <c r="O436" s="242"/>
      <c r="P436" s="242"/>
      <c r="Q436" s="242"/>
      <c r="R436" s="242"/>
      <c r="S436" s="242"/>
      <c r="T436" s="243"/>
      <c r="AT436" s="244" t="s">
        <v>167</v>
      </c>
      <c r="AU436" s="244" t="s">
        <v>84</v>
      </c>
      <c r="AV436" s="12" t="s">
        <v>84</v>
      </c>
      <c r="AW436" s="12" t="s">
        <v>36</v>
      </c>
      <c r="AX436" s="12" t="s">
        <v>75</v>
      </c>
      <c r="AY436" s="244" t="s">
        <v>143</v>
      </c>
    </row>
    <row r="437" spans="2:51" s="14" customFormat="1" ht="12">
      <c r="B437" s="267"/>
      <c r="C437" s="268"/>
      <c r="D437" s="232" t="s">
        <v>167</v>
      </c>
      <c r="E437" s="269" t="s">
        <v>19</v>
      </c>
      <c r="F437" s="270" t="s">
        <v>356</v>
      </c>
      <c r="G437" s="268"/>
      <c r="H437" s="271">
        <v>8.97</v>
      </c>
      <c r="I437" s="272"/>
      <c r="J437" s="268"/>
      <c r="K437" s="268"/>
      <c r="L437" s="273"/>
      <c r="M437" s="274"/>
      <c r="N437" s="275"/>
      <c r="O437" s="275"/>
      <c r="P437" s="275"/>
      <c r="Q437" s="275"/>
      <c r="R437" s="275"/>
      <c r="S437" s="275"/>
      <c r="T437" s="276"/>
      <c r="AT437" s="277" t="s">
        <v>167</v>
      </c>
      <c r="AU437" s="277" t="s">
        <v>84</v>
      </c>
      <c r="AV437" s="14" t="s">
        <v>158</v>
      </c>
      <c r="AW437" s="14" t="s">
        <v>36</v>
      </c>
      <c r="AX437" s="14" t="s">
        <v>75</v>
      </c>
      <c r="AY437" s="277" t="s">
        <v>143</v>
      </c>
    </row>
    <row r="438" spans="2:51" s="13" customFormat="1" ht="12">
      <c r="B438" s="246"/>
      <c r="C438" s="247"/>
      <c r="D438" s="232" t="s">
        <v>167</v>
      </c>
      <c r="E438" s="248" t="s">
        <v>19</v>
      </c>
      <c r="F438" s="249" t="s">
        <v>176</v>
      </c>
      <c r="G438" s="247"/>
      <c r="H438" s="250">
        <v>44.032</v>
      </c>
      <c r="I438" s="251"/>
      <c r="J438" s="247"/>
      <c r="K438" s="247"/>
      <c r="L438" s="252"/>
      <c r="M438" s="253"/>
      <c r="N438" s="254"/>
      <c r="O438" s="254"/>
      <c r="P438" s="254"/>
      <c r="Q438" s="254"/>
      <c r="R438" s="254"/>
      <c r="S438" s="254"/>
      <c r="T438" s="255"/>
      <c r="AT438" s="256" t="s">
        <v>167</v>
      </c>
      <c r="AU438" s="256" t="s">
        <v>84</v>
      </c>
      <c r="AV438" s="13" t="s">
        <v>150</v>
      </c>
      <c r="AW438" s="13" t="s">
        <v>36</v>
      </c>
      <c r="AX438" s="13" t="s">
        <v>82</v>
      </c>
      <c r="AY438" s="256" t="s">
        <v>143</v>
      </c>
    </row>
    <row r="439" spans="2:65" s="1" customFormat="1" ht="16.5" customHeight="1">
      <c r="B439" s="38"/>
      <c r="C439" s="219" t="s">
        <v>653</v>
      </c>
      <c r="D439" s="219" t="s">
        <v>145</v>
      </c>
      <c r="E439" s="220" t="s">
        <v>654</v>
      </c>
      <c r="F439" s="221" t="s">
        <v>655</v>
      </c>
      <c r="G439" s="222" t="s">
        <v>195</v>
      </c>
      <c r="H439" s="223">
        <v>14.58</v>
      </c>
      <c r="I439" s="224"/>
      <c r="J439" s="225">
        <f>ROUND(I439*H439,2)</f>
        <v>0</v>
      </c>
      <c r="K439" s="221" t="s">
        <v>149</v>
      </c>
      <c r="L439" s="43"/>
      <c r="M439" s="226" t="s">
        <v>19</v>
      </c>
      <c r="N439" s="227" t="s">
        <v>46</v>
      </c>
      <c r="O439" s="83"/>
      <c r="P439" s="228">
        <f>O439*H439</f>
        <v>0</v>
      </c>
      <c r="Q439" s="228">
        <v>0</v>
      </c>
      <c r="R439" s="228">
        <f>Q439*H439</f>
        <v>0</v>
      </c>
      <c r="S439" s="228">
        <v>0.055</v>
      </c>
      <c r="T439" s="229">
        <f>S439*H439</f>
        <v>0.8019000000000001</v>
      </c>
      <c r="AR439" s="230" t="s">
        <v>150</v>
      </c>
      <c r="AT439" s="230" t="s">
        <v>145</v>
      </c>
      <c r="AU439" s="230" t="s">
        <v>84</v>
      </c>
      <c r="AY439" s="17" t="s">
        <v>143</v>
      </c>
      <c r="BE439" s="231">
        <f>IF(N439="základní",J439,0)</f>
        <v>0</v>
      </c>
      <c r="BF439" s="231">
        <f>IF(N439="snížená",J439,0)</f>
        <v>0</v>
      </c>
      <c r="BG439" s="231">
        <f>IF(N439="zákl. přenesená",J439,0)</f>
        <v>0</v>
      </c>
      <c r="BH439" s="231">
        <f>IF(N439="sníž. přenesená",J439,0)</f>
        <v>0</v>
      </c>
      <c r="BI439" s="231">
        <f>IF(N439="nulová",J439,0)</f>
        <v>0</v>
      </c>
      <c r="BJ439" s="17" t="s">
        <v>82</v>
      </c>
      <c r="BK439" s="231">
        <f>ROUND(I439*H439,2)</f>
        <v>0</v>
      </c>
      <c r="BL439" s="17" t="s">
        <v>150</v>
      </c>
      <c r="BM439" s="230" t="s">
        <v>656</v>
      </c>
    </row>
    <row r="440" spans="2:51" s="12" customFormat="1" ht="12">
      <c r="B440" s="235"/>
      <c r="C440" s="236"/>
      <c r="D440" s="232" t="s">
        <v>167</v>
      </c>
      <c r="E440" s="245" t="s">
        <v>19</v>
      </c>
      <c r="F440" s="237" t="s">
        <v>657</v>
      </c>
      <c r="G440" s="236"/>
      <c r="H440" s="238">
        <v>3.42</v>
      </c>
      <c r="I440" s="239"/>
      <c r="J440" s="236"/>
      <c r="K440" s="236"/>
      <c r="L440" s="240"/>
      <c r="M440" s="241"/>
      <c r="N440" s="242"/>
      <c r="O440" s="242"/>
      <c r="P440" s="242"/>
      <c r="Q440" s="242"/>
      <c r="R440" s="242"/>
      <c r="S440" s="242"/>
      <c r="T440" s="243"/>
      <c r="AT440" s="244" t="s">
        <v>167</v>
      </c>
      <c r="AU440" s="244" t="s">
        <v>84</v>
      </c>
      <c r="AV440" s="12" t="s">
        <v>84</v>
      </c>
      <c r="AW440" s="12" t="s">
        <v>36</v>
      </c>
      <c r="AX440" s="12" t="s">
        <v>75</v>
      </c>
      <c r="AY440" s="244" t="s">
        <v>143</v>
      </c>
    </row>
    <row r="441" spans="2:51" s="12" customFormat="1" ht="12">
      <c r="B441" s="235"/>
      <c r="C441" s="236"/>
      <c r="D441" s="232" t="s">
        <v>167</v>
      </c>
      <c r="E441" s="245" t="s">
        <v>19</v>
      </c>
      <c r="F441" s="237" t="s">
        <v>658</v>
      </c>
      <c r="G441" s="236"/>
      <c r="H441" s="238">
        <v>5.58</v>
      </c>
      <c r="I441" s="239"/>
      <c r="J441" s="236"/>
      <c r="K441" s="236"/>
      <c r="L441" s="240"/>
      <c r="M441" s="241"/>
      <c r="N441" s="242"/>
      <c r="O441" s="242"/>
      <c r="P441" s="242"/>
      <c r="Q441" s="242"/>
      <c r="R441" s="242"/>
      <c r="S441" s="242"/>
      <c r="T441" s="243"/>
      <c r="AT441" s="244" t="s">
        <v>167</v>
      </c>
      <c r="AU441" s="244" t="s">
        <v>84</v>
      </c>
      <c r="AV441" s="12" t="s">
        <v>84</v>
      </c>
      <c r="AW441" s="12" t="s">
        <v>36</v>
      </c>
      <c r="AX441" s="12" t="s">
        <v>75</v>
      </c>
      <c r="AY441" s="244" t="s">
        <v>143</v>
      </c>
    </row>
    <row r="442" spans="2:51" s="12" customFormat="1" ht="12">
      <c r="B442" s="235"/>
      <c r="C442" s="236"/>
      <c r="D442" s="232" t="s">
        <v>167</v>
      </c>
      <c r="E442" s="245" t="s">
        <v>19</v>
      </c>
      <c r="F442" s="237" t="s">
        <v>659</v>
      </c>
      <c r="G442" s="236"/>
      <c r="H442" s="238">
        <v>5.58</v>
      </c>
      <c r="I442" s="239"/>
      <c r="J442" s="236"/>
      <c r="K442" s="236"/>
      <c r="L442" s="240"/>
      <c r="M442" s="241"/>
      <c r="N442" s="242"/>
      <c r="O442" s="242"/>
      <c r="P442" s="242"/>
      <c r="Q442" s="242"/>
      <c r="R442" s="242"/>
      <c r="S442" s="242"/>
      <c r="T442" s="243"/>
      <c r="AT442" s="244" t="s">
        <v>167</v>
      </c>
      <c r="AU442" s="244" t="s">
        <v>84</v>
      </c>
      <c r="AV442" s="12" t="s">
        <v>84</v>
      </c>
      <c r="AW442" s="12" t="s">
        <v>36</v>
      </c>
      <c r="AX442" s="12" t="s">
        <v>75</v>
      </c>
      <c r="AY442" s="244" t="s">
        <v>143</v>
      </c>
    </row>
    <row r="443" spans="2:51" s="13" customFormat="1" ht="12">
      <c r="B443" s="246"/>
      <c r="C443" s="247"/>
      <c r="D443" s="232" t="s">
        <v>167</v>
      </c>
      <c r="E443" s="248" t="s">
        <v>19</v>
      </c>
      <c r="F443" s="249" t="s">
        <v>176</v>
      </c>
      <c r="G443" s="247"/>
      <c r="H443" s="250">
        <v>14.58</v>
      </c>
      <c r="I443" s="251"/>
      <c r="J443" s="247"/>
      <c r="K443" s="247"/>
      <c r="L443" s="252"/>
      <c r="M443" s="253"/>
      <c r="N443" s="254"/>
      <c r="O443" s="254"/>
      <c r="P443" s="254"/>
      <c r="Q443" s="254"/>
      <c r="R443" s="254"/>
      <c r="S443" s="254"/>
      <c r="T443" s="255"/>
      <c r="AT443" s="256" t="s">
        <v>167</v>
      </c>
      <c r="AU443" s="256" t="s">
        <v>84</v>
      </c>
      <c r="AV443" s="13" t="s">
        <v>150</v>
      </c>
      <c r="AW443" s="13" t="s">
        <v>36</v>
      </c>
      <c r="AX443" s="13" t="s">
        <v>82</v>
      </c>
      <c r="AY443" s="256" t="s">
        <v>143</v>
      </c>
    </row>
    <row r="444" spans="2:65" s="1" customFormat="1" ht="24" customHeight="1">
      <c r="B444" s="38"/>
      <c r="C444" s="219" t="s">
        <v>660</v>
      </c>
      <c r="D444" s="219" t="s">
        <v>145</v>
      </c>
      <c r="E444" s="220" t="s">
        <v>661</v>
      </c>
      <c r="F444" s="221" t="s">
        <v>662</v>
      </c>
      <c r="G444" s="222" t="s">
        <v>195</v>
      </c>
      <c r="H444" s="223">
        <v>3.52</v>
      </c>
      <c r="I444" s="224"/>
      <c r="J444" s="225">
        <f>ROUND(I444*H444,2)</f>
        <v>0</v>
      </c>
      <c r="K444" s="221" t="s">
        <v>149</v>
      </c>
      <c r="L444" s="43"/>
      <c r="M444" s="226" t="s">
        <v>19</v>
      </c>
      <c r="N444" s="227" t="s">
        <v>46</v>
      </c>
      <c r="O444" s="83"/>
      <c r="P444" s="228">
        <f>O444*H444</f>
        <v>0</v>
      </c>
      <c r="Q444" s="228">
        <v>0</v>
      </c>
      <c r="R444" s="228">
        <f>Q444*H444</f>
        <v>0</v>
      </c>
      <c r="S444" s="228">
        <v>0.1</v>
      </c>
      <c r="T444" s="229">
        <f>S444*H444</f>
        <v>0.35200000000000004</v>
      </c>
      <c r="AR444" s="230" t="s">
        <v>150</v>
      </c>
      <c r="AT444" s="230" t="s">
        <v>145</v>
      </c>
      <c r="AU444" s="230" t="s">
        <v>84</v>
      </c>
      <c r="AY444" s="17" t="s">
        <v>143</v>
      </c>
      <c r="BE444" s="231">
        <f>IF(N444="základní",J444,0)</f>
        <v>0</v>
      </c>
      <c r="BF444" s="231">
        <f>IF(N444="snížená",J444,0)</f>
        <v>0</v>
      </c>
      <c r="BG444" s="231">
        <f>IF(N444="zákl. přenesená",J444,0)</f>
        <v>0</v>
      </c>
      <c r="BH444" s="231">
        <f>IF(N444="sníž. přenesená",J444,0)</f>
        <v>0</v>
      </c>
      <c r="BI444" s="231">
        <f>IF(N444="nulová",J444,0)</f>
        <v>0</v>
      </c>
      <c r="BJ444" s="17" t="s">
        <v>82</v>
      </c>
      <c r="BK444" s="231">
        <f>ROUND(I444*H444,2)</f>
        <v>0</v>
      </c>
      <c r="BL444" s="17" t="s">
        <v>150</v>
      </c>
      <c r="BM444" s="230" t="s">
        <v>663</v>
      </c>
    </row>
    <row r="445" spans="2:51" s="12" customFormat="1" ht="12">
      <c r="B445" s="235"/>
      <c r="C445" s="236"/>
      <c r="D445" s="232" t="s">
        <v>167</v>
      </c>
      <c r="E445" s="245" t="s">
        <v>19</v>
      </c>
      <c r="F445" s="237" t="s">
        <v>664</v>
      </c>
      <c r="G445" s="236"/>
      <c r="H445" s="238">
        <v>3.52</v>
      </c>
      <c r="I445" s="239"/>
      <c r="J445" s="236"/>
      <c r="K445" s="236"/>
      <c r="L445" s="240"/>
      <c r="M445" s="241"/>
      <c r="N445" s="242"/>
      <c r="O445" s="242"/>
      <c r="P445" s="242"/>
      <c r="Q445" s="242"/>
      <c r="R445" s="242"/>
      <c r="S445" s="242"/>
      <c r="T445" s="243"/>
      <c r="AT445" s="244" t="s">
        <v>167</v>
      </c>
      <c r="AU445" s="244" t="s">
        <v>84</v>
      </c>
      <c r="AV445" s="12" t="s">
        <v>84</v>
      </c>
      <c r="AW445" s="12" t="s">
        <v>36</v>
      </c>
      <c r="AX445" s="12" t="s">
        <v>82</v>
      </c>
      <c r="AY445" s="244" t="s">
        <v>143</v>
      </c>
    </row>
    <row r="446" spans="2:65" s="1" customFormat="1" ht="16.5" customHeight="1">
      <c r="B446" s="38"/>
      <c r="C446" s="219" t="s">
        <v>665</v>
      </c>
      <c r="D446" s="219" t="s">
        <v>145</v>
      </c>
      <c r="E446" s="220" t="s">
        <v>666</v>
      </c>
      <c r="F446" s="221" t="s">
        <v>667</v>
      </c>
      <c r="G446" s="222" t="s">
        <v>164</v>
      </c>
      <c r="H446" s="223">
        <v>7.456</v>
      </c>
      <c r="I446" s="224"/>
      <c r="J446" s="225">
        <f>ROUND(I446*H446,2)</f>
        <v>0</v>
      </c>
      <c r="K446" s="221" t="s">
        <v>149</v>
      </c>
      <c r="L446" s="43"/>
      <c r="M446" s="226" t="s">
        <v>19</v>
      </c>
      <c r="N446" s="227" t="s">
        <v>46</v>
      </c>
      <c r="O446" s="83"/>
      <c r="P446" s="228">
        <f>O446*H446</f>
        <v>0</v>
      </c>
      <c r="Q446" s="228">
        <v>0</v>
      </c>
      <c r="R446" s="228">
        <f>Q446*H446</f>
        <v>0</v>
      </c>
      <c r="S446" s="228">
        <v>2.2</v>
      </c>
      <c r="T446" s="229">
        <f>S446*H446</f>
        <v>16.403200000000002</v>
      </c>
      <c r="AR446" s="230" t="s">
        <v>150</v>
      </c>
      <c r="AT446" s="230" t="s">
        <v>145</v>
      </c>
      <c r="AU446" s="230" t="s">
        <v>84</v>
      </c>
      <c r="AY446" s="17" t="s">
        <v>143</v>
      </c>
      <c r="BE446" s="231">
        <f>IF(N446="základní",J446,0)</f>
        <v>0</v>
      </c>
      <c r="BF446" s="231">
        <f>IF(N446="snížená",J446,0)</f>
        <v>0</v>
      </c>
      <c r="BG446" s="231">
        <f>IF(N446="zákl. přenesená",J446,0)</f>
        <v>0</v>
      </c>
      <c r="BH446" s="231">
        <f>IF(N446="sníž. přenesená",J446,0)</f>
        <v>0</v>
      </c>
      <c r="BI446" s="231">
        <f>IF(N446="nulová",J446,0)</f>
        <v>0</v>
      </c>
      <c r="BJ446" s="17" t="s">
        <v>82</v>
      </c>
      <c r="BK446" s="231">
        <f>ROUND(I446*H446,2)</f>
        <v>0</v>
      </c>
      <c r="BL446" s="17" t="s">
        <v>150</v>
      </c>
      <c r="BM446" s="230" t="s">
        <v>668</v>
      </c>
    </row>
    <row r="447" spans="2:51" s="12" customFormat="1" ht="12">
      <c r="B447" s="235"/>
      <c r="C447" s="236"/>
      <c r="D447" s="232" t="s">
        <v>167</v>
      </c>
      <c r="E447" s="245" t="s">
        <v>19</v>
      </c>
      <c r="F447" s="237" t="s">
        <v>454</v>
      </c>
      <c r="G447" s="236"/>
      <c r="H447" s="238">
        <v>7.2</v>
      </c>
      <c r="I447" s="239"/>
      <c r="J447" s="236"/>
      <c r="K447" s="236"/>
      <c r="L447" s="240"/>
      <c r="M447" s="241"/>
      <c r="N447" s="242"/>
      <c r="O447" s="242"/>
      <c r="P447" s="242"/>
      <c r="Q447" s="242"/>
      <c r="R447" s="242"/>
      <c r="S447" s="242"/>
      <c r="T447" s="243"/>
      <c r="AT447" s="244" t="s">
        <v>167</v>
      </c>
      <c r="AU447" s="244" t="s">
        <v>84</v>
      </c>
      <c r="AV447" s="12" t="s">
        <v>84</v>
      </c>
      <c r="AW447" s="12" t="s">
        <v>36</v>
      </c>
      <c r="AX447" s="12" t="s">
        <v>75</v>
      </c>
      <c r="AY447" s="244" t="s">
        <v>143</v>
      </c>
    </row>
    <row r="448" spans="2:51" s="12" customFormat="1" ht="12">
      <c r="B448" s="235"/>
      <c r="C448" s="236"/>
      <c r="D448" s="232" t="s">
        <v>167</v>
      </c>
      <c r="E448" s="245" t="s">
        <v>19</v>
      </c>
      <c r="F448" s="237" t="s">
        <v>455</v>
      </c>
      <c r="G448" s="236"/>
      <c r="H448" s="238">
        <v>0.256</v>
      </c>
      <c r="I448" s="239"/>
      <c r="J448" s="236"/>
      <c r="K448" s="236"/>
      <c r="L448" s="240"/>
      <c r="M448" s="241"/>
      <c r="N448" s="242"/>
      <c r="O448" s="242"/>
      <c r="P448" s="242"/>
      <c r="Q448" s="242"/>
      <c r="R448" s="242"/>
      <c r="S448" s="242"/>
      <c r="T448" s="243"/>
      <c r="AT448" s="244" t="s">
        <v>167</v>
      </c>
      <c r="AU448" s="244" t="s">
        <v>84</v>
      </c>
      <c r="AV448" s="12" t="s">
        <v>84</v>
      </c>
      <c r="AW448" s="12" t="s">
        <v>36</v>
      </c>
      <c r="AX448" s="12" t="s">
        <v>75</v>
      </c>
      <c r="AY448" s="244" t="s">
        <v>143</v>
      </c>
    </row>
    <row r="449" spans="2:51" s="13" customFormat="1" ht="12">
      <c r="B449" s="246"/>
      <c r="C449" s="247"/>
      <c r="D449" s="232" t="s">
        <v>167</v>
      </c>
      <c r="E449" s="248" t="s">
        <v>19</v>
      </c>
      <c r="F449" s="249" t="s">
        <v>176</v>
      </c>
      <c r="G449" s="247"/>
      <c r="H449" s="250">
        <v>7.456</v>
      </c>
      <c r="I449" s="251"/>
      <c r="J449" s="247"/>
      <c r="K449" s="247"/>
      <c r="L449" s="252"/>
      <c r="M449" s="253"/>
      <c r="N449" s="254"/>
      <c r="O449" s="254"/>
      <c r="P449" s="254"/>
      <c r="Q449" s="254"/>
      <c r="R449" s="254"/>
      <c r="S449" s="254"/>
      <c r="T449" s="255"/>
      <c r="AT449" s="256" t="s">
        <v>167</v>
      </c>
      <c r="AU449" s="256" t="s">
        <v>84</v>
      </c>
      <c r="AV449" s="13" t="s">
        <v>150</v>
      </c>
      <c r="AW449" s="13" t="s">
        <v>36</v>
      </c>
      <c r="AX449" s="13" t="s">
        <v>82</v>
      </c>
      <c r="AY449" s="256" t="s">
        <v>143</v>
      </c>
    </row>
    <row r="450" spans="2:65" s="1" customFormat="1" ht="24" customHeight="1">
      <c r="B450" s="38"/>
      <c r="C450" s="219" t="s">
        <v>669</v>
      </c>
      <c r="D450" s="219" t="s">
        <v>145</v>
      </c>
      <c r="E450" s="220" t="s">
        <v>670</v>
      </c>
      <c r="F450" s="221" t="s">
        <v>671</v>
      </c>
      <c r="G450" s="222" t="s">
        <v>195</v>
      </c>
      <c r="H450" s="223">
        <v>138.99</v>
      </c>
      <c r="I450" s="224"/>
      <c r="J450" s="225">
        <f>ROUND(I450*H450,2)</f>
        <v>0</v>
      </c>
      <c r="K450" s="221" t="s">
        <v>149</v>
      </c>
      <c r="L450" s="43"/>
      <c r="M450" s="226" t="s">
        <v>19</v>
      </c>
      <c r="N450" s="227" t="s">
        <v>46</v>
      </c>
      <c r="O450" s="83"/>
      <c r="P450" s="228">
        <f>O450*H450</f>
        <v>0</v>
      </c>
      <c r="Q450" s="228">
        <v>0</v>
      </c>
      <c r="R450" s="228">
        <f>Q450*H450</f>
        <v>0</v>
      </c>
      <c r="S450" s="228">
        <v>0.035</v>
      </c>
      <c r="T450" s="229">
        <f>S450*H450</f>
        <v>4.864650000000001</v>
      </c>
      <c r="AR450" s="230" t="s">
        <v>150</v>
      </c>
      <c r="AT450" s="230" t="s">
        <v>145</v>
      </c>
      <c r="AU450" s="230" t="s">
        <v>84</v>
      </c>
      <c r="AY450" s="17" t="s">
        <v>143</v>
      </c>
      <c r="BE450" s="231">
        <f>IF(N450="základní",J450,0)</f>
        <v>0</v>
      </c>
      <c r="BF450" s="231">
        <f>IF(N450="snížená",J450,0)</f>
        <v>0</v>
      </c>
      <c r="BG450" s="231">
        <f>IF(N450="zákl. přenesená",J450,0)</f>
        <v>0</v>
      </c>
      <c r="BH450" s="231">
        <f>IF(N450="sníž. přenesená",J450,0)</f>
        <v>0</v>
      </c>
      <c r="BI450" s="231">
        <f>IF(N450="nulová",J450,0)</f>
        <v>0</v>
      </c>
      <c r="BJ450" s="17" t="s">
        <v>82</v>
      </c>
      <c r="BK450" s="231">
        <f>ROUND(I450*H450,2)</f>
        <v>0</v>
      </c>
      <c r="BL450" s="17" t="s">
        <v>150</v>
      </c>
      <c r="BM450" s="230" t="s">
        <v>672</v>
      </c>
    </row>
    <row r="451" spans="2:47" s="1" customFormat="1" ht="12">
      <c r="B451" s="38"/>
      <c r="C451" s="39"/>
      <c r="D451" s="232" t="s">
        <v>152</v>
      </c>
      <c r="E451" s="39"/>
      <c r="F451" s="233" t="s">
        <v>673</v>
      </c>
      <c r="G451" s="39"/>
      <c r="H451" s="39"/>
      <c r="I451" s="145"/>
      <c r="J451" s="39"/>
      <c r="K451" s="39"/>
      <c r="L451" s="43"/>
      <c r="M451" s="234"/>
      <c r="N451" s="83"/>
      <c r="O451" s="83"/>
      <c r="P451" s="83"/>
      <c r="Q451" s="83"/>
      <c r="R451" s="83"/>
      <c r="S451" s="83"/>
      <c r="T451" s="84"/>
      <c r="AT451" s="17" t="s">
        <v>152</v>
      </c>
      <c r="AU451" s="17" t="s">
        <v>84</v>
      </c>
    </row>
    <row r="452" spans="2:51" s="12" customFormat="1" ht="12">
      <c r="B452" s="235"/>
      <c r="C452" s="236"/>
      <c r="D452" s="232" t="s">
        <v>167</v>
      </c>
      <c r="E452" s="245" t="s">
        <v>19</v>
      </c>
      <c r="F452" s="237" t="s">
        <v>674</v>
      </c>
      <c r="G452" s="236"/>
      <c r="H452" s="238">
        <v>5.27</v>
      </c>
      <c r="I452" s="239"/>
      <c r="J452" s="236"/>
      <c r="K452" s="236"/>
      <c r="L452" s="240"/>
      <c r="M452" s="241"/>
      <c r="N452" s="242"/>
      <c r="O452" s="242"/>
      <c r="P452" s="242"/>
      <c r="Q452" s="242"/>
      <c r="R452" s="242"/>
      <c r="S452" s="242"/>
      <c r="T452" s="243"/>
      <c r="AT452" s="244" t="s">
        <v>167</v>
      </c>
      <c r="AU452" s="244" t="s">
        <v>84</v>
      </c>
      <c r="AV452" s="12" t="s">
        <v>84</v>
      </c>
      <c r="AW452" s="12" t="s">
        <v>36</v>
      </c>
      <c r="AX452" s="12" t="s">
        <v>75</v>
      </c>
      <c r="AY452" s="244" t="s">
        <v>143</v>
      </c>
    </row>
    <row r="453" spans="2:51" s="12" customFormat="1" ht="12">
      <c r="B453" s="235"/>
      <c r="C453" s="236"/>
      <c r="D453" s="232" t="s">
        <v>167</v>
      </c>
      <c r="E453" s="245" t="s">
        <v>19</v>
      </c>
      <c r="F453" s="237" t="s">
        <v>675</v>
      </c>
      <c r="G453" s="236"/>
      <c r="H453" s="238">
        <v>3.03</v>
      </c>
      <c r="I453" s="239"/>
      <c r="J453" s="236"/>
      <c r="K453" s="236"/>
      <c r="L453" s="240"/>
      <c r="M453" s="241"/>
      <c r="N453" s="242"/>
      <c r="O453" s="242"/>
      <c r="P453" s="242"/>
      <c r="Q453" s="242"/>
      <c r="R453" s="242"/>
      <c r="S453" s="242"/>
      <c r="T453" s="243"/>
      <c r="AT453" s="244" t="s">
        <v>167</v>
      </c>
      <c r="AU453" s="244" t="s">
        <v>84</v>
      </c>
      <c r="AV453" s="12" t="s">
        <v>84</v>
      </c>
      <c r="AW453" s="12" t="s">
        <v>36</v>
      </c>
      <c r="AX453" s="12" t="s">
        <v>75</v>
      </c>
      <c r="AY453" s="244" t="s">
        <v>143</v>
      </c>
    </row>
    <row r="454" spans="2:51" s="12" customFormat="1" ht="12">
      <c r="B454" s="235"/>
      <c r="C454" s="236"/>
      <c r="D454" s="232" t="s">
        <v>167</v>
      </c>
      <c r="E454" s="245" t="s">
        <v>19</v>
      </c>
      <c r="F454" s="237" t="s">
        <v>676</v>
      </c>
      <c r="G454" s="236"/>
      <c r="H454" s="238">
        <v>1.34</v>
      </c>
      <c r="I454" s="239"/>
      <c r="J454" s="236"/>
      <c r="K454" s="236"/>
      <c r="L454" s="240"/>
      <c r="M454" s="241"/>
      <c r="N454" s="242"/>
      <c r="O454" s="242"/>
      <c r="P454" s="242"/>
      <c r="Q454" s="242"/>
      <c r="R454" s="242"/>
      <c r="S454" s="242"/>
      <c r="T454" s="243"/>
      <c r="AT454" s="244" t="s">
        <v>167</v>
      </c>
      <c r="AU454" s="244" t="s">
        <v>84</v>
      </c>
      <c r="AV454" s="12" t="s">
        <v>84</v>
      </c>
      <c r="AW454" s="12" t="s">
        <v>36</v>
      </c>
      <c r="AX454" s="12" t="s">
        <v>75</v>
      </c>
      <c r="AY454" s="244" t="s">
        <v>143</v>
      </c>
    </row>
    <row r="455" spans="2:51" s="12" customFormat="1" ht="12">
      <c r="B455" s="235"/>
      <c r="C455" s="236"/>
      <c r="D455" s="232" t="s">
        <v>167</v>
      </c>
      <c r="E455" s="245" t="s">
        <v>19</v>
      </c>
      <c r="F455" s="237" t="s">
        <v>677</v>
      </c>
      <c r="G455" s="236"/>
      <c r="H455" s="238">
        <v>2.27</v>
      </c>
      <c r="I455" s="239"/>
      <c r="J455" s="236"/>
      <c r="K455" s="236"/>
      <c r="L455" s="240"/>
      <c r="M455" s="241"/>
      <c r="N455" s="242"/>
      <c r="O455" s="242"/>
      <c r="P455" s="242"/>
      <c r="Q455" s="242"/>
      <c r="R455" s="242"/>
      <c r="S455" s="242"/>
      <c r="T455" s="243"/>
      <c r="AT455" s="244" t="s">
        <v>167</v>
      </c>
      <c r="AU455" s="244" t="s">
        <v>84</v>
      </c>
      <c r="AV455" s="12" t="s">
        <v>84</v>
      </c>
      <c r="AW455" s="12" t="s">
        <v>36</v>
      </c>
      <c r="AX455" s="12" t="s">
        <v>75</v>
      </c>
      <c r="AY455" s="244" t="s">
        <v>143</v>
      </c>
    </row>
    <row r="456" spans="2:51" s="12" customFormat="1" ht="12">
      <c r="B456" s="235"/>
      <c r="C456" s="236"/>
      <c r="D456" s="232" t="s">
        <v>167</v>
      </c>
      <c r="E456" s="245" t="s">
        <v>19</v>
      </c>
      <c r="F456" s="237" t="s">
        <v>678</v>
      </c>
      <c r="G456" s="236"/>
      <c r="H456" s="238">
        <v>1.24</v>
      </c>
      <c r="I456" s="239"/>
      <c r="J456" s="236"/>
      <c r="K456" s="236"/>
      <c r="L456" s="240"/>
      <c r="M456" s="241"/>
      <c r="N456" s="242"/>
      <c r="O456" s="242"/>
      <c r="P456" s="242"/>
      <c r="Q456" s="242"/>
      <c r="R456" s="242"/>
      <c r="S456" s="242"/>
      <c r="T456" s="243"/>
      <c r="AT456" s="244" t="s">
        <v>167</v>
      </c>
      <c r="AU456" s="244" t="s">
        <v>84</v>
      </c>
      <c r="AV456" s="12" t="s">
        <v>84</v>
      </c>
      <c r="AW456" s="12" t="s">
        <v>36</v>
      </c>
      <c r="AX456" s="12" t="s">
        <v>75</v>
      </c>
      <c r="AY456" s="244" t="s">
        <v>143</v>
      </c>
    </row>
    <row r="457" spans="2:51" s="12" customFormat="1" ht="12">
      <c r="B457" s="235"/>
      <c r="C457" s="236"/>
      <c r="D457" s="232" t="s">
        <v>167</v>
      </c>
      <c r="E457" s="245" t="s">
        <v>19</v>
      </c>
      <c r="F457" s="237" t="s">
        <v>679</v>
      </c>
      <c r="G457" s="236"/>
      <c r="H457" s="238">
        <v>14.6</v>
      </c>
      <c r="I457" s="239"/>
      <c r="J457" s="236"/>
      <c r="K457" s="236"/>
      <c r="L457" s="240"/>
      <c r="M457" s="241"/>
      <c r="N457" s="242"/>
      <c r="O457" s="242"/>
      <c r="P457" s="242"/>
      <c r="Q457" s="242"/>
      <c r="R457" s="242"/>
      <c r="S457" s="242"/>
      <c r="T457" s="243"/>
      <c r="AT457" s="244" t="s">
        <v>167</v>
      </c>
      <c r="AU457" s="244" t="s">
        <v>84</v>
      </c>
      <c r="AV457" s="12" t="s">
        <v>84</v>
      </c>
      <c r="AW457" s="12" t="s">
        <v>36</v>
      </c>
      <c r="AX457" s="12" t="s">
        <v>75</v>
      </c>
      <c r="AY457" s="244" t="s">
        <v>143</v>
      </c>
    </row>
    <row r="458" spans="2:51" s="14" customFormat="1" ht="12">
      <c r="B458" s="267"/>
      <c r="C458" s="268"/>
      <c r="D458" s="232" t="s">
        <v>167</v>
      </c>
      <c r="E458" s="269" t="s">
        <v>19</v>
      </c>
      <c r="F458" s="270" t="s">
        <v>384</v>
      </c>
      <c r="G458" s="268"/>
      <c r="H458" s="271">
        <v>27.75</v>
      </c>
      <c r="I458" s="272"/>
      <c r="J458" s="268"/>
      <c r="K458" s="268"/>
      <c r="L458" s="273"/>
      <c r="M458" s="274"/>
      <c r="N458" s="275"/>
      <c r="O458" s="275"/>
      <c r="P458" s="275"/>
      <c r="Q458" s="275"/>
      <c r="R458" s="275"/>
      <c r="S458" s="275"/>
      <c r="T458" s="276"/>
      <c r="AT458" s="277" t="s">
        <v>167</v>
      </c>
      <c r="AU458" s="277" t="s">
        <v>84</v>
      </c>
      <c r="AV458" s="14" t="s">
        <v>158</v>
      </c>
      <c r="AW458" s="14" t="s">
        <v>36</v>
      </c>
      <c r="AX458" s="14" t="s">
        <v>75</v>
      </c>
      <c r="AY458" s="277" t="s">
        <v>143</v>
      </c>
    </row>
    <row r="459" spans="2:51" s="12" customFormat="1" ht="12">
      <c r="B459" s="235"/>
      <c r="C459" s="236"/>
      <c r="D459" s="232" t="s">
        <v>167</v>
      </c>
      <c r="E459" s="245" t="s">
        <v>19</v>
      </c>
      <c r="F459" s="237" t="s">
        <v>680</v>
      </c>
      <c r="G459" s="236"/>
      <c r="H459" s="238">
        <v>4.2</v>
      </c>
      <c r="I459" s="239"/>
      <c r="J459" s="236"/>
      <c r="K459" s="236"/>
      <c r="L459" s="240"/>
      <c r="M459" s="241"/>
      <c r="N459" s="242"/>
      <c r="O459" s="242"/>
      <c r="P459" s="242"/>
      <c r="Q459" s="242"/>
      <c r="R459" s="242"/>
      <c r="S459" s="242"/>
      <c r="T459" s="243"/>
      <c r="AT459" s="244" t="s">
        <v>167</v>
      </c>
      <c r="AU459" s="244" t="s">
        <v>84</v>
      </c>
      <c r="AV459" s="12" t="s">
        <v>84</v>
      </c>
      <c r="AW459" s="12" t="s">
        <v>36</v>
      </c>
      <c r="AX459" s="12" t="s">
        <v>75</v>
      </c>
      <c r="AY459" s="244" t="s">
        <v>143</v>
      </c>
    </row>
    <row r="460" spans="2:51" s="12" customFormat="1" ht="12">
      <c r="B460" s="235"/>
      <c r="C460" s="236"/>
      <c r="D460" s="232" t="s">
        <v>167</v>
      </c>
      <c r="E460" s="245" t="s">
        <v>19</v>
      </c>
      <c r="F460" s="237" t="s">
        <v>681</v>
      </c>
      <c r="G460" s="236"/>
      <c r="H460" s="238">
        <v>10.1</v>
      </c>
      <c r="I460" s="239"/>
      <c r="J460" s="236"/>
      <c r="K460" s="236"/>
      <c r="L460" s="240"/>
      <c r="M460" s="241"/>
      <c r="N460" s="242"/>
      <c r="O460" s="242"/>
      <c r="P460" s="242"/>
      <c r="Q460" s="242"/>
      <c r="R460" s="242"/>
      <c r="S460" s="242"/>
      <c r="T460" s="243"/>
      <c r="AT460" s="244" t="s">
        <v>167</v>
      </c>
      <c r="AU460" s="244" t="s">
        <v>84</v>
      </c>
      <c r="AV460" s="12" t="s">
        <v>84</v>
      </c>
      <c r="AW460" s="12" t="s">
        <v>36</v>
      </c>
      <c r="AX460" s="12" t="s">
        <v>75</v>
      </c>
      <c r="AY460" s="244" t="s">
        <v>143</v>
      </c>
    </row>
    <row r="461" spans="2:51" s="12" customFormat="1" ht="12">
      <c r="B461" s="235"/>
      <c r="C461" s="236"/>
      <c r="D461" s="232" t="s">
        <v>167</v>
      </c>
      <c r="E461" s="245" t="s">
        <v>19</v>
      </c>
      <c r="F461" s="237" t="s">
        <v>682</v>
      </c>
      <c r="G461" s="236"/>
      <c r="H461" s="238">
        <v>3.15</v>
      </c>
      <c r="I461" s="239"/>
      <c r="J461" s="236"/>
      <c r="K461" s="236"/>
      <c r="L461" s="240"/>
      <c r="M461" s="241"/>
      <c r="N461" s="242"/>
      <c r="O461" s="242"/>
      <c r="P461" s="242"/>
      <c r="Q461" s="242"/>
      <c r="R461" s="242"/>
      <c r="S461" s="242"/>
      <c r="T461" s="243"/>
      <c r="AT461" s="244" t="s">
        <v>167</v>
      </c>
      <c r="AU461" s="244" t="s">
        <v>84</v>
      </c>
      <c r="AV461" s="12" t="s">
        <v>84</v>
      </c>
      <c r="AW461" s="12" t="s">
        <v>36</v>
      </c>
      <c r="AX461" s="12" t="s">
        <v>75</v>
      </c>
      <c r="AY461" s="244" t="s">
        <v>143</v>
      </c>
    </row>
    <row r="462" spans="2:51" s="12" customFormat="1" ht="12">
      <c r="B462" s="235"/>
      <c r="C462" s="236"/>
      <c r="D462" s="232" t="s">
        <v>167</v>
      </c>
      <c r="E462" s="245" t="s">
        <v>19</v>
      </c>
      <c r="F462" s="237" t="s">
        <v>683</v>
      </c>
      <c r="G462" s="236"/>
      <c r="H462" s="238">
        <v>12.26</v>
      </c>
      <c r="I462" s="239"/>
      <c r="J462" s="236"/>
      <c r="K462" s="236"/>
      <c r="L462" s="240"/>
      <c r="M462" s="241"/>
      <c r="N462" s="242"/>
      <c r="O462" s="242"/>
      <c r="P462" s="242"/>
      <c r="Q462" s="242"/>
      <c r="R462" s="242"/>
      <c r="S462" s="242"/>
      <c r="T462" s="243"/>
      <c r="AT462" s="244" t="s">
        <v>167</v>
      </c>
      <c r="AU462" s="244" t="s">
        <v>84</v>
      </c>
      <c r="AV462" s="12" t="s">
        <v>84</v>
      </c>
      <c r="AW462" s="12" t="s">
        <v>36</v>
      </c>
      <c r="AX462" s="12" t="s">
        <v>75</v>
      </c>
      <c r="AY462" s="244" t="s">
        <v>143</v>
      </c>
    </row>
    <row r="463" spans="2:51" s="12" customFormat="1" ht="12">
      <c r="B463" s="235"/>
      <c r="C463" s="236"/>
      <c r="D463" s="232" t="s">
        <v>167</v>
      </c>
      <c r="E463" s="245" t="s">
        <v>19</v>
      </c>
      <c r="F463" s="237" t="s">
        <v>684</v>
      </c>
      <c r="G463" s="236"/>
      <c r="H463" s="238">
        <v>1.6</v>
      </c>
      <c r="I463" s="239"/>
      <c r="J463" s="236"/>
      <c r="K463" s="236"/>
      <c r="L463" s="240"/>
      <c r="M463" s="241"/>
      <c r="N463" s="242"/>
      <c r="O463" s="242"/>
      <c r="P463" s="242"/>
      <c r="Q463" s="242"/>
      <c r="R463" s="242"/>
      <c r="S463" s="242"/>
      <c r="T463" s="243"/>
      <c r="AT463" s="244" t="s">
        <v>167</v>
      </c>
      <c r="AU463" s="244" t="s">
        <v>84</v>
      </c>
      <c r="AV463" s="12" t="s">
        <v>84</v>
      </c>
      <c r="AW463" s="12" t="s">
        <v>36</v>
      </c>
      <c r="AX463" s="12" t="s">
        <v>75</v>
      </c>
      <c r="AY463" s="244" t="s">
        <v>143</v>
      </c>
    </row>
    <row r="464" spans="2:51" s="12" customFormat="1" ht="12">
      <c r="B464" s="235"/>
      <c r="C464" s="236"/>
      <c r="D464" s="232" t="s">
        <v>167</v>
      </c>
      <c r="E464" s="245" t="s">
        <v>19</v>
      </c>
      <c r="F464" s="237" t="s">
        <v>685</v>
      </c>
      <c r="G464" s="236"/>
      <c r="H464" s="238">
        <v>3.55</v>
      </c>
      <c r="I464" s="239"/>
      <c r="J464" s="236"/>
      <c r="K464" s="236"/>
      <c r="L464" s="240"/>
      <c r="M464" s="241"/>
      <c r="N464" s="242"/>
      <c r="O464" s="242"/>
      <c r="P464" s="242"/>
      <c r="Q464" s="242"/>
      <c r="R464" s="242"/>
      <c r="S464" s="242"/>
      <c r="T464" s="243"/>
      <c r="AT464" s="244" t="s">
        <v>167</v>
      </c>
      <c r="AU464" s="244" t="s">
        <v>84</v>
      </c>
      <c r="AV464" s="12" t="s">
        <v>84</v>
      </c>
      <c r="AW464" s="12" t="s">
        <v>36</v>
      </c>
      <c r="AX464" s="12" t="s">
        <v>75</v>
      </c>
      <c r="AY464" s="244" t="s">
        <v>143</v>
      </c>
    </row>
    <row r="465" spans="2:51" s="14" customFormat="1" ht="12">
      <c r="B465" s="267"/>
      <c r="C465" s="268"/>
      <c r="D465" s="232" t="s">
        <v>167</v>
      </c>
      <c r="E465" s="269" t="s">
        <v>19</v>
      </c>
      <c r="F465" s="270" t="s">
        <v>351</v>
      </c>
      <c r="G465" s="268"/>
      <c r="H465" s="271">
        <v>34.86</v>
      </c>
      <c r="I465" s="272"/>
      <c r="J465" s="268"/>
      <c r="K465" s="268"/>
      <c r="L465" s="273"/>
      <c r="M465" s="274"/>
      <c r="N465" s="275"/>
      <c r="O465" s="275"/>
      <c r="P465" s="275"/>
      <c r="Q465" s="275"/>
      <c r="R465" s="275"/>
      <c r="S465" s="275"/>
      <c r="T465" s="276"/>
      <c r="AT465" s="277" t="s">
        <v>167</v>
      </c>
      <c r="AU465" s="277" t="s">
        <v>84</v>
      </c>
      <c r="AV465" s="14" t="s">
        <v>158</v>
      </c>
      <c r="AW465" s="14" t="s">
        <v>36</v>
      </c>
      <c r="AX465" s="14" t="s">
        <v>75</v>
      </c>
      <c r="AY465" s="277" t="s">
        <v>143</v>
      </c>
    </row>
    <row r="466" spans="2:51" s="12" customFormat="1" ht="12">
      <c r="B466" s="235"/>
      <c r="C466" s="236"/>
      <c r="D466" s="232" t="s">
        <v>167</v>
      </c>
      <c r="E466" s="245" t="s">
        <v>19</v>
      </c>
      <c r="F466" s="237" t="s">
        <v>686</v>
      </c>
      <c r="G466" s="236"/>
      <c r="H466" s="238">
        <v>4.37</v>
      </c>
      <c r="I466" s="239"/>
      <c r="J466" s="236"/>
      <c r="K466" s="236"/>
      <c r="L466" s="240"/>
      <c r="M466" s="241"/>
      <c r="N466" s="242"/>
      <c r="O466" s="242"/>
      <c r="P466" s="242"/>
      <c r="Q466" s="242"/>
      <c r="R466" s="242"/>
      <c r="S466" s="242"/>
      <c r="T466" s="243"/>
      <c r="AT466" s="244" t="s">
        <v>167</v>
      </c>
      <c r="AU466" s="244" t="s">
        <v>84</v>
      </c>
      <c r="AV466" s="12" t="s">
        <v>84</v>
      </c>
      <c r="AW466" s="12" t="s">
        <v>36</v>
      </c>
      <c r="AX466" s="12" t="s">
        <v>75</v>
      </c>
      <c r="AY466" s="244" t="s">
        <v>143</v>
      </c>
    </row>
    <row r="467" spans="2:51" s="12" customFormat="1" ht="12">
      <c r="B467" s="235"/>
      <c r="C467" s="236"/>
      <c r="D467" s="232" t="s">
        <v>167</v>
      </c>
      <c r="E467" s="245" t="s">
        <v>19</v>
      </c>
      <c r="F467" s="237" t="s">
        <v>687</v>
      </c>
      <c r="G467" s="236"/>
      <c r="H467" s="238">
        <v>10.08</v>
      </c>
      <c r="I467" s="239"/>
      <c r="J467" s="236"/>
      <c r="K467" s="236"/>
      <c r="L467" s="240"/>
      <c r="M467" s="241"/>
      <c r="N467" s="242"/>
      <c r="O467" s="242"/>
      <c r="P467" s="242"/>
      <c r="Q467" s="242"/>
      <c r="R467" s="242"/>
      <c r="S467" s="242"/>
      <c r="T467" s="243"/>
      <c r="AT467" s="244" t="s">
        <v>167</v>
      </c>
      <c r="AU467" s="244" t="s">
        <v>84</v>
      </c>
      <c r="AV467" s="12" t="s">
        <v>84</v>
      </c>
      <c r="AW467" s="12" t="s">
        <v>36</v>
      </c>
      <c r="AX467" s="12" t="s">
        <v>75</v>
      </c>
      <c r="AY467" s="244" t="s">
        <v>143</v>
      </c>
    </row>
    <row r="468" spans="2:51" s="12" customFormat="1" ht="12">
      <c r="B468" s="235"/>
      <c r="C468" s="236"/>
      <c r="D468" s="232" t="s">
        <v>167</v>
      </c>
      <c r="E468" s="245" t="s">
        <v>19</v>
      </c>
      <c r="F468" s="237" t="s">
        <v>688</v>
      </c>
      <c r="G468" s="236"/>
      <c r="H468" s="238">
        <v>3.8</v>
      </c>
      <c r="I468" s="239"/>
      <c r="J468" s="236"/>
      <c r="K468" s="236"/>
      <c r="L468" s="240"/>
      <c r="M468" s="241"/>
      <c r="N468" s="242"/>
      <c r="O468" s="242"/>
      <c r="P468" s="242"/>
      <c r="Q468" s="242"/>
      <c r="R468" s="242"/>
      <c r="S468" s="242"/>
      <c r="T468" s="243"/>
      <c r="AT468" s="244" t="s">
        <v>167</v>
      </c>
      <c r="AU468" s="244" t="s">
        <v>84</v>
      </c>
      <c r="AV468" s="12" t="s">
        <v>84</v>
      </c>
      <c r="AW468" s="12" t="s">
        <v>36</v>
      </c>
      <c r="AX468" s="12" t="s">
        <v>75</v>
      </c>
      <c r="AY468" s="244" t="s">
        <v>143</v>
      </c>
    </row>
    <row r="469" spans="2:51" s="12" customFormat="1" ht="12">
      <c r="B469" s="235"/>
      <c r="C469" s="236"/>
      <c r="D469" s="232" t="s">
        <v>167</v>
      </c>
      <c r="E469" s="245" t="s">
        <v>19</v>
      </c>
      <c r="F469" s="237" t="s">
        <v>689</v>
      </c>
      <c r="G469" s="236"/>
      <c r="H469" s="238">
        <v>2.8</v>
      </c>
      <c r="I469" s="239"/>
      <c r="J469" s="236"/>
      <c r="K469" s="236"/>
      <c r="L469" s="240"/>
      <c r="M469" s="241"/>
      <c r="N469" s="242"/>
      <c r="O469" s="242"/>
      <c r="P469" s="242"/>
      <c r="Q469" s="242"/>
      <c r="R469" s="242"/>
      <c r="S469" s="242"/>
      <c r="T469" s="243"/>
      <c r="AT469" s="244" t="s">
        <v>167</v>
      </c>
      <c r="AU469" s="244" t="s">
        <v>84</v>
      </c>
      <c r="AV469" s="12" t="s">
        <v>84</v>
      </c>
      <c r="AW469" s="12" t="s">
        <v>36</v>
      </c>
      <c r="AX469" s="12" t="s">
        <v>75</v>
      </c>
      <c r="AY469" s="244" t="s">
        <v>143</v>
      </c>
    </row>
    <row r="470" spans="2:51" s="12" customFormat="1" ht="12">
      <c r="B470" s="235"/>
      <c r="C470" s="236"/>
      <c r="D470" s="232" t="s">
        <v>167</v>
      </c>
      <c r="E470" s="245" t="s">
        <v>19</v>
      </c>
      <c r="F470" s="237" t="s">
        <v>690</v>
      </c>
      <c r="G470" s="236"/>
      <c r="H470" s="238">
        <v>14.43</v>
      </c>
      <c r="I470" s="239"/>
      <c r="J470" s="236"/>
      <c r="K470" s="236"/>
      <c r="L470" s="240"/>
      <c r="M470" s="241"/>
      <c r="N470" s="242"/>
      <c r="O470" s="242"/>
      <c r="P470" s="242"/>
      <c r="Q470" s="242"/>
      <c r="R470" s="242"/>
      <c r="S470" s="242"/>
      <c r="T470" s="243"/>
      <c r="AT470" s="244" t="s">
        <v>167</v>
      </c>
      <c r="AU470" s="244" t="s">
        <v>84</v>
      </c>
      <c r="AV470" s="12" t="s">
        <v>84</v>
      </c>
      <c r="AW470" s="12" t="s">
        <v>36</v>
      </c>
      <c r="AX470" s="12" t="s">
        <v>75</v>
      </c>
      <c r="AY470" s="244" t="s">
        <v>143</v>
      </c>
    </row>
    <row r="471" spans="2:51" s="12" customFormat="1" ht="12">
      <c r="B471" s="235"/>
      <c r="C471" s="236"/>
      <c r="D471" s="232" t="s">
        <v>167</v>
      </c>
      <c r="E471" s="245" t="s">
        <v>19</v>
      </c>
      <c r="F471" s="237" t="s">
        <v>691</v>
      </c>
      <c r="G471" s="236"/>
      <c r="H471" s="238">
        <v>1.65</v>
      </c>
      <c r="I471" s="239"/>
      <c r="J471" s="236"/>
      <c r="K471" s="236"/>
      <c r="L471" s="240"/>
      <c r="M471" s="241"/>
      <c r="N471" s="242"/>
      <c r="O471" s="242"/>
      <c r="P471" s="242"/>
      <c r="Q471" s="242"/>
      <c r="R471" s="242"/>
      <c r="S471" s="242"/>
      <c r="T471" s="243"/>
      <c r="AT471" s="244" t="s">
        <v>167</v>
      </c>
      <c r="AU471" s="244" t="s">
        <v>84</v>
      </c>
      <c r="AV471" s="12" t="s">
        <v>84</v>
      </c>
      <c r="AW471" s="12" t="s">
        <v>36</v>
      </c>
      <c r="AX471" s="12" t="s">
        <v>75</v>
      </c>
      <c r="AY471" s="244" t="s">
        <v>143</v>
      </c>
    </row>
    <row r="472" spans="2:51" s="12" customFormat="1" ht="12">
      <c r="B472" s="235"/>
      <c r="C472" s="236"/>
      <c r="D472" s="232" t="s">
        <v>167</v>
      </c>
      <c r="E472" s="245" t="s">
        <v>19</v>
      </c>
      <c r="F472" s="237" t="s">
        <v>692</v>
      </c>
      <c r="G472" s="236"/>
      <c r="H472" s="238">
        <v>1.35</v>
      </c>
      <c r="I472" s="239"/>
      <c r="J472" s="236"/>
      <c r="K472" s="236"/>
      <c r="L472" s="240"/>
      <c r="M472" s="241"/>
      <c r="N472" s="242"/>
      <c r="O472" s="242"/>
      <c r="P472" s="242"/>
      <c r="Q472" s="242"/>
      <c r="R472" s="242"/>
      <c r="S472" s="242"/>
      <c r="T472" s="243"/>
      <c r="AT472" s="244" t="s">
        <v>167</v>
      </c>
      <c r="AU472" s="244" t="s">
        <v>84</v>
      </c>
      <c r="AV472" s="12" t="s">
        <v>84</v>
      </c>
      <c r="AW472" s="12" t="s">
        <v>36</v>
      </c>
      <c r="AX472" s="12" t="s">
        <v>75</v>
      </c>
      <c r="AY472" s="244" t="s">
        <v>143</v>
      </c>
    </row>
    <row r="473" spans="2:51" s="14" customFormat="1" ht="12">
      <c r="B473" s="267"/>
      <c r="C473" s="268"/>
      <c r="D473" s="232" t="s">
        <v>167</v>
      </c>
      <c r="E473" s="269" t="s">
        <v>19</v>
      </c>
      <c r="F473" s="270" t="s">
        <v>356</v>
      </c>
      <c r="G473" s="268"/>
      <c r="H473" s="271">
        <v>38.480000000000004</v>
      </c>
      <c r="I473" s="272"/>
      <c r="J473" s="268"/>
      <c r="K473" s="268"/>
      <c r="L473" s="273"/>
      <c r="M473" s="274"/>
      <c r="N473" s="275"/>
      <c r="O473" s="275"/>
      <c r="P473" s="275"/>
      <c r="Q473" s="275"/>
      <c r="R473" s="275"/>
      <c r="S473" s="275"/>
      <c r="T473" s="276"/>
      <c r="AT473" s="277" t="s">
        <v>167</v>
      </c>
      <c r="AU473" s="277" t="s">
        <v>84</v>
      </c>
      <c r="AV473" s="14" t="s">
        <v>158</v>
      </c>
      <c r="AW473" s="14" t="s">
        <v>36</v>
      </c>
      <c r="AX473" s="14" t="s">
        <v>75</v>
      </c>
      <c r="AY473" s="277" t="s">
        <v>143</v>
      </c>
    </row>
    <row r="474" spans="2:51" s="12" customFormat="1" ht="12">
      <c r="B474" s="235"/>
      <c r="C474" s="236"/>
      <c r="D474" s="232" t="s">
        <v>167</v>
      </c>
      <c r="E474" s="245" t="s">
        <v>19</v>
      </c>
      <c r="F474" s="237" t="s">
        <v>693</v>
      </c>
      <c r="G474" s="236"/>
      <c r="H474" s="238">
        <v>4.37</v>
      </c>
      <c r="I474" s="239"/>
      <c r="J474" s="236"/>
      <c r="K474" s="236"/>
      <c r="L474" s="240"/>
      <c r="M474" s="241"/>
      <c r="N474" s="242"/>
      <c r="O474" s="242"/>
      <c r="P474" s="242"/>
      <c r="Q474" s="242"/>
      <c r="R474" s="242"/>
      <c r="S474" s="242"/>
      <c r="T474" s="243"/>
      <c r="AT474" s="244" t="s">
        <v>167</v>
      </c>
      <c r="AU474" s="244" t="s">
        <v>84</v>
      </c>
      <c r="AV474" s="12" t="s">
        <v>84</v>
      </c>
      <c r="AW474" s="12" t="s">
        <v>36</v>
      </c>
      <c r="AX474" s="12" t="s">
        <v>75</v>
      </c>
      <c r="AY474" s="244" t="s">
        <v>143</v>
      </c>
    </row>
    <row r="475" spans="2:51" s="12" customFormat="1" ht="12">
      <c r="B475" s="235"/>
      <c r="C475" s="236"/>
      <c r="D475" s="232" t="s">
        <v>167</v>
      </c>
      <c r="E475" s="245" t="s">
        <v>19</v>
      </c>
      <c r="F475" s="237" t="s">
        <v>694</v>
      </c>
      <c r="G475" s="236"/>
      <c r="H475" s="238">
        <v>10.1</v>
      </c>
      <c r="I475" s="239"/>
      <c r="J475" s="236"/>
      <c r="K475" s="236"/>
      <c r="L475" s="240"/>
      <c r="M475" s="241"/>
      <c r="N475" s="242"/>
      <c r="O475" s="242"/>
      <c r="P475" s="242"/>
      <c r="Q475" s="242"/>
      <c r="R475" s="242"/>
      <c r="S475" s="242"/>
      <c r="T475" s="243"/>
      <c r="AT475" s="244" t="s">
        <v>167</v>
      </c>
      <c r="AU475" s="244" t="s">
        <v>84</v>
      </c>
      <c r="AV475" s="12" t="s">
        <v>84</v>
      </c>
      <c r="AW475" s="12" t="s">
        <v>36</v>
      </c>
      <c r="AX475" s="12" t="s">
        <v>75</v>
      </c>
      <c r="AY475" s="244" t="s">
        <v>143</v>
      </c>
    </row>
    <row r="476" spans="2:51" s="12" customFormat="1" ht="12">
      <c r="B476" s="235"/>
      <c r="C476" s="236"/>
      <c r="D476" s="232" t="s">
        <v>167</v>
      </c>
      <c r="E476" s="245" t="s">
        <v>19</v>
      </c>
      <c r="F476" s="237" t="s">
        <v>695</v>
      </c>
      <c r="G476" s="236"/>
      <c r="H476" s="238">
        <v>3.2</v>
      </c>
      <c r="I476" s="239"/>
      <c r="J476" s="236"/>
      <c r="K476" s="236"/>
      <c r="L476" s="240"/>
      <c r="M476" s="241"/>
      <c r="N476" s="242"/>
      <c r="O476" s="242"/>
      <c r="P476" s="242"/>
      <c r="Q476" s="242"/>
      <c r="R476" s="242"/>
      <c r="S476" s="242"/>
      <c r="T476" s="243"/>
      <c r="AT476" s="244" t="s">
        <v>167</v>
      </c>
      <c r="AU476" s="244" t="s">
        <v>84</v>
      </c>
      <c r="AV476" s="12" t="s">
        <v>84</v>
      </c>
      <c r="AW476" s="12" t="s">
        <v>36</v>
      </c>
      <c r="AX476" s="12" t="s">
        <v>75</v>
      </c>
      <c r="AY476" s="244" t="s">
        <v>143</v>
      </c>
    </row>
    <row r="477" spans="2:51" s="12" customFormat="1" ht="12">
      <c r="B477" s="235"/>
      <c r="C477" s="236"/>
      <c r="D477" s="232" t="s">
        <v>167</v>
      </c>
      <c r="E477" s="245" t="s">
        <v>19</v>
      </c>
      <c r="F477" s="237" t="s">
        <v>696</v>
      </c>
      <c r="G477" s="236"/>
      <c r="H477" s="238">
        <v>14.43</v>
      </c>
      <c r="I477" s="239"/>
      <c r="J477" s="236"/>
      <c r="K477" s="236"/>
      <c r="L477" s="240"/>
      <c r="M477" s="241"/>
      <c r="N477" s="242"/>
      <c r="O477" s="242"/>
      <c r="P477" s="242"/>
      <c r="Q477" s="242"/>
      <c r="R477" s="242"/>
      <c r="S477" s="242"/>
      <c r="T477" s="243"/>
      <c r="AT477" s="244" t="s">
        <v>167</v>
      </c>
      <c r="AU477" s="244" t="s">
        <v>84</v>
      </c>
      <c r="AV477" s="12" t="s">
        <v>84</v>
      </c>
      <c r="AW477" s="12" t="s">
        <v>36</v>
      </c>
      <c r="AX477" s="12" t="s">
        <v>75</v>
      </c>
      <c r="AY477" s="244" t="s">
        <v>143</v>
      </c>
    </row>
    <row r="478" spans="2:51" s="12" customFormat="1" ht="12">
      <c r="B478" s="235"/>
      <c r="C478" s="236"/>
      <c r="D478" s="232" t="s">
        <v>167</v>
      </c>
      <c r="E478" s="245" t="s">
        <v>19</v>
      </c>
      <c r="F478" s="237" t="s">
        <v>697</v>
      </c>
      <c r="G478" s="236"/>
      <c r="H478" s="238">
        <v>2.8</v>
      </c>
      <c r="I478" s="239"/>
      <c r="J478" s="236"/>
      <c r="K478" s="236"/>
      <c r="L478" s="240"/>
      <c r="M478" s="241"/>
      <c r="N478" s="242"/>
      <c r="O478" s="242"/>
      <c r="P478" s="242"/>
      <c r="Q478" s="242"/>
      <c r="R478" s="242"/>
      <c r="S478" s="242"/>
      <c r="T478" s="243"/>
      <c r="AT478" s="244" t="s">
        <v>167</v>
      </c>
      <c r="AU478" s="244" t="s">
        <v>84</v>
      </c>
      <c r="AV478" s="12" t="s">
        <v>84</v>
      </c>
      <c r="AW478" s="12" t="s">
        <v>36</v>
      </c>
      <c r="AX478" s="12" t="s">
        <v>75</v>
      </c>
      <c r="AY478" s="244" t="s">
        <v>143</v>
      </c>
    </row>
    <row r="479" spans="2:51" s="12" customFormat="1" ht="12">
      <c r="B479" s="235"/>
      <c r="C479" s="236"/>
      <c r="D479" s="232" t="s">
        <v>167</v>
      </c>
      <c r="E479" s="245" t="s">
        <v>19</v>
      </c>
      <c r="F479" s="237" t="s">
        <v>698</v>
      </c>
      <c r="G479" s="236"/>
      <c r="H479" s="238">
        <v>1.65</v>
      </c>
      <c r="I479" s="239"/>
      <c r="J479" s="236"/>
      <c r="K479" s="236"/>
      <c r="L479" s="240"/>
      <c r="M479" s="241"/>
      <c r="N479" s="242"/>
      <c r="O479" s="242"/>
      <c r="P479" s="242"/>
      <c r="Q479" s="242"/>
      <c r="R479" s="242"/>
      <c r="S479" s="242"/>
      <c r="T479" s="243"/>
      <c r="AT479" s="244" t="s">
        <v>167</v>
      </c>
      <c r="AU479" s="244" t="s">
        <v>84</v>
      </c>
      <c r="AV479" s="12" t="s">
        <v>84</v>
      </c>
      <c r="AW479" s="12" t="s">
        <v>36</v>
      </c>
      <c r="AX479" s="12" t="s">
        <v>75</v>
      </c>
      <c r="AY479" s="244" t="s">
        <v>143</v>
      </c>
    </row>
    <row r="480" spans="2:51" s="12" customFormat="1" ht="12">
      <c r="B480" s="235"/>
      <c r="C480" s="236"/>
      <c r="D480" s="232" t="s">
        <v>167</v>
      </c>
      <c r="E480" s="245" t="s">
        <v>19</v>
      </c>
      <c r="F480" s="237" t="s">
        <v>699</v>
      </c>
      <c r="G480" s="236"/>
      <c r="H480" s="238">
        <v>1.35</v>
      </c>
      <c r="I480" s="239"/>
      <c r="J480" s="236"/>
      <c r="K480" s="236"/>
      <c r="L480" s="240"/>
      <c r="M480" s="241"/>
      <c r="N480" s="242"/>
      <c r="O480" s="242"/>
      <c r="P480" s="242"/>
      <c r="Q480" s="242"/>
      <c r="R480" s="242"/>
      <c r="S480" s="242"/>
      <c r="T480" s="243"/>
      <c r="AT480" s="244" t="s">
        <v>167</v>
      </c>
      <c r="AU480" s="244" t="s">
        <v>84</v>
      </c>
      <c r="AV480" s="12" t="s">
        <v>84</v>
      </c>
      <c r="AW480" s="12" t="s">
        <v>36</v>
      </c>
      <c r="AX480" s="12" t="s">
        <v>75</v>
      </c>
      <c r="AY480" s="244" t="s">
        <v>143</v>
      </c>
    </row>
    <row r="481" spans="2:51" s="14" customFormat="1" ht="12">
      <c r="B481" s="267"/>
      <c r="C481" s="268"/>
      <c r="D481" s="232" t="s">
        <v>167</v>
      </c>
      <c r="E481" s="269" t="s">
        <v>19</v>
      </c>
      <c r="F481" s="270" t="s">
        <v>360</v>
      </c>
      <c r="G481" s="268"/>
      <c r="H481" s="271">
        <v>37.89999999999999</v>
      </c>
      <c r="I481" s="272"/>
      <c r="J481" s="268"/>
      <c r="K481" s="268"/>
      <c r="L481" s="273"/>
      <c r="M481" s="274"/>
      <c r="N481" s="275"/>
      <c r="O481" s="275"/>
      <c r="P481" s="275"/>
      <c r="Q481" s="275"/>
      <c r="R481" s="275"/>
      <c r="S481" s="275"/>
      <c r="T481" s="276"/>
      <c r="AT481" s="277" t="s">
        <v>167</v>
      </c>
      <c r="AU481" s="277" t="s">
        <v>84</v>
      </c>
      <c r="AV481" s="14" t="s">
        <v>158</v>
      </c>
      <c r="AW481" s="14" t="s">
        <v>36</v>
      </c>
      <c r="AX481" s="14" t="s">
        <v>75</v>
      </c>
      <c r="AY481" s="277" t="s">
        <v>143</v>
      </c>
    </row>
    <row r="482" spans="2:51" s="13" customFormat="1" ht="12">
      <c r="B482" s="246"/>
      <c r="C482" s="247"/>
      <c r="D482" s="232" t="s">
        <v>167</v>
      </c>
      <c r="E482" s="248" t="s">
        <v>19</v>
      </c>
      <c r="F482" s="249" t="s">
        <v>176</v>
      </c>
      <c r="G482" s="247"/>
      <c r="H482" s="250">
        <v>138.98999999999998</v>
      </c>
      <c r="I482" s="251"/>
      <c r="J482" s="247"/>
      <c r="K482" s="247"/>
      <c r="L482" s="252"/>
      <c r="M482" s="253"/>
      <c r="N482" s="254"/>
      <c r="O482" s="254"/>
      <c r="P482" s="254"/>
      <c r="Q482" s="254"/>
      <c r="R482" s="254"/>
      <c r="S482" s="254"/>
      <c r="T482" s="255"/>
      <c r="AT482" s="256" t="s">
        <v>167</v>
      </c>
      <c r="AU482" s="256" t="s">
        <v>84</v>
      </c>
      <c r="AV482" s="13" t="s">
        <v>150</v>
      </c>
      <c r="AW482" s="13" t="s">
        <v>36</v>
      </c>
      <c r="AX482" s="13" t="s">
        <v>82</v>
      </c>
      <c r="AY482" s="256" t="s">
        <v>143</v>
      </c>
    </row>
    <row r="483" spans="2:65" s="1" customFormat="1" ht="24" customHeight="1">
      <c r="B483" s="38"/>
      <c r="C483" s="219" t="s">
        <v>700</v>
      </c>
      <c r="D483" s="219" t="s">
        <v>145</v>
      </c>
      <c r="E483" s="220" t="s">
        <v>701</v>
      </c>
      <c r="F483" s="221" t="s">
        <v>702</v>
      </c>
      <c r="G483" s="222" t="s">
        <v>195</v>
      </c>
      <c r="H483" s="223">
        <v>7.56</v>
      </c>
      <c r="I483" s="224"/>
      <c r="J483" s="225">
        <f>ROUND(I483*H483,2)</f>
        <v>0</v>
      </c>
      <c r="K483" s="221" t="s">
        <v>149</v>
      </c>
      <c r="L483" s="43"/>
      <c r="M483" s="226" t="s">
        <v>19</v>
      </c>
      <c r="N483" s="227" t="s">
        <v>46</v>
      </c>
      <c r="O483" s="83"/>
      <c r="P483" s="228">
        <f>O483*H483</f>
        <v>0</v>
      </c>
      <c r="Q483" s="228">
        <v>0</v>
      </c>
      <c r="R483" s="228">
        <f>Q483*H483</f>
        <v>0</v>
      </c>
      <c r="S483" s="228">
        <v>0.09</v>
      </c>
      <c r="T483" s="229">
        <f>S483*H483</f>
        <v>0.6803999999999999</v>
      </c>
      <c r="AR483" s="230" t="s">
        <v>150</v>
      </c>
      <c r="AT483" s="230" t="s">
        <v>145</v>
      </c>
      <c r="AU483" s="230" t="s">
        <v>84</v>
      </c>
      <c r="AY483" s="17" t="s">
        <v>143</v>
      </c>
      <c r="BE483" s="231">
        <f>IF(N483="základní",J483,0)</f>
        <v>0</v>
      </c>
      <c r="BF483" s="231">
        <f>IF(N483="snížená",J483,0)</f>
        <v>0</v>
      </c>
      <c r="BG483" s="231">
        <f>IF(N483="zákl. přenesená",J483,0)</f>
        <v>0</v>
      </c>
      <c r="BH483" s="231">
        <f>IF(N483="sníž. přenesená",J483,0)</f>
        <v>0</v>
      </c>
      <c r="BI483" s="231">
        <f>IF(N483="nulová",J483,0)</f>
        <v>0</v>
      </c>
      <c r="BJ483" s="17" t="s">
        <v>82</v>
      </c>
      <c r="BK483" s="231">
        <f>ROUND(I483*H483,2)</f>
        <v>0</v>
      </c>
      <c r="BL483" s="17" t="s">
        <v>150</v>
      </c>
      <c r="BM483" s="230" t="s">
        <v>703</v>
      </c>
    </row>
    <row r="484" spans="2:47" s="1" customFormat="1" ht="12">
      <c r="B484" s="38"/>
      <c r="C484" s="39"/>
      <c r="D484" s="232" t="s">
        <v>152</v>
      </c>
      <c r="E484" s="39"/>
      <c r="F484" s="233" t="s">
        <v>673</v>
      </c>
      <c r="G484" s="39"/>
      <c r="H484" s="39"/>
      <c r="I484" s="145"/>
      <c r="J484" s="39"/>
      <c r="K484" s="39"/>
      <c r="L484" s="43"/>
      <c r="M484" s="234"/>
      <c r="N484" s="83"/>
      <c r="O484" s="83"/>
      <c r="P484" s="83"/>
      <c r="Q484" s="83"/>
      <c r="R484" s="83"/>
      <c r="S484" s="83"/>
      <c r="T484" s="84"/>
      <c r="AT484" s="17" t="s">
        <v>152</v>
      </c>
      <c r="AU484" s="17" t="s">
        <v>84</v>
      </c>
    </row>
    <row r="485" spans="2:51" s="12" customFormat="1" ht="12">
      <c r="B485" s="235"/>
      <c r="C485" s="236"/>
      <c r="D485" s="232" t="s">
        <v>167</v>
      </c>
      <c r="E485" s="245" t="s">
        <v>19</v>
      </c>
      <c r="F485" s="237" t="s">
        <v>704</v>
      </c>
      <c r="G485" s="236"/>
      <c r="H485" s="238">
        <v>7.56</v>
      </c>
      <c r="I485" s="239"/>
      <c r="J485" s="236"/>
      <c r="K485" s="236"/>
      <c r="L485" s="240"/>
      <c r="M485" s="241"/>
      <c r="N485" s="242"/>
      <c r="O485" s="242"/>
      <c r="P485" s="242"/>
      <c r="Q485" s="242"/>
      <c r="R485" s="242"/>
      <c r="S485" s="242"/>
      <c r="T485" s="243"/>
      <c r="AT485" s="244" t="s">
        <v>167</v>
      </c>
      <c r="AU485" s="244" t="s">
        <v>84</v>
      </c>
      <c r="AV485" s="12" t="s">
        <v>84</v>
      </c>
      <c r="AW485" s="12" t="s">
        <v>36</v>
      </c>
      <c r="AX485" s="12" t="s">
        <v>82</v>
      </c>
      <c r="AY485" s="244" t="s">
        <v>143</v>
      </c>
    </row>
    <row r="486" spans="2:65" s="1" customFormat="1" ht="16.5" customHeight="1">
      <c r="B486" s="38"/>
      <c r="C486" s="219" t="s">
        <v>705</v>
      </c>
      <c r="D486" s="219" t="s">
        <v>145</v>
      </c>
      <c r="E486" s="220" t="s">
        <v>706</v>
      </c>
      <c r="F486" s="221" t="s">
        <v>707</v>
      </c>
      <c r="G486" s="222" t="s">
        <v>148</v>
      </c>
      <c r="H486" s="223">
        <v>90</v>
      </c>
      <c r="I486" s="224"/>
      <c r="J486" s="225">
        <f>ROUND(I486*H486,2)</f>
        <v>0</v>
      </c>
      <c r="K486" s="221" t="s">
        <v>149</v>
      </c>
      <c r="L486" s="43"/>
      <c r="M486" s="226" t="s">
        <v>19</v>
      </c>
      <c r="N486" s="227" t="s">
        <v>46</v>
      </c>
      <c r="O486" s="83"/>
      <c r="P486" s="228">
        <f>O486*H486</f>
        <v>0</v>
      </c>
      <c r="Q486" s="228">
        <v>0</v>
      </c>
      <c r="R486" s="228">
        <f>Q486*H486</f>
        <v>0</v>
      </c>
      <c r="S486" s="228">
        <v>0.013</v>
      </c>
      <c r="T486" s="229">
        <f>S486*H486</f>
        <v>1.17</v>
      </c>
      <c r="AR486" s="230" t="s">
        <v>150</v>
      </c>
      <c r="AT486" s="230" t="s">
        <v>145</v>
      </c>
      <c r="AU486" s="230" t="s">
        <v>84</v>
      </c>
      <c r="AY486" s="17" t="s">
        <v>143</v>
      </c>
      <c r="BE486" s="231">
        <f>IF(N486="základní",J486,0)</f>
        <v>0</v>
      </c>
      <c r="BF486" s="231">
        <f>IF(N486="snížená",J486,0)</f>
        <v>0</v>
      </c>
      <c r="BG486" s="231">
        <f>IF(N486="zákl. přenesená",J486,0)</f>
        <v>0</v>
      </c>
      <c r="BH486" s="231">
        <f>IF(N486="sníž. přenesená",J486,0)</f>
        <v>0</v>
      </c>
      <c r="BI486" s="231">
        <f>IF(N486="nulová",J486,0)</f>
        <v>0</v>
      </c>
      <c r="BJ486" s="17" t="s">
        <v>82</v>
      </c>
      <c r="BK486" s="231">
        <f>ROUND(I486*H486,2)</f>
        <v>0</v>
      </c>
      <c r="BL486" s="17" t="s">
        <v>150</v>
      </c>
      <c r="BM486" s="230" t="s">
        <v>708</v>
      </c>
    </row>
    <row r="487" spans="2:51" s="12" customFormat="1" ht="12">
      <c r="B487" s="235"/>
      <c r="C487" s="236"/>
      <c r="D487" s="232" t="s">
        <v>167</v>
      </c>
      <c r="E487" s="236"/>
      <c r="F487" s="237" t="s">
        <v>709</v>
      </c>
      <c r="G487" s="236"/>
      <c r="H487" s="238">
        <v>90</v>
      </c>
      <c r="I487" s="239"/>
      <c r="J487" s="236"/>
      <c r="K487" s="236"/>
      <c r="L487" s="240"/>
      <c r="M487" s="241"/>
      <c r="N487" s="242"/>
      <c r="O487" s="242"/>
      <c r="P487" s="242"/>
      <c r="Q487" s="242"/>
      <c r="R487" s="242"/>
      <c r="S487" s="242"/>
      <c r="T487" s="243"/>
      <c r="AT487" s="244" t="s">
        <v>167</v>
      </c>
      <c r="AU487" s="244" t="s">
        <v>84</v>
      </c>
      <c r="AV487" s="12" t="s">
        <v>84</v>
      </c>
      <c r="AW487" s="12" t="s">
        <v>4</v>
      </c>
      <c r="AX487" s="12" t="s">
        <v>82</v>
      </c>
      <c r="AY487" s="244" t="s">
        <v>143</v>
      </c>
    </row>
    <row r="488" spans="2:65" s="1" customFormat="1" ht="16.5" customHeight="1">
      <c r="B488" s="38"/>
      <c r="C488" s="219" t="s">
        <v>710</v>
      </c>
      <c r="D488" s="219" t="s">
        <v>145</v>
      </c>
      <c r="E488" s="220" t="s">
        <v>711</v>
      </c>
      <c r="F488" s="221" t="s">
        <v>712</v>
      </c>
      <c r="G488" s="222" t="s">
        <v>148</v>
      </c>
      <c r="H488" s="223">
        <v>130.4</v>
      </c>
      <c r="I488" s="224"/>
      <c r="J488" s="225">
        <f>ROUND(I488*H488,2)</f>
        <v>0</v>
      </c>
      <c r="K488" s="221" t="s">
        <v>149</v>
      </c>
      <c r="L488" s="43"/>
      <c r="M488" s="226" t="s">
        <v>19</v>
      </c>
      <c r="N488" s="227" t="s">
        <v>46</v>
      </c>
      <c r="O488" s="83"/>
      <c r="P488" s="228">
        <f>O488*H488</f>
        <v>0</v>
      </c>
      <c r="Q488" s="228">
        <v>0</v>
      </c>
      <c r="R488" s="228">
        <f>Q488*H488</f>
        <v>0</v>
      </c>
      <c r="S488" s="228">
        <v>0.063</v>
      </c>
      <c r="T488" s="229">
        <f>S488*H488</f>
        <v>8.215200000000001</v>
      </c>
      <c r="AR488" s="230" t="s">
        <v>150</v>
      </c>
      <c r="AT488" s="230" t="s">
        <v>145</v>
      </c>
      <c r="AU488" s="230" t="s">
        <v>84</v>
      </c>
      <c r="AY488" s="17" t="s">
        <v>143</v>
      </c>
      <c r="BE488" s="231">
        <f>IF(N488="základní",J488,0)</f>
        <v>0</v>
      </c>
      <c r="BF488" s="231">
        <f>IF(N488="snížená",J488,0)</f>
        <v>0</v>
      </c>
      <c r="BG488" s="231">
        <f>IF(N488="zákl. přenesená",J488,0)</f>
        <v>0</v>
      </c>
      <c r="BH488" s="231">
        <f>IF(N488="sníž. přenesená",J488,0)</f>
        <v>0</v>
      </c>
      <c r="BI488" s="231">
        <f>IF(N488="nulová",J488,0)</f>
        <v>0</v>
      </c>
      <c r="BJ488" s="17" t="s">
        <v>82</v>
      </c>
      <c r="BK488" s="231">
        <f>ROUND(I488*H488,2)</f>
        <v>0</v>
      </c>
      <c r="BL488" s="17" t="s">
        <v>150</v>
      </c>
      <c r="BM488" s="230" t="s">
        <v>713</v>
      </c>
    </row>
    <row r="489" spans="2:51" s="12" customFormat="1" ht="12">
      <c r="B489" s="235"/>
      <c r="C489" s="236"/>
      <c r="D489" s="232" t="s">
        <v>167</v>
      </c>
      <c r="E489" s="236"/>
      <c r="F489" s="237" t="s">
        <v>714</v>
      </c>
      <c r="G489" s="236"/>
      <c r="H489" s="238">
        <v>130.4</v>
      </c>
      <c r="I489" s="239"/>
      <c r="J489" s="236"/>
      <c r="K489" s="236"/>
      <c r="L489" s="240"/>
      <c r="M489" s="241"/>
      <c r="N489" s="242"/>
      <c r="O489" s="242"/>
      <c r="P489" s="242"/>
      <c r="Q489" s="242"/>
      <c r="R489" s="242"/>
      <c r="S489" s="242"/>
      <c r="T489" s="243"/>
      <c r="AT489" s="244" t="s">
        <v>167</v>
      </c>
      <c r="AU489" s="244" t="s">
        <v>84</v>
      </c>
      <c r="AV489" s="12" t="s">
        <v>84</v>
      </c>
      <c r="AW489" s="12" t="s">
        <v>4</v>
      </c>
      <c r="AX489" s="12" t="s">
        <v>82</v>
      </c>
      <c r="AY489" s="244" t="s">
        <v>143</v>
      </c>
    </row>
    <row r="490" spans="2:65" s="1" customFormat="1" ht="24" customHeight="1">
      <c r="B490" s="38"/>
      <c r="C490" s="219" t="s">
        <v>715</v>
      </c>
      <c r="D490" s="219" t="s">
        <v>145</v>
      </c>
      <c r="E490" s="220" t="s">
        <v>716</v>
      </c>
      <c r="F490" s="221" t="s">
        <v>717</v>
      </c>
      <c r="G490" s="222" t="s">
        <v>195</v>
      </c>
      <c r="H490" s="223">
        <v>1.08</v>
      </c>
      <c r="I490" s="224"/>
      <c r="J490" s="225">
        <f>ROUND(I490*H490,2)</f>
        <v>0</v>
      </c>
      <c r="K490" s="221" t="s">
        <v>149</v>
      </c>
      <c r="L490" s="43"/>
      <c r="M490" s="226" t="s">
        <v>19</v>
      </c>
      <c r="N490" s="227" t="s">
        <v>46</v>
      </c>
      <c r="O490" s="83"/>
      <c r="P490" s="228">
        <f>O490*H490</f>
        <v>0</v>
      </c>
      <c r="Q490" s="228">
        <v>0</v>
      </c>
      <c r="R490" s="228">
        <f>Q490*H490</f>
        <v>0</v>
      </c>
      <c r="S490" s="228">
        <v>0.089</v>
      </c>
      <c r="T490" s="229">
        <f>S490*H490</f>
        <v>0.09612</v>
      </c>
      <c r="AR490" s="230" t="s">
        <v>150</v>
      </c>
      <c r="AT490" s="230" t="s">
        <v>145</v>
      </c>
      <c r="AU490" s="230" t="s">
        <v>84</v>
      </c>
      <c r="AY490" s="17" t="s">
        <v>143</v>
      </c>
      <c r="BE490" s="231">
        <f>IF(N490="základní",J490,0)</f>
        <v>0</v>
      </c>
      <c r="BF490" s="231">
        <f>IF(N490="snížená",J490,0)</f>
        <v>0</v>
      </c>
      <c r="BG490" s="231">
        <f>IF(N490="zákl. přenesená",J490,0)</f>
        <v>0</v>
      </c>
      <c r="BH490" s="231">
        <f>IF(N490="sníž. přenesená",J490,0)</f>
        <v>0</v>
      </c>
      <c r="BI490" s="231">
        <f>IF(N490="nulová",J490,0)</f>
        <v>0</v>
      </c>
      <c r="BJ490" s="17" t="s">
        <v>82</v>
      </c>
      <c r="BK490" s="231">
        <f>ROUND(I490*H490,2)</f>
        <v>0</v>
      </c>
      <c r="BL490" s="17" t="s">
        <v>150</v>
      </c>
      <c r="BM490" s="230" t="s">
        <v>718</v>
      </c>
    </row>
    <row r="491" spans="2:47" s="1" customFormat="1" ht="12">
      <c r="B491" s="38"/>
      <c r="C491" s="39"/>
      <c r="D491" s="232" t="s">
        <v>152</v>
      </c>
      <c r="E491" s="39"/>
      <c r="F491" s="233" t="s">
        <v>719</v>
      </c>
      <c r="G491" s="39"/>
      <c r="H491" s="39"/>
      <c r="I491" s="145"/>
      <c r="J491" s="39"/>
      <c r="K491" s="39"/>
      <c r="L491" s="43"/>
      <c r="M491" s="234"/>
      <c r="N491" s="83"/>
      <c r="O491" s="83"/>
      <c r="P491" s="83"/>
      <c r="Q491" s="83"/>
      <c r="R491" s="83"/>
      <c r="S491" s="83"/>
      <c r="T491" s="84"/>
      <c r="AT491" s="17" t="s">
        <v>152</v>
      </c>
      <c r="AU491" s="17" t="s">
        <v>84</v>
      </c>
    </row>
    <row r="492" spans="2:51" s="12" customFormat="1" ht="12">
      <c r="B492" s="235"/>
      <c r="C492" s="236"/>
      <c r="D492" s="232" t="s">
        <v>167</v>
      </c>
      <c r="E492" s="245" t="s">
        <v>19</v>
      </c>
      <c r="F492" s="237" t="s">
        <v>720</v>
      </c>
      <c r="G492" s="236"/>
      <c r="H492" s="238">
        <v>1.08</v>
      </c>
      <c r="I492" s="239"/>
      <c r="J492" s="236"/>
      <c r="K492" s="236"/>
      <c r="L492" s="240"/>
      <c r="M492" s="241"/>
      <c r="N492" s="242"/>
      <c r="O492" s="242"/>
      <c r="P492" s="242"/>
      <c r="Q492" s="242"/>
      <c r="R492" s="242"/>
      <c r="S492" s="242"/>
      <c r="T492" s="243"/>
      <c r="AT492" s="244" t="s">
        <v>167</v>
      </c>
      <c r="AU492" s="244" t="s">
        <v>84</v>
      </c>
      <c r="AV492" s="12" t="s">
        <v>84</v>
      </c>
      <c r="AW492" s="12" t="s">
        <v>36</v>
      </c>
      <c r="AX492" s="12" t="s">
        <v>82</v>
      </c>
      <c r="AY492" s="244" t="s">
        <v>143</v>
      </c>
    </row>
    <row r="493" spans="2:65" s="1" customFormat="1" ht="24" customHeight="1">
      <c r="B493" s="38"/>
      <c r="C493" s="219" t="s">
        <v>721</v>
      </c>
      <c r="D493" s="219" t="s">
        <v>145</v>
      </c>
      <c r="E493" s="220" t="s">
        <v>722</v>
      </c>
      <c r="F493" s="221" t="s">
        <v>723</v>
      </c>
      <c r="G493" s="222" t="s">
        <v>195</v>
      </c>
      <c r="H493" s="223">
        <v>55.554</v>
      </c>
      <c r="I493" s="224"/>
      <c r="J493" s="225">
        <f>ROUND(I493*H493,2)</f>
        <v>0</v>
      </c>
      <c r="K493" s="221" t="s">
        <v>149</v>
      </c>
      <c r="L493" s="43"/>
      <c r="M493" s="226" t="s">
        <v>19</v>
      </c>
      <c r="N493" s="227" t="s">
        <v>46</v>
      </c>
      <c r="O493" s="83"/>
      <c r="P493" s="228">
        <f>O493*H493</f>
        <v>0</v>
      </c>
      <c r="Q493" s="228">
        <v>0</v>
      </c>
      <c r="R493" s="228">
        <f>Q493*H493</f>
        <v>0</v>
      </c>
      <c r="S493" s="228">
        <v>0.076</v>
      </c>
      <c r="T493" s="229">
        <f>S493*H493</f>
        <v>4.222104</v>
      </c>
      <c r="AR493" s="230" t="s">
        <v>150</v>
      </c>
      <c r="AT493" s="230" t="s">
        <v>145</v>
      </c>
      <c r="AU493" s="230" t="s">
        <v>84</v>
      </c>
      <c r="AY493" s="17" t="s">
        <v>143</v>
      </c>
      <c r="BE493" s="231">
        <f>IF(N493="základní",J493,0)</f>
        <v>0</v>
      </c>
      <c r="BF493" s="231">
        <f>IF(N493="snížená",J493,0)</f>
        <v>0</v>
      </c>
      <c r="BG493" s="231">
        <f>IF(N493="zákl. přenesená",J493,0)</f>
        <v>0</v>
      </c>
      <c r="BH493" s="231">
        <f>IF(N493="sníž. přenesená",J493,0)</f>
        <v>0</v>
      </c>
      <c r="BI493" s="231">
        <f>IF(N493="nulová",J493,0)</f>
        <v>0</v>
      </c>
      <c r="BJ493" s="17" t="s">
        <v>82</v>
      </c>
      <c r="BK493" s="231">
        <f>ROUND(I493*H493,2)</f>
        <v>0</v>
      </c>
      <c r="BL493" s="17" t="s">
        <v>150</v>
      </c>
      <c r="BM493" s="230" t="s">
        <v>724</v>
      </c>
    </row>
    <row r="494" spans="2:47" s="1" customFormat="1" ht="12">
      <c r="B494" s="38"/>
      <c r="C494" s="39"/>
      <c r="D494" s="232" t="s">
        <v>152</v>
      </c>
      <c r="E494" s="39"/>
      <c r="F494" s="233" t="s">
        <v>719</v>
      </c>
      <c r="G494" s="39"/>
      <c r="H494" s="39"/>
      <c r="I494" s="145"/>
      <c r="J494" s="39"/>
      <c r="K494" s="39"/>
      <c r="L494" s="43"/>
      <c r="M494" s="234"/>
      <c r="N494" s="83"/>
      <c r="O494" s="83"/>
      <c r="P494" s="83"/>
      <c r="Q494" s="83"/>
      <c r="R494" s="83"/>
      <c r="S494" s="83"/>
      <c r="T494" s="84"/>
      <c r="AT494" s="17" t="s">
        <v>152</v>
      </c>
      <c r="AU494" s="17" t="s">
        <v>84</v>
      </c>
    </row>
    <row r="495" spans="2:51" s="12" customFormat="1" ht="12">
      <c r="B495" s="235"/>
      <c r="C495" s="236"/>
      <c r="D495" s="232" t="s">
        <v>167</v>
      </c>
      <c r="E495" s="245" t="s">
        <v>19</v>
      </c>
      <c r="F495" s="237" t="s">
        <v>725</v>
      </c>
      <c r="G495" s="236"/>
      <c r="H495" s="238">
        <v>5.91</v>
      </c>
      <c r="I495" s="239"/>
      <c r="J495" s="236"/>
      <c r="K495" s="236"/>
      <c r="L495" s="240"/>
      <c r="M495" s="241"/>
      <c r="N495" s="242"/>
      <c r="O495" s="242"/>
      <c r="P495" s="242"/>
      <c r="Q495" s="242"/>
      <c r="R495" s="242"/>
      <c r="S495" s="242"/>
      <c r="T495" s="243"/>
      <c r="AT495" s="244" t="s">
        <v>167</v>
      </c>
      <c r="AU495" s="244" t="s">
        <v>84</v>
      </c>
      <c r="AV495" s="12" t="s">
        <v>84</v>
      </c>
      <c r="AW495" s="12" t="s">
        <v>36</v>
      </c>
      <c r="AX495" s="12" t="s">
        <v>75</v>
      </c>
      <c r="AY495" s="244" t="s">
        <v>143</v>
      </c>
    </row>
    <row r="496" spans="2:51" s="12" customFormat="1" ht="12">
      <c r="B496" s="235"/>
      <c r="C496" s="236"/>
      <c r="D496" s="232" t="s">
        <v>167</v>
      </c>
      <c r="E496" s="245" t="s">
        <v>19</v>
      </c>
      <c r="F496" s="237" t="s">
        <v>726</v>
      </c>
      <c r="G496" s="236"/>
      <c r="H496" s="238">
        <v>15.76</v>
      </c>
      <c r="I496" s="239"/>
      <c r="J496" s="236"/>
      <c r="K496" s="236"/>
      <c r="L496" s="240"/>
      <c r="M496" s="241"/>
      <c r="N496" s="242"/>
      <c r="O496" s="242"/>
      <c r="P496" s="242"/>
      <c r="Q496" s="242"/>
      <c r="R496" s="242"/>
      <c r="S496" s="242"/>
      <c r="T496" s="243"/>
      <c r="AT496" s="244" t="s">
        <v>167</v>
      </c>
      <c r="AU496" s="244" t="s">
        <v>84</v>
      </c>
      <c r="AV496" s="12" t="s">
        <v>84</v>
      </c>
      <c r="AW496" s="12" t="s">
        <v>36</v>
      </c>
      <c r="AX496" s="12" t="s">
        <v>75</v>
      </c>
      <c r="AY496" s="244" t="s">
        <v>143</v>
      </c>
    </row>
    <row r="497" spans="2:51" s="12" customFormat="1" ht="12">
      <c r="B497" s="235"/>
      <c r="C497" s="236"/>
      <c r="D497" s="232" t="s">
        <v>167</v>
      </c>
      <c r="E497" s="245" t="s">
        <v>19</v>
      </c>
      <c r="F497" s="237" t="s">
        <v>727</v>
      </c>
      <c r="G497" s="236"/>
      <c r="H497" s="238">
        <v>16.942</v>
      </c>
      <c r="I497" s="239"/>
      <c r="J497" s="236"/>
      <c r="K497" s="236"/>
      <c r="L497" s="240"/>
      <c r="M497" s="241"/>
      <c r="N497" s="242"/>
      <c r="O497" s="242"/>
      <c r="P497" s="242"/>
      <c r="Q497" s="242"/>
      <c r="R497" s="242"/>
      <c r="S497" s="242"/>
      <c r="T497" s="243"/>
      <c r="AT497" s="244" t="s">
        <v>167</v>
      </c>
      <c r="AU497" s="244" t="s">
        <v>84</v>
      </c>
      <c r="AV497" s="12" t="s">
        <v>84</v>
      </c>
      <c r="AW497" s="12" t="s">
        <v>36</v>
      </c>
      <c r="AX497" s="12" t="s">
        <v>75</v>
      </c>
      <c r="AY497" s="244" t="s">
        <v>143</v>
      </c>
    </row>
    <row r="498" spans="2:51" s="12" customFormat="1" ht="12">
      <c r="B498" s="235"/>
      <c r="C498" s="236"/>
      <c r="D498" s="232" t="s">
        <v>167</v>
      </c>
      <c r="E498" s="245" t="s">
        <v>19</v>
      </c>
      <c r="F498" s="237" t="s">
        <v>728</v>
      </c>
      <c r="G498" s="236"/>
      <c r="H498" s="238">
        <v>16.942</v>
      </c>
      <c r="I498" s="239"/>
      <c r="J498" s="236"/>
      <c r="K498" s="236"/>
      <c r="L498" s="240"/>
      <c r="M498" s="241"/>
      <c r="N498" s="242"/>
      <c r="O498" s="242"/>
      <c r="P498" s="242"/>
      <c r="Q498" s="242"/>
      <c r="R498" s="242"/>
      <c r="S498" s="242"/>
      <c r="T498" s="243"/>
      <c r="AT498" s="244" t="s">
        <v>167</v>
      </c>
      <c r="AU498" s="244" t="s">
        <v>84</v>
      </c>
      <c r="AV498" s="12" t="s">
        <v>84</v>
      </c>
      <c r="AW498" s="12" t="s">
        <v>36</v>
      </c>
      <c r="AX498" s="12" t="s">
        <v>75</v>
      </c>
      <c r="AY498" s="244" t="s">
        <v>143</v>
      </c>
    </row>
    <row r="499" spans="2:51" s="13" customFormat="1" ht="12">
      <c r="B499" s="246"/>
      <c r="C499" s="247"/>
      <c r="D499" s="232" t="s">
        <v>167</v>
      </c>
      <c r="E499" s="248" t="s">
        <v>19</v>
      </c>
      <c r="F499" s="249" t="s">
        <v>176</v>
      </c>
      <c r="G499" s="247"/>
      <c r="H499" s="250">
        <v>55.554</v>
      </c>
      <c r="I499" s="251"/>
      <c r="J499" s="247"/>
      <c r="K499" s="247"/>
      <c r="L499" s="252"/>
      <c r="M499" s="253"/>
      <c r="N499" s="254"/>
      <c r="O499" s="254"/>
      <c r="P499" s="254"/>
      <c r="Q499" s="254"/>
      <c r="R499" s="254"/>
      <c r="S499" s="254"/>
      <c r="T499" s="255"/>
      <c r="AT499" s="256" t="s">
        <v>167</v>
      </c>
      <c r="AU499" s="256" t="s">
        <v>84</v>
      </c>
      <c r="AV499" s="13" t="s">
        <v>150</v>
      </c>
      <c r="AW499" s="13" t="s">
        <v>36</v>
      </c>
      <c r="AX499" s="13" t="s">
        <v>82</v>
      </c>
      <c r="AY499" s="256" t="s">
        <v>143</v>
      </c>
    </row>
    <row r="500" spans="2:65" s="1" customFormat="1" ht="24" customHeight="1">
      <c r="B500" s="38"/>
      <c r="C500" s="219" t="s">
        <v>561</v>
      </c>
      <c r="D500" s="219" t="s">
        <v>145</v>
      </c>
      <c r="E500" s="220" t="s">
        <v>729</v>
      </c>
      <c r="F500" s="221" t="s">
        <v>730</v>
      </c>
      <c r="G500" s="222" t="s">
        <v>426</v>
      </c>
      <c r="H500" s="223">
        <v>16</v>
      </c>
      <c r="I500" s="224"/>
      <c r="J500" s="225">
        <f>ROUND(I500*H500,2)</f>
        <v>0</v>
      </c>
      <c r="K500" s="221" t="s">
        <v>149</v>
      </c>
      <c r="L500" s="43"/>
      <c r="M500" s="226" t="s">
        <v>19</v>
      </c>
      <c r="N500" s="227" t="s">
        <v>46</v>
      </c>
      <c r="O500" s="83"/>
      <c r="P500" s="228">
        <f>O500*H500</f>
        <v>0</v>
      </c>
      <c r="Q500" s="228">
        <v>0</v>
      </c>
      <c r="R500" s="228">
        <f>Q500*H500</f>
        <v>0</v>
      </c>
      <c r="S500" s="228">
        <v>0.025</v>
      </c>
      <c r="T500" s="229">
        <f>S500*H500</f>
        <v>0.4</v>
      </c>
      <c r="AR500" s="230" t="s">
        <v>150</v>
      </c>
      <c r="AT500" s="230" t="s">
        <v>145</v>
      </c>
      <c r="AU500" s="230" t="s">
        <v>84</v>
      </c>
      <c r="AY500" s="17" t="s">
        <v>143</v>
      </c>
      <c r="BE500" s="231">
        <f>IF(N500="základní",J500,0)</f>
        <v>0</v>
      </c>
      <c r="BF500" s="231">
        <f>IF(N500="snížená",J500,0)</f>
        <v>0</v>
      </c>
      <c r="BG500" s="231">
        <f>IF(N500="zákl. přenesená",J500,0)</f>
        <v>0</v>
      </c>
      <c r="BH500" s="231">
        <f>IF(N500="sníž. přenesená",J500,0)</f>
        <v>0</v>
      </c>
      <c r="BI500" s="231">
        <f>IF(N500="nulová",J500,0)</f>
        <v>0</v>
      </c>
      <c r="BJ500" s="17" t="s">
        <v>82</v>
      </c>
      <c r="BK500" s="231">
        <f>ROUND(I500*H500,2)</f>
        <v>0</v>
      </c>
      <c r="BL500" s="17" t="s">
        <v>150</v>
      </c>
      <c r="BM500" s="230" t="s">
        <v>731</v>
      </c>
    </row>
    <row r="501" spans="2:51" s="12" customFormat="1" ht="12">
      <c r="B501" s="235"/>
      <c r="C501" s="236"/>
      <c r="D501" s="232" t="s">
        <v>167</v>
      </c>
      <c r="E501" s="245" t="s">
        <v>19</v>
      </c>
      <c r="F501" s="237" t="s">
        <v>732</v>
      </c>
      <c r="G501" s="236"/>
      <c r="H501" s="238">
        <v>16</v>
      </c>
      <c r="I501" s="239"/>
      <c r="J501" s="236"/>
      <c r="K501" s="236"/>
      <c r="L501" s="240"/>
      <c r="M501" s="241"/>
      <c r="N501" s="242"/>
      <c r="O501" s="242"/>
      <c r="P501" s="242"/>
      <c r="Q501" s="242"/>
      <c r="R501" s="242"/>
      <c r="S501" s="242"/>
      <c r="T501" s="243"/>
      <c r="AT501" s="244" t="s">
        <v>167</v>
      </c>
      <c r="AU501" s="244" t="s">
        <v>84</v>
      </c>
      <c r="AV501" s="12" t="s">
        <v>84</v>
      </c>
      <c r="AW501" s="12" t="s">
        <v>36</v>
      </c>
      <c r="AX501" s="12" t="s">
        <v>82</v>
      </c>
      <c r="AY501" s="244" t="s">
        <v>143</v>
      </c>
    </row>
    <row r="502" spans="2:65" s="1" customFormat="1" ht="24" customHeight="1">
      <c r="B502" s="38"/>
      <c r="C502" s="219" t="s">
        <v>572</v>
      </c>
      <c r="D502" s="219" t="s">
        <v>145</v>
      </c>
      <c r="E502" s="220" t="s">
        <v>733</v>
      </c>
      <c r="F502" s="221" t="s">
        <v>734</v>
      </c>
      <c r="G502" s="222" t="s">
        <v>426</v>
      </c>
      <c r="H502" s="223">
        <v>8</v>
      </c>
      <c r="I502" s="224"/>
      <c r="J502" s="225">
        <f>ROUND(I502*H502,2)</f>
        <v>0</v>
      </c>
      <c r="K502" s="221" t="s">
        <v>149</v>
      </c>
      <c r="L502" s="43"/>
      <c r="M502" s="226" t="s">
        <v>19</v>
      </c>
      <c r="N502" s="227" t="s">
        <v>46</v>
      </c>
      <c r="O502" s="83"/>
      <c r="P502" s="228">
        <f>O502*H502</f>
        <v>0</v>
      </c>
      <c r="Q502" s="228">
        <v>0</v>
      </c>
      <c r="R502" s="228">
        <f>Q502*H502</f>
        <v>0</v>
      </c>
      <c r="S502" s="228">
        <v>0.149</v>
      </c>
      <c r="T502" s="229">
        <f>S502*H502</f>
        <v>1.192</v>
      </c>
      <c r="AR502" s="230" t="s">
        <v>150</v>
      </c>
      <c r="AT502" s="230" t="s">
        <v>145</v>
      </c>
      <c r="AU502" s="230" t="s">
        <v>84</v>
      </c>
      <c r="AY502" s="17" t="s">
        <v>143</v>
      </c>
      <c r="BE502" s="231">
        <f>IF(N502="základní",J502,0)</f>
        <v>0</v>
      </c>
      <c r="BF502" s="231">
        <f>IF(N502="snížená",J502,0)</f>
        <v>0</v>
      </c>
      <c r="BG502" s="231">
        <f>IF(N502="zákl. přenesená",J502,0)</f>
        <v>0</v>
      </c>
      <c r="BH502" s="231">
        <f>IF(N502="sníž. přenesená",J502,0)</f>
        <v>0</v>
      </c>
      <c r="BI502" s="231">
        <f>IF(N502="nulová",J502,0)</f>
        <v>0</v>
      </c>
      <c r="BJ502" s="17" t="s">
        <v>82</v>
      </c>
      <c r="BK502" s="231">
        <f>ROUND(I502*H502,2)</f>
        <v>0</v>
      </c>
      <c r="BL502" s="17" t="s">
        <v>150</v>
      </c>
      <c r="BM502" s="230" t="s">
        <v>735</v>
      </c>
    </row>
    <row r="503" spans="2:51" s="12" customFormat="1" ht="12">
      <c r="B503" s="235"/>
      <c r="C503" s="236"/>
      <c r="D503" s="232" t="s">
        <v>167</v>
      </c>
      <c r="E503" s="245" t="s">
        <v>19</v>
      </c>
      <c r="F503" s="237" t="s">
        <v>736</v>
      </c>
      <c r="G503" s="236"/>
      <c r="H503" s="238">
        <v>8</v>
      </c>
      <c r="I503" s="239"/>
      <c r="J503" s="236"/>
      <c r="K503" s="236"/>
      <c r="L503" s="240"/>
      <c r="M503" s="241"/>
      <c r="N503" s="242"/>
      <c r="O503" s="242"/>
      <c r="P503" s="242"/>
      <c r="Q503" s="242"/>
      <c r="R503" s="242"/>
      <c r="S503" s="242"/>
      <c r="T503" s="243"/>
      <c r="AT503" s="244" t="s">
        <v>167</v>
      </c>
      <c r="AU503" s="244" t="s">
        <v>84</v>
      </c>
      <c r="AV503" s="12" t="s">
        <v>84</v>
      </c>
      <c r="AW503" s="12" t="s">
        <v>36</v>
      </c>
      <c r="AX503" s="12" t="s">
        <v>82</v>
      </c>
      <c r="AY503" s="244" t="s">
        <v>143</v>
      </c>
    </row>
    <row r="504" spans="2:65" s="1" customFormat="1" ht="24" customHeight="1">
      <c r="B504" s="38"/>
      <c r="C504" s="219" t="s">
        <v>600</v>
      </c>
      <c r="D504" s="219" t="s">
        <v>145</v>
      </c>
      <c r="E504" s="220" t="s">
        <v>737</v>
      </c>
      <c r="F504" s="221" t="s">
        <v>738</v>
      </c>
      <c r="G504" s="222" t="s">
        <v>426</v>
      </c>
      <c r="H504" s="223">
        <v>6</v>
      </c>
      <c r="I504" s="224"/>
      <c r="J504" s="225">
        <f>ROUND(I504*H504,2)</f>
        <v>0</v>
      </c>
      <c r="K504" s="221" t="s">
        <v>149</v>
      </c>
      <c r="L504" s="43"/>
      <c r="M504" s="226" t="s">
        <v>19</v>
      </c>
      <c r="N504" s="227" t="s">
        <v>46</v>
      </c>
      <c r="O504" s="83"/>
      <c r="P504" s="228">
        <f>O504*H504</f>
        <v>0</v>
      </c>
      <c r="Q504" s="228">
        <v>0</v>
      </c>
      <c r="R504" s="228">
        <f>Q504*H504</f>
        <v>0</v>
      </c>
      <c r="S504" s="228">
        <v>0.049</v>
      </c>
      <c r="T504" s="229">
        <f>S504*H504</f>
        <v>0.29400000000000004</v>
      </c>
      <c r="AR504" s="230" t="s">
        <v>150</v>
      </c>
      <c r="AT504" s="230" t="s">
        <v>145</v>
      </c>
      <c r="AU504" s="230" t="s">
        <v>84</v>
      </c>
      <c r="AY504" s="17" t="s">
        <v>143</v>
      </c>
      <c r="BE504" s="231">
        <f>IF(N504="základní",J504,0)</f>
        <v>0</v>
      </c>
      <c r="BF504" s="231">
        <f>IF(N504="snížená",J504,0)</f>
        <v>0</v>
      </c>
      <c r="BG504" s="231">
        <f>IF(N504="zákl. přenesená",J504,0)</f>
        <v>0</v>
      </c>
      <c r="BH504" s="231">
        <f>IF(N504="sníž. přenesená",J504,0)</f>
        <v>0</v>
      </c>
      <c r="BI504" s="231">
        <f>IF(N504="nulová",J504,0)</f>
        <v>0</v>
      </c>
      <c r="BJ504" s="17" t="s">
        <v>82</v>
      </c>
      <c r="BK504" s="231">
        <f>ROUND(I504*H504,2)</f>
        <v>0</v>
      </c>
      <c r="BL504" s="17" t="s">
        <v>150</v>
      </c>
      <c r="BM504" s="230" t="s">
        <v>739</v>
      </c>
    </row>
    <row r="505" spans="2:51" s="12" customFormat="1" ht="12">
      <c r="B505" s="235"/>
      <c r="C505" s="236"/>
      <c r="D505" s="232" t="s">
        <v>167</v>
      </c>
      <c r="E505" s="245" t="s">
        <v>19</v>
      </c>
      <c r="F505" s="237" t="s">
        <v>740</v>
      </c>
      <c r="G505" s="236"/>
      <c r="H505" s="238">
        <v>6</v>
      </c>
      <c r="I505" s="239"/>
      <c r="J505" s="236"/>
      <c r="K505" s="236"/>
      <c r="L505" s="240"/>
      <c r="M505" s="241"/>
      <c r="N505" s="242"/>
      <c r="O505" s="242"/>
      <c r="P505" s="242"/>
      <c r="Q505" s="242"/>
      <c r="R505" s="242"/>
      <c r="S505" s="242"/>
      <c r="T505" s="243"/>
      <c r="AT505" s="244" t="s">
        <v>167</v>
      </c>
      <c r="AU505" s="244" t="s">
        <v>84</v>
      </c>
      <c r="AV505" s="12" t="s">
        <v>84</v>
      </c>
      <c r="AW505" s="12" t="s">
        <v>36</v>
      </c>
      <c r="AX505" s="12" t="s">
        <v>82</v>
      </c>
      <c r="AY505" s="244" t="s">
        <v>143</v>
      </c>
    </row>
    <row r="506" spans="2:65" s="1" customFormat="1" ht="24" customHeight="1">
      <c r="B506" s="38"/>
      <c r="C506" s="219" t="s">
        <v>741</v>
      </c>
      <c r="D506" s="219" t="s">
        <v>145</v>
      </c>
      <c r="E506" s="220" t="s">
        <v>742</v>
      </c>
      <c r="F506" s="221" t="s">
        <v>743</v>
      </c>
      <c r="G506" s="222" t="s">
        <v>148</v>
      </c>
      <c r="H506" s="223">
        <v>270</v>
      </c>
      <c r="I506" s="224"/>
      <c r="J506" s="225">
        <f>ROUND(I506*H506,2)</f>
        <v>0</v>
      </c>
      <c r="K506" s="221" t="s">
        <v>149</v>
      </c>
      <c r="L506" s="43"/>
      <c r="M506" s="226" t="s">
        <v>19</v>
      </c>
      <c r="N506" s="227" t="s">
        <v>46</v>
      </c>
      <c r="O506" s="83"/>
      <c r="P506" s="228">
        <f>O506*H506</f>
        <v>0</v>
      </c>
      <c r="Q506" s="228">
        <v>0</v>
      </c>
      <c r="R506" s="228">
        <f>Q506*H506</f>
        <v>0</v>
      </c>
      <c r="S506" s="228">
        <v>0.081</v>
      </c>
      <c r="T506" s="229">
        <f>S506*H506</f>
        <v>21.87</v>
      </c>
      <c r="AR506" s="230" t="s">
        <v>150</v>
      </c>
      <c r="AT506" s="230" t="s">
        <v>145</v>
      </c>
      <c r="AU506" s="230" t="s">
        <v>84</v>
      </c>
      <c r="AY506" s="17" t="s">
        <v>143</v>
      </c>
      <c r="BE506" s="231">
        <f>IF(N506="základní",J506,0)</f>
        <v>0</v>
      </c>
      <c r="BF506" s="231">
        <f>IF(N506="snížená",J506,0)</f>
        <v>0</v>
      </c>
      <c r="BG506" s="231">
        <f>IF(N506="zákl. přenesená",J506,0)</f>
        <v>0</v>
      </c>
      <c r="BH506" s="231">
        <f>IF(N506="sníž. přenesená",J506,0)</f>
        <v>0</v>
      </c>
      <c r="BI506" s="231">
        <f>IF(N506="nulová",J506,0)</f>
        <v>0</v>
      </c>
      <c r="BJ506" s="17" t="s">
        <v>82</v>
      </c>
      <c r="BK506" s="231">
        <f>ROUND(I506*H506,2)</f>
        <v>0</v>
      </c>
      <c r="BL506" s="17" t="s">
        <v>150</v>
      </c>
      <c r="BM506" s="230" t="s">
        <v>744</v>
      </c>
    </row>
    <row r="507" spans="2:51" s="12" customFormat="1" ht="12">
      <c r="B507" s="235"/>
      <c r="C507" s="236"/>
      <c r="D507" s="232" t="s">
        <v>167</v>
      </c>
      <c r="E507" s="245" t="s">
        <v>19</v>
      </c>
      <c r="F507" s="237" t="s">
        <v>745</v>
      </c>
      <c r="G507" s="236"/>
      <c r="H507" s="238">
        <v>120</v>
      </c>
      <c r="I507" s="239"/>
      <c r="J507" s="236"/>
      <c r="K507" s="236"/>
      <c r="L507" s="240"/>
      <c r="M507" s="241"/>
      <c r="N507" s="242"/>
      <c r="O507" s="242"/>
      <c r="P507" s="242"/>
      <c r="Q507" s="242"/>
      <c r="R507" s="242"/>
      <c r="S507" s="242"/>
      <c r="T507" s="243"/>
      <c r="AT507" s="244" t="s">
        <v>167</v>
      </c>
      <c r="AU507" s="244" t="s">
        <v>84</v>
      </c>
      <c r="AV507" s="12" t="s">
        <v>84</v>
      </c>
      <c r="AW507" s="12" t="s">
        <v>36</v>
      </c>
      <c r="AX507" s="12" t="s">
        <v>75</v>
      </c>
      <c r="AY507" s="244" t="s">
        <v>143</v>
      </c>
    </row>
    <row r="508" spans="2:51" s="12" customFormat="1" ht="12">
      <c r="B508" s="235"/>
      <c r="C508" s="236"/>
      <c r="D508" s="232" t="s">
        <v>167</v>
      </c>
      <c r="E508" s="245" t="s">
        <v>19</v>
      </c>
      <c r="F508" s="237" t="s">
        <v>746</v>
      </c>
      <c r="G508" s="236"/>
      <c r="H508" s="238">
        <v>150</v>
      </c>
      <c r="I508" s="239"/>
      <c r="J508" s="236"/>
      <c r="K508" s="236"/>
      <c r="L508" s="240"/>
      <c r="M508" s="241"/>
      <c r="N508" s="242"/>
      <c r="O508" s="242"/>
      <c r="P508" s="242"/>
      <c r="Q508" s="242"/>
      <c r="R508" s="242"/>
      <c r="S508" s="242"/>
      <c r="T508" s="243"/>
      <c r="AT508" s="244" t="s">
        <v>167</v>
      </c>
      <c r="AU508" s="244" t="s">
        <v>84</v>
      </c>
      <c r="AV508" s="12" t="s">
        <v>84</v>
      </c>
      <c r="AW508" s="12" t="s">
        <v>36</v>
      </c>
      <c r="AX508" s="12" t="s">
        <v>75</v>
      </c>
      <c r="AY508" s="244" t="s">
        <v>143</v>
      </c>
    </row>
    <row r="509" spans="2:51" s="13" customFormat="1" ht="12">
      <c r="B509" s="246"/>
      <c r="C509" s="247"/>
      <c r="D509" s="232" t="s">
        <v>167</v>
      </c>
      <c r="E509" s="248" t="s">
        <v>19</v>
      </c>
      <c r="F509" s="249" t="s">
        <v>176</v>
      </c>
      <c r="G509" s="247"/>
      <c r="H509" s="250">
        <v>270</v>
      </c>
      <c r="I509" s="251"/>
      <c r="J509" s="247"/>
      <c r="K509" s="247"/>
      <c r="L509" s="252"/>
      <c r="M509" s="253"/>
      <c r="N509" s="254"/>
      <c r="O509" s="254"/>
      <c r="P509" s="254"/>
      <c r="Q509" s="254"/>
      <c r="R509" s="254"/>
      <c r="S509" s="254"/>
      <c r="T509" s="255"/>
      <c r="AT509" s="256" t="s">
        <v>167</v>
      </c>
      <c r="AU509" s="256" t="s">
        <v>84</v>
      </c>
      <c r="AV509" s="13" t="s">
        <v>150</v>
      </c>
      <c r="AW509" s="13" t="s">
        <v>36</v>
      </c>
      <c r="AX509" s="13" t="s">
        <v>82</v>
      </c>
      <c r="AY509" s="256" t="s">
        <v>143</v>
      </c>
    </row>
    <row r="510" spans="2:65" s="1" customFormat="1" ht="24" customHeight="1">
      <c r="B510" s="38"/>
      <c r="C510" s="219" t="s">
        <v>747</v>
      </c>
      <c r="D510" s="219" t="s">
        <v>145</v>
      </c>
      <c r="E510" s="220" t="s">
        <v>748</v>
      </c>
      <c r="F510" s="221" t="s">
        <v>749</v>
      </c>
      <c r="G510" s="222" t="s">
        <v>148</v>
      </c>
      <c r="H510" s="223">
        <v>6.6</v>
      </c>
      <c r="I510" s="224"/>
      <c r="J510" s="225">
        <f>ROUND(I510*H510,2)</f>
        <v>0</v>
      </c>
      <c r="K510" s="221" t="s">
        <v>149</v>
      </c>
      <c r="L510" s="43"/>
      <c r="M510" s="226" t="s">
        <v>19</v>
      </c>
      <c r="N510" s="227" t="s">
        <v>46</v>
      </c>
      <c r="O510" s="83"/>
      <c r="P510" s="228">
        <f>O510*H510</f>
        <v>0</v>
      </c>
      <c r="Q510" s="228">
        <v>0.00309</v>
      </c>
      <c r="R510" s="228">
        <f>Q510*H510</f>
        <v>0.020394</v>
      </c>
      <c r="S510" s="228">
        <v>0.126</v>
      </c>
      <c r="T510" s="229">
        <f>S510*H510</f>
        <v>0.8316</v>
      </c>
      <c r="AR510" s="230" t="s">
        <v>150</v>
      </c>
      <c r="AT510" s="230" t="s">
        <v>145</v>
      </c>
      <c r="AU510" s="230" t="s">
        <v>84</v>
      </c>
      <c r="AY510" s="17" t="s">
        <v>143</v>
      </c>
      <c r="BE510" s="231">
        <f>IF(N510="základní",J510,0)</f>
        <v>0</v>
      </c>
      <c r="BF510" s="231">
        <f>IF(N510="snížená",J510,0)</f>
        <v>0</v>
      </c>
      <c r="BG510" s="231">
        <f>IF(N510="zákl. přenesená",J510,0)</f>
        <v>0</v>
      </c>
      <c r="BH510" s="231">
        <f>IF(N510="sníž. přenesená",J510,0)</f>
        <v>0</v>
      </c>
      <c r="BI510" s="231">
        <f>IF(N510="nulová",J510,0)</f>
        <v>0</v>
      </c>
      <c r="BJ510" s="17" t="s">
        <v>82</v>
      </c>
      <c r="BK510" s="231">
        <f>ROUND(I510*H510,2)</f>
        <v>0</v>
      </c>
      <c r="BL510" s="17" t="s">
        <v>150</v>
      </c>
      <c r="BM510" s="230" t="s">
        <v>750</v>
      </c>
    </row>
    <row r="511" spans="2:47" s="1" customFormat="1" ht="12">
      <c r="B511" s="38"/>
      <c r="C511" s="39"/>
      <c r="D511" s="232" t="s">
        <v>152</v>
      </c>
      <c r="E511" s="39"/>
      <c r="F511" s="233" t="s">
        <v>751</v>
      </c>
      <c r="G511" s="39"/>
      <c r="H511" s="39"/>
      <c r="I511" s="145"/>
      <c r="J511" s="39"/>
      <c r="K511" s="39"/>
      <c r="L511" s="43"/>
      <c r="M511" s="234"/>
      <c r="N511" s="83"/>
      <c r="O511" s="83"/>
      <c r="P511" s="83"/>
      <c r="Q511" s="83"/>
      <c r="R511" s="83"/>
      <c r="S511" s="83"/>
      <c r="T511" s="84"/>
      <c r="AT511" s="17" t="s">
        <v>152</v>
      </c>
      <c r="AU511" s="17" t="s">
        <v>84</v>
      </c>
    </row>
    <row r="512" spans="2:51" s="12" customFormat="1" ht="12">
      <c r="B512" s="235"/>
      <c r="C512" s="236"/>
      <c r="D512" s="232" t="s">
        <v>167</v>
      </c>
      <c r="E512" s="245" t="s">
        <v>19</v>
      </c>
      <c r="F512" s="237" t="s">
        <v>752</v>
      </c>
      <c r="G512" s="236"/>
      <c r="H512" s="238">
        <v>1.8</v>
      </c>
      <c r="I512" s="239"/>
      <c r="J512" s="236"/>
      <c r="K512" s="236"/>
      <c r="L512" s="240"/>
      <c r="M512" s="241"/>
      <c r="N512" s="242"/>
      <c r="O512" s="242"/>
      <c r="P512" s="242"/>
      <c r="Q512" s="242"/>
      <c r="R512" s="242"/>
      <c r="S512" s="242"/>
      <c r="T512" s="243"/>
      <c r="AT512" s="244" t="s">
        <v>167</v>
      </c>
      <c r="AU512" s="244" t="s">
        <v>84</v>
      </c>
      <c r="AV512" s="12" t="s">
        <v>84</v>
      </c>
      <c r="AW512" s="12" t="s">
        <v>36</v>
      </c>
      <c r="AX512" s="12" t="s">
        <v>75</v>
      </c>
      <c r="AY512" s="244" t="s">
        <v>143</v>
      </c>
    </row>
    <row r="513" spans="2:51" s="12" customFormat="1" ht="12">
      <c r="B513" s="235"/>
      <c r="C513" s="236"/>
      <c r="D513" s="232" t="s">
        <v>167</v>
      </c>
      <c r="E513" s="245" t="s">
        <v>19</v>
      </c>
      <c r="F513" s="237" t="s">
        <v>753</v>
      </c>
      <c r="G513" s="236"/>
      <c r="H513" s="238">
        <v>4.8</v>
      </c>
      <c r="I513" s="239"/>
      <c r="J513" s="236"/>
      <c r="K513" s="236"/>
      <c r="L513" s="240"/>
      <c r="M513" s="241"/>
      <c r="N513" s="242"/>
      <c r="O513" s="242"/>
      <c r="P513" s="242"/>
      <c r="Q513" s="242"/>
      <c r="R513" s="242"/>
      <c r="S513" s="242"/>
      <c r="T513" s="243"/>
      <c r="AT513" s="244" t="s">
        <v>167</v>
      </c>
      <c r="AU513" s="244" t="s">
        <v>84</v>
      </c>
      <c r="AV513" s="12" t="s">
        <v>84</v>
      </c>
      <c r="AW513" s="12" t="s">
        <v>36</v>
      </c>
      <c r="AX513" s="12" t="s">
        <v>75</v>
      </c>
      <c r="AY513" s="244" t="s">
        <v>143</v>
      </c>
    </row>
    <row r="514" spans="2:51" s="13" customFormat="1" ht="12">
      <c r="B514" s="246"/>
      <c r="C514" s="247"/>
      <c r="D514" s="232" t="s">
        <v>167</v>
      </c>
      <c r="E514" s="248" t="s">
        <v>19</v>
      </c>
      <c r="F514" s="249" t="s">
        <v>176</v>
      </c>
      <c r="G514" s="247"/>
      <c r="H514" s="250">
        <v>6.6</v>
      </c>
      <c r="I514" s="251"/>
      <c r="J514" s="247"/>
      <c r="K514" s="247"/>
      <c r="L514" s="252"/>
      <c r="M514" s="253"/>
      <c r="N514" s="254"/>
      <c r="O514" s="254"/>
      <c r="P514" s="254"/>
      <c r="Q514" s="254"/>
      <c r="R514" s="254"/>
      <c r="S514" s="254"/>
      <c r="T514" s="255"/>
      <c r="AT514" s="256" t="s">
        <v>167</v>
      </c>
      <c r="AU514" s="256" t="s">
        <v>84</v>
      </c>
      <c r="AV514" s="13" t="s">
        <v>150</v>
      </c>
      <c r="AW514" s="13" t="s">
        <v>36</v>
      </c>
      <c r="AX514" s="13" t="s">
        <v>82</v>
      </c>
      <c r="AY514" s="256" t="s">
        <v>143</v>
      </c>
    </row>
    <row r="515" spans="2:65" s="1" customFormat="1" ht="24" customHeight="1">
      <c r="B515" s="38"/>
      <c r="C515" s="219" t="s">
        <v>754</v>
      </c>
      <c r="D515" s="219" t="s">
        <v>145</v>
      </c>
      <c r="E515" s="220" t="s">
        <v>755</v>
      </c>
      <c r="F515" s="221" t="s">
        <v>756</v>
      </c>
      <c r="G515" s="222" t="s">
        <v>148</v>
      </c>
      <c r="H515" s="223">
        <v>3.8</v>
      </c>
      <c r="I515" s="224"/>
      <c r="J515" s="225">
        <f>ROUND(I515*H515,2)</f>
        <v>0</v>
      </c>
      <c r="K515" s="221" t="s">
        <v>149</v>
      </c>
      <c r="L515" s="43"/>
      <c r="M515" s="226" t="s">
        <v>19</v>
      </c>
      <c r="N515" s="227" t="s">
        <v>46</v>
      </c>
      <c r="O515" s="83"/>
      <c r="P515" s="228">
        <f>O515*H515</f>
        <v>0</v>
      </c>
      <c r="Q515" s="228">
        <v>0.00417</v>
      </c>
      <c r="R515" s="228">
        <f>Q515*H515</f>
        <v>0.015846</v>
      </c>
      <c r="S515" s="228">
        <v>0.283</v>
      </c>
      <c r="T515" s="229">
        <f>S515*H515</f>
        <v>1.0754</v>
      </c>
      <c r="AR515" s="230" t="s">
        <v>150</v>
      </c>
      <c r="AT515" s="230" t="s">
        <v>145</v>
      </c>
      <c r="AU515" s="230" t="s">
        <v>84</v>
      </c>
      <c r="AY515" s="17" t="s">
        <v>143</v>
      </c>
      <c r="BE515" s="231">
        <f>IF(N515="základní",J515,0)</f>
        <v>0</v>
      </c>
      <c r="BF515" s="231">
        <f>IF(N515="snížená",J515,0)</f>
        <v>0</v>
      </c>
      <c r="BG515" s="231">
        <f>IF(N515="zákl. přenesená",J515,0)</f>
        <v>0</v>
      </c>
      <c r="BH515" s="231">
        <f>IF(N515="sníž. přenesená",J515,0)</f>
        <v>0</v>
      </c>
      <c r="BI515" s="231">
        <f>IF(N515="nulová",J515,0)</f>
        <v>0</v>
      </c>
      <c r="BJ515" s="17" t="s">
        <v>82</v>
      </c>
      <c r="BK515" s="231">
        <f>ROUND(I515*H515,2)</f>
        <v>0</v>
      </c>
      <c r="BL515" s="17" t="s">
        <v>150</v>
      </c>
      <c r="BM515" s="230" t="s">
        <v>757</v>
      </c>
    </row>
    <row r="516" spans="2:47" s="1" customFormat="1" ht="12">
      <c r="B516" s="38"/>
      <c r="C516" s="39"/>
      <c r="D516" s="232" t="s">
        <v>152</v>
      </c>
      <c r="E516" s="39"/>
      <c r="F516" s="233" t="s">
        <v>751</v>
      </c>
      <c r="G516" s="39"/>
      <c r="H516" s="39"/>
      <c r="I516" s="145"/>
      <c r="J516" s="39"/>
      <c r="K516" s="39"/>
      <c r="L516" s="43"/>
      <c r="M516" s="234"/>
      <c r="N516" s="83"/>
      <c r="O516" s="83"/>
      <c r="P516" s="83"/>
      <c r="Q516" s="83"/>
      <c r="R516" s="83"/>
      <c r="S516" s="83"/>
      <c r="T516" s="84"/>
      <c r="AT516" s="17" t="s">
        <v>152</v>
      </c>
      <c r="AU516" s="17" t="s">
        <v>84</v>
      </c>
    </row>
    <row r="517" spans="2:51" s="12" customFormat="1" ht="12">
      <c r="B517" s="235"/>
      <c r="C517" s="236"/>
      <c r="D517" s="232" t="s">
        <v>167</v>
      </c>
      <c r="E517" s="245" t="s">
        <v>19</v>
      </c>
      <c r="F517" s="237" t="s">
        <v>758</v>
      </c>
      <c r="G517" s="236"/>
      <c r="H517" s="238">
        <v>3.8</v>
      </c>
      <c r="I517" s="239"/>
      <c r="J517" s="236"/>
      <c r="K517" s="236"/>
      <c r="L517" s="240"/>
      <c r="M517" s="241"/>
      <c r="N517" s="242"/>
      <c r="O517" s="242"/>
      <c r="P517" s="242"/>
      <c r="Q517" s="242"/>
      <c r="R517" s="242"/>
      <c r="S517" s="242"/>
      <c r="T517" s="243"/>
      <c r="AT517" s="244" t="s">
        <v>167</v>
      </c>
      <c r="AU517" s="244" t="s">
        <v>84</v>
      </c>
      <c r="AV517" s="12" t="s">
        <v>84</v>
      </c>
      <c r="AW517" s="12" t="s">
        <v>36</v>
      </c>
      <c r="AX517" s="12" t="s">
        <v>82</v>
      </c>
      <c r="AY517" s="244" t="s">
        <v>143</v>
      </c>
    </row>
    <row r="518" spans="2:65" s="1" customFormat="1" ht="24" customHeight="1">
      <c r="B518" s="38"/>
      <c r="C518" s="219" t="s">
        <v>759</v>
      </c>
      <c r="D518" s="219" t="s">
        <v>145</v>
      </c>
      <c r="E518" s="220" t="s">
        <v>760</v>
      </c>
      <c r="F518" s="221" t="s">
        <v>761</v>
      </c>
      <c r="G518" s="222" t="s">
        <v>148</v>
      </c>
      <c r="H518" s="223">
        <v>6</v>
      </c>
      <c r="I518" s="224"/>
      <c r="J518" s="225">
        <f>ROUND(I518*H518,2)</f>
        <v>0</v>
      </c>
      <c r="K518" s="221" t="s">
        <v>149</v>
      </c>
      <c r="L518" s="43"/>
      <c r="M518" s="226" t="s">
        <v>19</v>
      </c>
      <c r="N518" s="227" t="s">
        <v>46</v>
      </c>
      <c r="O518" s="83"/>
      <c r="P518" s="228">
        <f>O518*H518</f>
        <v>0</v>
      </c>
      <c r="Q518" s="228">
        <v>0.00814</v>
      </c>
      <c r="R518" s="228">
        <f>Q518*H518</f>
        <v>0.048839999999999995</v>
      </c>
      <c r="S518" s="228">
        <v>0.636</v>
      </c>
      <c r="T518" s="229">
        <f>S518*H518</f>
        <v>3.816</v>
      </c>
      <c r="AR518" s="230" t="s">
        <v>150</v>
      </c>
      <c r="AT518" s="230" t="s">
        <v>145</v>
      </c>
      <c r="AU518" s="230" t="s">
        <v>84</v>
      </c>
      <c r="AY518" s="17" t="s">
        <v>143</v>
      </c>
      <c r="BE518" s="231">
        <f>IF(N518="základní",J518,0)</f>
        <v>0</v>
      </c>
      <c r="BF518" s="231">
        <f>IF(N518="snížená",J518,0)</f>
        <v>0</v>
      </c>
      <c r="BG518" s="231">
        <f>IF(N518="zákl. přenesená",J518,0)</f>
        <v>0</v>
      </c>
      <c r="BH518" s="231">
        <f>IF(N518="sníž. přenesená",J518,0)</f>
        <v>0</v>
      </c>
      <c r="BI518" s="231">
        <f>IF(N518="nulová",J518,0)</f>
        <v>0</v>
      </c>
      <c r="BJ518" s="17" t="s">
        <v>82</v>
      </c>
      <c r="BK518" s="231">
        <f>ROUND(I518*H518,2)</f>
        <v>0</v>
      </c>
      <c r="BL518" s="17" t="s">
        <v>150</v>
      </c>
      <c r="BM518" s="230" t="s">
        <v>762</v>
      </c>
    </row>
    <row r="519" spans="2:47" s="1" customFormat="1" ht="12">
      <c r="B519" s="38"/>
      <c r="C519" s="39"/>
      <c r="D519" s="232" t="s">
        <v>152</v>
      </c>
      <c r="E519" s="39"/>
      <c r="F519" s="233" t="s">
        <v>751</v>
      </c>
      <c r="G519" s="39"/>
      <c r="H519" s="39"/>
      <c r="I519" s="145"/>
      <c r="J519" s="39"/>
      <c r="K519" s="39"/>
      <c r="L519" s="43"/>
      <c r="M519" s="234"/>
      <c r="N519" s="83"/>
      <c r="O519" s="83"/>
      <c r="P519" s="83"/>
      <c r="Q519" s="83"/>
      <c r="R519" s="83"/>
      <c r="S519" s="83"/>
      <c r="T519" s="84"/>
      <c r="AT519" s="17" t="s">
        <v>152</v>
      </c>
      <c r="AU519" s="17" t="s">
        <v>84</v>
      </c>
    </row>
    <row r="520" spans="2:51" s="12" customFormat="1" ht="12">
      <c r="B520" s="235"/>
      <c r="C520" s="236"/>
      <c r="D520" s="232" t="s">
        <v>167</v>
      </c>
      <c r="E520" s="245" t="s">
        <v>19</v>
      </c>
      <c r="F520" s="237" t="s">
        <v>763</v>
      </c>
      <c r="G520" s="236"/>
      <c r="H520" s="238">
        <v>6</v>
      </c>
      <c r="I520" s="239"/>
      <c r="J520" s="236"/>
      <c r="K520" s="236"/>
      <c r="L520" s="240"/>
      <c r="M520" s="241"/>
      <c r="N520" s="242"/>
      <c r="O520" s="242"/>
      <c r="P520" s="242"/>
      <c r="Q520" s="242"/>
      <c r="R520" s="242"/>
      <c r="S520" s="242"/>
      <c r="T520" s="243"/>
      <c r="AT520" s="244" t="s">
        <v>167</v>
      </c>
      <c r="AU520" s="244" t="s">
        <v>84</v>
      </c>
      <c r="AV520" s="12" t="s">
        <v>84</v>
      </c>
      <c r="AW520" s="12" t="s">
        <v>36</v>
      </c>
      <c r="AX520" s="12" t="s">
        <v>82</v>
      </c>
      <c r="AY520" s="244" t="s">
        <v>143</v>
      </c>
    </row>
    <row r="521" spans="2:65" s="1" customFormat="1" ht="24" customHeight="1">
      <c r="B521" s="38"/>
      <c r="C521" s="219" t="s">
        <v>764</v>
      </c>
      <c r="D521" s="219" t="s">
        <v>145</v>
      </c>
      <c r="E521" s="220" t="s">
        <v>765</v>
      </c>
      <c r="F521" s="221" t="s">
        <v>766</v>
      </c>
      <c r="G521" s="222" t="s">
        <v>195</v>
      </c>
      <c r="H521" s="223">
        <v>18.33</v>
      </c>
      <c r="I521" s="224"/>
      <c r="J521" s="225">
        <f>ROUND(I521*H521,2)</f>
        <v>0</v>
      </c>
      <c r="K521" s="221" t="s">
        <v>149</v>
      </c>
      <c r="L521" s="43"/>
      <c r="M521" s="226" t="s">
        <v>19</v>
      </c>
      <c r="N521" s="227" t="s">
        <v>46</v>
      </c>
      <c r="O521" s="83"/>
      <c r="P521" s="228">
        <f>O521*H521</f>
        <v>0</v>
      </c>
      <c r="Q521" s="228">
        <v>0</v>
      </c>
      <c r="R521" s="228">
        <f>Q521*H521</f>
        <v>0</v>
      </c>
      <c r="S521" s="228">
        <v>0.046</v>
      </c>
      <c r="T521" s="229">
        <f>S521*H521</f>
        <v>0.8431799999999999</v>
      </c>
      <c r="AR521" s="230" t="s">
        <v>150</v>
      </c>
      <c r="AT521" s="230" t="s">
        <v>145</v>
      </c>
      <c r="AU521" s="230" t="s">
        <v>84</v>
      </c>
      <c r="AY521" s="17" t="s">
        <v>143</v>
      </c>
      <c r="BE521" s="231">
        <f>IF(N521="základní",J521,0)</f>
        <v>0</v>
      </c>
      <c r="BF521" s="231">
        <f>IF(N521="snížená",J521,0)</f>
        <v>0</v>
      </c>
      <c r="BG521" s="231">
        <f>IF(N521="zákl. přenesená",J521,0)</f>
        <v>0</v>
      </c>
      <c r="BH521" s="231">
        <f>IF(N521="sníž. přenesená",J521,0)</f>
        <v>0</v>
      </c>
      <c r="BI521" s="231">
        <f>IF(N521="nulová",J521,0)</f>
        <v>0</v>
      </c>
      <c r="BJ521" s="17" t="s">
        <v>82</v>
      </c>
      <c r="BK521" s="231">
        <f>ROUND(I521*H521,2)</f>
        <v>0</v>
      </c>
      <c r="BL521" s="17" t="s">
        <v>150</v>
      </c>
      <c r="BM521" s="230" t="s">
        <v>767</v>
      </c>
    </row>
    <row r="522" spans="2:47" s="1" customFormat="1" ht="12">
      <c r="B522" s="38"/>
      <c r="C522" s="39"/>
      <c r="D522" s="232" t="s">
        <v>152</v>
      </c>
      <c r="E522" s="39"/>
      <c r="F522" s="233" t="s">
        <v>768</v>
      </c>
      <c r="G522" s="39"/>
      <c r="H522" s="39"/>
      <c r="I522" s="145"/>
      <c r="J522" s="39"/>
      <c r="K522" s="39"/>
      <c r="L522" s="43"/>
      <c r="M522" s="234"/>
      <c r="N522" s="83"/>
      <c r="O522" s="83"/>
      <c r="P522" s="83"/>
      <c r="Q522" s="83"/>
      <c r="R522" s="83"/>
      <c r="S522" s="83"/>
      <c r="T522" s="84"/>
      <c r="AT522" s="17" t="s">
        <v>152</v>
      </c>
      <c r="AU522" s="17" t="s">
        <v>84</v>
      </c>
    </row>
    <row r="523" spans="2:51" s="12" customFormat="1" ht="12">
      <c r="B523" s="235"/>
      <c r="C523" s="236"/>
      <c r="D523" s="232" t="s">
        <v>167</v>
      </c>
      <c r="E523" s="245" t="s">
        <v>19</v>
      </c>
      <c r="F523" s="237" t="s">
        <v>769</v>
      </c>
      <c r="G523" s="236"/>
      <c r="H523" s="238">
        <v>18.33</v>
      </c>
      <c r="I523" s="239"/>
      <c r="J523" s="236"/>
      <c r="K523" s="236"/>
      <c r="L523" s="240"/>
      <c r="M523" s="241"/>
      <c r="N523" s="242"/>
      <c r="O523" s="242"/>
      <c r="P523" s="242"/>
      <c r="Q523" s="242"/>
      <c r="R523" s="242"/>
      <c r="S523" s="242"/>
      <c r="T523" s="243"/>
      <c r="AT523" s="244" t="s">
        <v>167</v>
      </c>
      <c r="AU523" s="244" t="s">
        <v>84</v>
      </c>
      <c r="AV523" s="12" t="s">
        <v>84</v>
      </c>
      <c r="AW523" s="12" t="s">
        <v>36</v>
      </c>
      <c r="AX523" s="12" t="s">
        <v>82</v>
      </c>
      <c r="AY523" s="244" t="s">
        <v>143</v>
      </c>
    </row>
    <row r="524" spans="2:65" s="1" customFormat="1" ht="24" customHeight="1">
      <c r="B524" s="38"/>
      <c r="C524" s="219" t="s">
        <v>770</v>
      </c>
      <c r="D524" s="219" t="s">
        <v>145</v>
      </c>
      <c r="E524" s="220" t="s">
        <v>771</v>
      </c>
      <c r="F524" s="221" t="s">
        <v>772</v>
      </c>
      <c r="G524" s="222" t="s">
        <v>195</v>
      </c>
      <c r="H524" s="223">
        <v>425.882</v>
      </c>
      <c r="I524" s="224"/>
      <c r="J524" s="225">
        <f>ROUND(I524*H524,2)</f>
        <v>0</v>
      </c>
      <c r="K524" s="221" t="s">
        <v>149</v>
      </c>
      <c r="L524" s="43"/>
      <c r="M524" s="226" t="s">
        <v>19</v>
      </c>
      <c r="N524" s="227" t="s">
        <v>46</v>
      </c>
      <c r="O524" s="83"/>
      <c r="P524" s="228">
        <f>O524*H524</f>
        <v>0</v>
      </c>
      <c r="Q524" s="228">
        <v>0</v>
      </c>
      <c r="R524" s="228">
        <f>Q524*H524</f>
        <v>0</v>
      </c>
      <c r="S524" s="228">
        <v>0.068</v>
      </c>
      <c r="T524" s="229">
        <f>S524*H524</f>
        <v>28.959976</v>
      </c>
      <c r="AR524" s="230" t="s">
        <v>150</v>
      </c>
      <c r="AT524" s="230" t="s">
        <v>145</v>
      </c>
      <c r="AU524" s="230" t="s">
        <v>84</v>
      </c>
      <c r="AY524" s="17" t="s">
        <v>143</v>
      </c>
      <c r="BE524" s="231">
        <f>IF(N524="základní",J524,0)</f>
        <v>0</v>
      </c>
      <c r="BF524" s="231">
        <f>IF(N524="snížená",J524,0)</f>
        <v>0</v>
      </c>
      <c r="BG524" s="231">
        <f>IF(N524="zákl. přenesená",J524,0)</f>
        <v>0</v>
      </c>
      <c r="BH524" s="231">
        <f>IF(N524="sníž. přenesená",J524,0)</f>
        <v>0</v>
      </c>
      <c r="BI524" s="231">
        <f>IF(N524="nulová",J524,0)</f>
        <v>0</v>
      </c>
      <c r="BJ524" s="17" t="s">
        <v>82</v>
      </c>
      <c r="BK524" s="231">
        <f>ROUND(I524*H524,2)</f>
        <v>0</v>
      </c>
      <c r="BL524" s="17" t="s">
        <v>150</v>
      </c>
      <c r="BM524" s="230" t="s">
        <v>773</v>
      </c>
    </row>
    <row r="525" spans="2:47" s="1" customFormat="1" ht="12">
      <c r="B525" s="38"/>
      <c r="C525" s="39"/>
      <c r="D525" s="232" t="s">
        <v>152</v>
      </c>
      <c r="E525" s="39"/>
      <c r="F525" s="233" t="s">
        <v>673</v>
      </c>
      <c r="G525" s="39"/>
      <c r="H525" s="39"/>
      <c r="I525" s="145"/>
      <c r="J525" s="39"/>
      <c r="K525" s="39"/>
      <c r="L525" s="43"/>
      <c r="M525" s="234"/>
      <c r="N525" s="83"/>
      <c r="O525" s="83"/>
      <c r="P525" s="83"/>
      <c r="Q525" s="83"/>
      <c r="R525" s="83"/>
      <c r="S525" s="83"/>
      <c r="T525" s="84"/>
      <c r="AT525" s="17" t="s">
        <v>152</v>
      </c>
      <c r="AU525" s="17" t="s">
        <v>84</v>
      </c>
    </row>
    <row r="526" spans="2:51" s="12" customFormat="1" ht="12">
      <c r="B526" s="235"/>
      <c r="C526" s="236"/>
      <c r="D526" s="232" t="s">
        <v>167</v>
      </c>
      <c r="E526" s="245" t="s">
        <v>19</v>
      </c>
      <c r="F526" s="237" t="s">
        <v>774</v>
      </c>
      <c r="G526" s="236"/>
      <c r="H526" s="238">
        <v>18.812</v>
      </c>
      <c r="I526" s="239"/>
      <c r="J526" s="236"/>
      <c r="K526" s="236"/>
      <c r="L526" s="240"/>
      <c r="M526" s="241"/>
      <c r="N526" s="242"/>
      <c r="O526" s="242"/>
      <c r="P526" s="242"/>
      <c r="Q526" s="242"/>
      <c r="R526" s="242"/>
      <c r="S526" s="242"/>
      <c r="T526" s="243"/>
      <c r="AT526" s="244" t="s">
        <v>167</v>
      </c>
      <c r="AU526" s="244" t="s">
        <v>84</v>
      </c>
      <c r="AV526" s="12" t="s">
        <v>84</v>
      </c>
      <c r="AW526" s="12" t="s">
        <v>36</v>
      </c>
      <c r="AX526" s="12" t="s">
        <v>75</v>
      </c>
      <c r="AY526" s="244" t="s">
        <v>143</v>
      </c>
    </row>
    <row r="527" spans="2:51" s="12" customFormat="1" ht="12">
      <c r="B527" s="235"/>
      <c r="C527" s="236"/>
      <c r="D527" s="232" t="s">
        <v>167</v>
      </c>
      <c r="E527" s="245" t="s">
        <v>19</v>
      </c>
      <c r="F527" s="237" t="s">
        <v>775</v>
      </c>
      <c r="G527" s="236"/>
      <c r="H527" s="238">
        <v>10.95</v>
      </c>
      <c r="I527" s="239"/>
      <c r="J527" s="236"/>
      <c r="K527" s="236"/>
      <c r="L527" s="240"/>
      <c r="M527" s="241"/>
      <c r="N527" s="242"/>
      <c r="O527" s="242"/>
      <c r="P527" s="242"/>
      <c r="Q527" s="242"/>
      <c r="R527" s="242"/>
      <c r="S527" s="242"/>
      <c r="T527" s="243"/>
      <c r="AT527" s="244" t="s">
        <v>167</v>
      </c>
      <c r="AU527" s="244" t="s">
        <v>84</v>
      </c>
      <c r="AV527" s="12" t="s">
        <v>84</v>
      </c>
      <c r="AW527" s="12" t="s">
        <v>36</v>
      </c>
      <c r="AX527" s="12" t="s">
        <v>75</v>
      </c>
      <c r="AY527" s="244" t="s">
        <v>143</v>
      </c>
    </row>
    <row r="528" spans="2:51" s="12" customFormat="1" ht="12">
      <c r="B528" s="235"/>
      <c r="C528" s="236"/>
      <c r="D528" s="232" t="s">
        <v>167</v>
      </c>
      <c r="E528" s="245" t="s">
        <v>19</v>
      </c>
      <c r="F528" s="237" t="s">
        <v>776</v>
      </c>
      <c r="G528" s="236"/>
      <c r="H528" s="238">
        <v>7.2</v>
      </c>
      <c r="I528" s="239"/>
      <c r="J528" s="236"/>
      <c r="K528" s="236"/>
      <c r="L528" s="240"/>
      <c r="M528" s="241"/>
      <c r="N528" s="242"/>
      <c r="O528" s="242"/>
      <c r="P528" s="242"/>
      <c r="Q528" s="242"/>
      <c r="R528" s="242"/>
      <c r="S528" s="242"/>
      <c r="T528" s="243"/>
      <c r="AT528" s="244" t="s">
        <v>167</v>
      </c>
      <c r="AU528" s="244" t="s">
        <v>84</v>
      </c>
      <c r="AV528" s="12" t="s">
        <v>84</v>
      </c>
      <c r="AW528" s="12" t="s">
        <v>36</v>
      </c>
      <c r="AX528" s="12" t="s">
        <v>75</v>
      </c>
      <c r="AY528" s="244" t="s">
        <v>143</v>
      </c>
    </row>
    <row r="529" spans="2:51" s="12" customFormat="1" ht="12">
      <c r="B529" s="235"/>
      <c r="C529" s="236"/>
      <c r="D529" s="232" t="s">
        <v>167</v>
      </c>
      <c r="E529" s="245" t="s">
        <v>19</v>
      </c>
      <c r="F529" s="237" t="s">
        <v>382</v>
      </c>
      <c r="G529" s="236"/>
      <c r="H529" s="238">
        <v>10.56</v>
      </c>
      <c r="I529" s="239"/>
      <c r="J529" s="236"/>
      <c r="K529" s="236"/>
      <c r="L529" s="240"/>
      <c r="M529" s="241"/>
      <c r="N529" s="242"/>
      <c r="O529" s="242"/>
      <c r="P529" s="242"/>
      <c r="Q529" s="242"/>
      <c r="R529" s="242"/>
      <c r="S529" s="242"/>
      <c r="T529" s="243"/>
      <c r="AT529" s="244" t="s">
        <v>167</v>
      </c>
      <c r="AU529" s="244" t="s">
        <v>84</v>
      </c>
      <c r="AV529" s="12" t="s">
        <v>84</v>
      </c>
      <c r="AW529" s="12" t="s">
        <v>36</v>
      </c>
      <c r="AX529" s="12" t="s">
        <v>75</v>
      </c>
      <c r="AY529" s="244" t="s">
        <v>143</v>
      </c>
    </row>
    <row r="530" spans="2:51" s="12" customFormat="1" ht="12">
      <c r="B530" s="235"/>
      <c r="C530" s="236"/>
      <c r="D530" s="232" t="s">
        <v>167</v>
      </c>
      <c r="E530" s="245" t="s">
        <v>19</v>
      </c>
      <c r="F530" s="237" t="s">
        <v>383</v>
      </c>
      <c r="G530" s="236"/>
      <c r="H530" s="238">
        <v>7.2</v>
      </c>
      <c r="I530" s="239"/>
      <c r="J530" s="236"/>
      <c r="K530" s="236"/>
      <c r="L530" s="240"/>
      <c r="M530" s="241"/>
      <c r="N530" s="242"/>
      <c r="O530" s="242"/>
      <c r="P530" s="242"/>
      <c r="Q530" s="242"/>
      <c r="R530" s="242"/>
      <c r="S530" s="242"/>
      <c r="T530" s="243"/>
      <c r="AT530" s="244" t="s">
        <v>167</v>
      </c>
      <c r="AU530" s="244" t="s">
        <v>84</v>
      </c>
      <c r="AV530" s="12" t="s">
        <v>84</v>
      </c>
      <c r="AW530" s="12" t="s">
        <v>36</v>
      </c>
      <c r="AX530" s="12" t="s">
        <v>75</v>
      </c>
      <c r="AY530" s="244" t="s">
        <v>143</v>
      </c>
    </row>
    <row r="531" spans="2:51" s="14" customFormat="1" ht="12">
      <c r="B531" s="267"/>
      <c r="C531" s="268"/>
      <c r="D531" s="232" t="s">
        <v>167</v>
      </c>
      <c r="E531" s="269" t="s">
        <v>19</v>
      </c>
      <c r="F531" s="270" t="s">
        <v>384</v>
      </c>
      <c r="G531" s="268"/>
      <c r="H531" s="271">
        <v>54.72200000000001</v>
      </c>
      <c r="I531" s="272"/>
      <c r="J531" s="268"/>
      <c r="K531" s="268"/>
      <c r="L531" s="273"/>
      <c r="M531" s="274"/>
      <c r="N531" s="275"/>
      <c r="O531" s="275"/>
      <c r="P531" s="275"/>
      <c r="Q531" s="275"/>
      <c r="R531" s="275"/>
      <c r="S531" s="275"/>
      <c r="T531" s="276"/>
      <c r="AT531" s="277" t="s">
        <v>167</v>
      </c>
      <c r="AU531" s="277" t="s">
        <v>84</v>
      </c>
      <c r="AV531" s="14" t="s">
        <v>158</v>
      </c>
      <c r="AW531" s="14" t="s">
        <v>36</v>
      </c>
      <c r="AX531" s="14" t="s">
        <v>75</v>
      </c>
      <c r="AY531" s="277" t="s">
        <v>143</v>
      </c>
    </row>
    <row r="532" spans="2:51" s="12" customFormat="1" ht="12">
      <c r="B532" s="235"/>
      <c r="C532" s="236"/>
      <c r="D532" s="232" t="s">
        <v>167</v>
      </c>
      <c r="E532" s="245" t="s">
        <v>19</v>
      </c>
      <c r="F532" s="237" t="s">
        <v>777</v>
      </c>
      <c r="G532" s="236"/>
      <c r="H532" s="238">
        <v>13.32</v>
      </c>
      <c r="I532" s="239"/>
      <c r="J532" s="236"/>
      <c r="K532" s="236"/>
      <c r="L532" s="240"/>
      <c r="M532" s="241"/>
      <c r="N532" s="242"/>
      <c r="O532" s="242"/>
      <c r="P532" s="242"/>
      <c r="Q532" s="242"/>
      <c r="R532" s="242"/>
      <c r="S532" s="242"/>
      <c r="T532" s="243"/>
      <c r="AT532" s="244" t="s">
        <v>167</v>
      </c>
      <c r="AU532" s="244" t="s">
        <v>84</v>
      </c>
      <c r="AV532" s="12" t="s">
        <v>84</v>
      </c>
      <c r="AW532" s="12" t="s">
        <v>36</v>
      </c>
      <c r="AX532" s="12" t="s">
        <v>75</v>
      </c>
      <c r="AY532" s="244" t="s">
        <v>143</v>
      </c>
    </row>
    <row r="533" spans="2:51" s="12" customFormat="1" ht="12">
      <c r="B533" s="235"/>
      <c r="C533" s="236"/>
      <c r="D533" s="232" t="s">
        <v>167</v>
      </c>
      <c r="E533" s="245" t="s">
        <v>19</v>
      </c>
      <c r="F533" s="237" t="s">
        <v>386</v>
      </c>
      <c r="G533" s="236"/>
      <c r="H533" s="238">
        <v>31.2</v>
      </c>
      <c r="I533" s="239"/>
      <c r="J533" s="236"/>
      <c r="K533" s="236"/>
      <c r="L533" s="240"/>
      <c r="M533" s="241"/>
      <c r="N533" s="242"/>
      <c r="O533" s="242"/>
      <c r="P533" s="242"/>
      <c r="Q533" s="242"/>
      <c r="R533" s="242"/>
      <c r="S533" s="242"/>
      <c r="T533" s="243"/>
      <c r="AT533" s="244" t="s">
        <v>167</v>
      </c>
      <c r="AU533" s="244" t="s">
        <v>84</v>
      </c>
      <c r="AV533" s="12" t="s">
        <v>84</v>
      </c>
      <c r="AW533" s="12" t="s">
        <v>36</v>
      </c>
      <c r="AX533" s="12" t="s">
        <v>75</v>
      </c>
      <c r="AY533" s="244" t="s">
        <v>143</v>
      </c>
    </row>
    <row r="534" spans="2:51" s="12" customFormat="1" ht="12">
      <c r="B534" s="235"/>
      <c r="C534" s="236"/>
      <c r="D534" s="232" t="s">
        <v>167</v>
      </c>
      <c r="E534" s="245" t="s">
        <v>19</v>
      </c>
      <c r="F534" s="237" t="s">
        <v>778</v>
      </c>
      <c r="G534" s="236"/>
      <c r="H534" s="238">
        <v>11.31</v>
      </c>
      <c r="I534" s="239"/>
      <c r="J534" s="236"/>
      <c r="K534" s="236"/>
      <c r="L534" s="240"/>
      <c r="M534" s="241"/>
      <c r="N534" s="242"/>
      <c r="O534" s="242"/>
      <c r="P534" s="242"/>
      <c r="Q534" s="242"/>
      <c r="R534" s="242"/>
      <c r="S534" s="242"/>
      <c r="T534" s="243"/>
      <c r="AT534" s="244" t="s">
        <v>167</v>
      </c>
      <c r="AU534" s="244" t="s">
        <v>84</v>
      </c>
      <c r="AV534" s="12" t="s">
        <v>84</v>
      </c>
      <c r="AW534" s="12" t="s">
        <v>36</v>
      </c>
      <c r="AX534" s="12" t="s">
        <v>75</v>
      </c>
      <c r="AY534" s="244" t="s">
        <v>143</v>
      </c>
    </row>
    <row r="535" spans="2:51" s="12" customFormat="1" ht="12">
      <c r="B535" s="235"/>
      <c r="C535" s="236"/>
      <c r="D535" s="232" t="s">
        <v>167</v>
      </c>
      <c r="E535" s="245" t="s">
        <v>19</v>
      </c>
      <c r="F535" s="237" t="s">
        <v>779</v>
      </c>
      <c r="G535" s="236"/>
      <c r="H535" s="238">
        <v>36.36</v>
      </c>
      <c r="I535" s="239"/>
      <c r="J535" s="236"/>
      <c r="K535" s="236"/>
      <c r="L535" s="240"/>
      <c r="M535" s="241"/>
      <c r="N535" s="242"/>
      <c r="O535" s="242"/>
      <c r="P535" s="242"/>
      <c r="Q535" s="242"/>
      <c r="R535" s="242"/>
      <c r="S535" s="242"/>
      <c r="T535" s="243"/>
      <c r="AT535" s="244" t="s">
        <v>167</v>
      </c>
      <c r="AU535" s="244" t="s">
        <v>84</v>
      </c>
      <c r="AV535" s="12" t="s">
        <v>84</v>
      </c>
      <c r="AW535" s="12" t="s">
        <v>36</v>
      </c>
      <c r="AX535" s="12" t="s">
        <v>75</v>
      </c>
      <c r="AY535" s="244" t="s">
        <v>143</v>
      </c>
    </row>
    <row r="536" spans="2:51" s="12" customFormat="1" ht="12">
      <c r="B536" s="235"/>
      <c r="C536" s="236"/>
      <c r="D536" s="232" t="s">
        <v>167</v>
      </c>
      <c r="E536" s="245" t="s">
        <v>19</v>
      </c>
      <c r="F536" s="237" t="s">
        <v>780</v>
      </c>
      <c r="G536" s="236"/>
      <c r="H536" s="238">
        <v>8.43</v>
      </c>
      <c r="I536" s="239"/>
      <c r="J536" s="236"/>
      <c r="K536" s="236"/>
      <c r="L536" s="240"/>
      <c r="M536" s="241"/>
      <c r="N536" s="242"/>
      <c r="O536" s="242"/>
      <c r="P536" s="242"/>
      <c r="Q536" s="242"/>
      <c r="R536" s="242"/>
      <c r="S536" s="242"/>
      <c r="T536" s="243"/>
      <c r="AT536" s="244" t="s">
        <v>167</v>
      </c>
      <c r="AU536" s="244" t="s">
        <v>84</v>
      </c>
      <c r="AV536" s="12" t="s">
        <v>84</v>
      </c>
      <c r="AW536" s="12" t="s">
        <v>36</v>
      </c>
      <c r="AX536" s="12" t="s">
        <v>75</v>
      </c>
      <c r="AY536" s="244" t="s">
        <v>143</v>
      </c>
    </row>
    <row r="537" spans="2:51" s="12" customFormat="1" ht="12">
      <c r="B537" s="235"/>
      <c r="C537" s="236"/>
      <c r="D537" s="232" t="s">
        <v>167</v>
      </c>
      <c r="E537" s="245" t="s">
        <v>19</v>
      </c>
      <c r="F537" s="237" t="s">
        <v>390</v>
      </c>
      <c r="G537" s="236"/>
      <c r="H537" s="238">
        <v>16.8</v>
      </c>
      <c r="I537" s="239"/>
      <c r="J537" s="236"/>
      <c r="K537" s="236"/>
      <c r="L537" s="240"/>
      <c r="M537" s="241"/>
      <c r="N537" s="242"/>
      <c r="O537" s="242"/>
      <c r="P537" s="242"/>
      <c r="Q537" s="242"/>
      <c r="R537" s="242"/>
      <c r="S537" s="242"/>
      <c r="T537" s="243"/>
      <c r="AT537" s="244" t="s">
        <v>167</v>
      </c>
      <c r="AU537" s="244" t="s">
        <v>84</v>
      </c>
      <c r="AV537" s="12" t="s">
        <v>84</v>
      </c>
      <c r="AW537" s="12" t="s">
        <v>36</v>
      </c>
      <c r="AX537" s="12" t="s">
        <v>75</v>
      </c>
      <c r="AY537" s="244" t="s">
        <v>143</v>
      </c>
    </row>
    <row r="538" spans="2:51" s="14" customFormat="1" ht="12">
      <c r="B538" s="267"/>
      <c r="C538" s="268"/>
      <c r="D538" s="232" t="s">
        <v>167</v>
      </c>
      <c r="E538" s="269" t="s">
        <v>19</v>
      </c>
      <c r="F538" s="270" t="s">
        <v>351</v>
      </c>
      <c r="G538" s="268"/>
      <c r="H538" s="271">
        <v>117.42</v>
      </c>
      <c r="I538" s="272"/>
      <c r="J538" s="268"/>
      <c r="K538" s="268"/>
      <c r="L538" s="273"/>
      <c r="M538" s="274"/>
      <c r="N538" s="275"/>
      <c r="O538" s="275"/>
      <c r="P538" s="275"/>
      <c r="Q538" s="275"/>
      <c r="R538" s="275"/>
      <c r="S538" s="275"/>
      <c r="T538" s="276"/>
      <c r="AT538" s="277" t="s">
        <v>167</v>
      </c>
      <c r="AU538" s="277" t="s">
        <v>84</v>
      </c>
      <c r="AV538" s="14" t="s">
        <v>158</v>
      </c>
      <c r="AW538" s="14" t="s">
        <v>36</v>
      </c>
      <c r="AX538" s="14" t="s">
        <v>75</v>
      </c>
      <c r="AY538" s="277" t="s">
        <v>143</v>
      </c>
    </row>
    <row r="539" spans="2:51" s="12" customFormat="1" ht="12">
      <c r="B539" s="235"/>
      <c r="C539" s="236"/>
      <c r="D539" s="232" t="s">
        <v>167</v>
      </c>
      <c r="E539" s="245" t="s">
        <v>19</v>
      </c>
      <c r="F539" s="237" t="s">
        <v>781</v>
      </c>
      <c r="G539" s="236"/>
      <c r="H539" s="238">
        <v>13.41</v>
      </c>
      <c r="I539" s="239"/>
      <c r="J539" s="236"/>
      <c r="K539" s="236"/>
      <c r="L539" s="240"/>
      <c r="M539" s="241"/>
      <c r="N539" s="242"/>
      <c r="O539" s="242"/>
      <c r="P539" s="242"/>
      <c r="Q539" s="242"/>
      <c r="R539" s="242"/>
      <c r="S539" s="242"/>
      <c r="T539" s="243"/>
      <c r="AT539" s="244" t="s">
        <v>167</v>
      </c>
      <c r="AU539" s="244" t="s">
        <v>84</v>
      </c>
      <c r="AV539" s="12" t="s">
        <v>84</v>
      </c>
      <c r="AW539" s="12" t="s">
        <v>36</v>
      </c>
      <c r="AX539" s="12" t="s">
        <v>75</v>
      </c>
      <c r="AY539" s="244" t="s">
        <v>143</v>
      </c>
    </row>
    <row r="540" spans="2:51" s="12" customFormat="1" ht="12">
      <c r="B540" s="235"/>
      <c r="C540" s="236"/>
      <c r="D540" s="232" t="s">
        <v>167</v>
      </c>
      <c r="E540" s="245" t="s">
        <v>19</v>
      </c>
      <c r="F540" s="237" t="s">
        <v>782</v>
      </c>
      <c r="G540" s="236"/>
      <c r="H540" s="238">
        <v>33.75</v>
      </c>
      <c r="I540" s="239"/>
      <c r="J540" s="236"/>
      <c r="K540" s="236"/>
      <c r="L540" s="240"/>
      <c r="M540" s="241"/>
      <c r="N540" s="242"/>
      <c r="O540" s="242"/>
      <c r="P540" s="242"/>
      <c r="Q540" s="242"/>
      <c r="R540" s="242"/>
      <c r="S540" s="242"/>
      <c r="T540" s="243"/>
      <c r="AT540" s="244" t="s">
        <v>167</v>
      </c>
      <c r="AU540" s="244" t="s">
        <v>84</v>
      </c>
      <c r="AV540" s="12" t="s">
        <v>84</v>
      </c>
      <c r="AW540" s="12" t="s">
        <v>36</v>
      </c>
      <c r="AX540" s="12" t="s">
        <v>75</v>
      </c>
      <c r="AY540" s="244" t="s">
        <v>143</v>
      </c>
    </row>
    <row r="541" spans="2:51" s="12" customFormat="1" ht="12">
      <c r="B541" s="235"/>
      <c r="C541" s="236"/>
      <c r="D541" s="232" t="s">
        <v>167</v>
      </c>
      <c r="E541" s="245" t="s">
        <v>19</v>
      </c>
      <c r="F541" s="237" t="s">
        <v>783</v>
      </c>
      <c r="G541" s="236"/>
      <c r="H541" s="238">
        <v>11.61</v>
      </c>
      <c r="I541" s="239"/>
      <c r="J541" s="236"/>
      <c r="K541" s="236"/>
      <c r="L541" s="240"/>
      <c r="M541" s="241"/>
      <c r="N541" s="242"/>
      <c r="O541" s="242"/>
      <c r="P541" s="242"/>
      <c r="Q541" s="242"/>
      <c r="R541" s="242"/>
      <c r="S541" s="242"/>
      <c r="T541" s="243"/>
      <c r="AT541" s="244" t="s">
        <v>167</v>
      </c>
      <c r="AU541" s="244" t="s">
        <v>84</v>
      </c>
      <c r="AV541" s="12" t="s">
        <v>84</v>
      </c>
      <c r="AW541" s="12" t="s">
        <v>36</v>
      </c>
      <c r="AX541" s="12" t="s">
        <v>75</v>
      </c>
      <c r="AY541" s="244" t="s">
        <v>143</v>
      </c>
    </row>
    <row r="542" spans="2:51" s="12" customFormat="1" ht="12">
      <c r="B542" s="235"/>
      <c r="C542" s="236"/>
      <c r="D542" s="232" t="s">
        <v>167</v>
      </c>
      <c r="E542" s="245" t="s">
        <v>19</v>
      </c>
      <c r="F542" s="237" t="s">
        <v>784</v>
      </c>
      <c r="G542" s="236"/>
      <c r="H542" s="238">
        <v>11.1</v>
      </c>
      <c r="I542" s="239"/>
      <c r="J542" s="236"/>
      <c r="K542" s="236"/>
      <c r="L542" s="240"/>
      <c r="M542" s="241"/>
      <c r="N542" s="242"/>
      <c r="O542" s="242"/>
      <c r="P542" s="242"/>
      <c r="Q542" s="242"/>
      <c r="R542" s="242"/>
      <c r="S542" s="242"/>
      <c r="T542" s="243"/>
      <c r="AT542" s="244" t="s">
        <v>167</v>
      </c>
      <c r="AU542" s="244" t="s">
        <v>84</v>
      </c>
      <c r="AV542" s="12" t="s">
        <v>84</v>
      </c>
      <c r="AW542" s="12" t="s">
        <v>36</v>
      </c>
      <c r="AX542" s="12" t="s">
        <v>75</v>
      </c>
      <c r="AY542" s="244" t="s">
        <v>143</v>
      </c>
    </row>
    <row r="543" spans="2:51" s="12" customFormat="1" ht="12">
      <c r="B543" s="235"/>
      <c r="C543" s="236"/>
      <c r="D543" s="232" t="s">
        <v>167</v>
      </c>
      <c r="E543" s="245" t="s">
        <v>19</v>
      </c>
      <c r="F543" s="237" t="s">
        <v>785</v>
      </c>
      <c r="G543" s="236"/>
      <c r="H543" s="238">
        <v>41.55</v>
      </c>
      <c r="I543" s="239"/>
      <c r="J543" s="236"/>
      <c r="K543" s="236"/>
      <c r="L543" s="240"/>
      <c r="M543" s="241"/>
      <c r="N543" s="242"/>
      <c r="O543" s="242"/>
      <c r="P543" s="242"/>
      <c r="Q543" s="242"/>
      <c r="R543" s="242"/>
      <c r="S543" s="242"/>
      <c r="T543" s="243"/>
      <c r="AT543" s="244" t="s">
        <v>167</v>
      </c>
      <c r="AU543" s="244" t="s">
        <v>84</v>
      </c>
      <c r="AV543" s="12" t="s">
        <v>84</v>
      </c>
      <c r="AW543" s="12" t="s">
        <v>36</v>
      </c>
      <c r="AX543" s="12" t="s">
        <v>75</v>
      </c>
      <c r="AY543" s="244" t="s">
        <v>143</v>
      </c>
    </row>
    <row r="544" spans="2:51" s="12" customFormat="1" ht="12">
      <c r="B544" s="235"/>
      <c r="C544" s="236"/>
      <c r="D544" s="232" t="s">
        <v>167</v>
      </c>
      <c r="E544" s="245" t="s">
        <v>19</v>
      </c>
      <c r="F544" s="237" t="s">
        <v>786</v>
      </c>
      <c r="G544" s="236"/>
      <c r="H544" s="238">
        <v>8.43</v>
      </c>
      <c r="I544" s="239"/>
      <c r="J544" s="236"/>
      <c r="K544" s="236"/>
      <c r="L544" s="240"/>
      <c r="M544" s="241"/>
      <c r="N544" s="242"/>
      <c r="O544" s="242"/>
      <c r="P544" s="242"/>
      <c r="Q544" s="242"/>
      <c r="R544" s="242"/>
      <c r="S544" s="242"/>
      <c r="T544" s="243"/>
      <c r="AT544" s="244" t="s">
        <v>167</v>
      </c>
      <c r="AU544" s="244" t="s">
        <v>84</v>
      </c>
      <c r="AV544" s="12" t="s">
        <v>84</v>
      </c>
      <c r="AW544" s="12" t="s">
        <v>36</v>
      </c>
      <c r="AX544" s="12" t="s">
        <v>75</v>
      </c>
      <c r="AY544" s="244" t="s">
        <v>143</v>
      </c>
    </row>
    <row r="545" spans="2:51" s="12" customFormat="1" ht="12">
      <c r="B545" s="235"/>
      <c r="C545" s="236"/>
      <c r="D545" s="232" t="s">
        <v>167</v>
      </c>
      <c r="E545" s="245" t="s">
        <v>19</v>
      </c>
      <c r="F545" s="237" t="s">
        <v>787</v>
      </c>
      <c r="G545" s="236"/>
      <c r="H545" s="238">
        <v>7.02</v>
      </c>
      <c r="I545" s="239"/>
      <c r="J545" s="236"/>
      <c r="K545" s="236"/>
      <c r="L545" s="240"/>
      <c r="M545" s="241"/>
      <c r="N545" s="242"/>
      <c r="O545" s="242"/>
      <c r="P545" s="242"/>
      <c r="Q545" s="242"/>
      <c r="R545" s="242"/>
      <c r="S545" s="242"/>
      <c r="T545" s="243"/>
      <c r="AT545" s="244" t="s">
        <v>167</v>
      </c>
      <c r="AU545" s="244" t="s">
        <v>84</v>
      </c>
      <c r="AV545" s="12" t="s">
        <v>84</v>
      </c>
      <c r="AW545" s="12" t="s">
        <v>36</v>
      </c>
      <c r="AX545" s="12" t="s">
        <v>75</v>
      </c>
      <c r="AY545" s="244" t="s">
        <v>143</v>
      </c>
    </row>
    <row r="546" spans="2:51" s="14" customFormat="1" ht="12">
      <c r="B546" s="267"/>
      <c r="C546" s="268"/>
      <c r="D546" s="232" t="s">
        <v>167</v>
      </c>
      <c r="E546" s="269" t="s">
        <v>19</v>
      </c>
      <c r="F546" s="270" t="s">
        <v>356</v>
      </c>
      <c r="G546" s="268"/>
      <c r="H546" s="271">
        <v>126.86999999999999</v>
      </c>
      <c r="I546" s="272"/>
      <c r="J546" s="268"/>
      <c r="K546" s="268"/>
      <c r="L546" s="273"/>
      <c r="M546" s="274"/>
      <c r="N546" s="275"/>
      <c r="O546" s="275"/>
      <c r="P546" s="275"/>
      <c r="Q546" s="275"/>
      <c r="R546" s="275"/>
      <c r="S546" s="275"/>
      <c r="T546" s="276"/>
      <c r="AT546" s="277" t="s">
        <v>167</v>
      </c>
      <c r="AU546" s="277" t="s">
        <v>84</v>
      </c>
      <c r="AV546" s="14" t="s">
        <v>158</v>
      </c>
      <c r="AW546" s="14" t="s">
        <v>36</v>
      </c>
      <c r="AX546" s="14" t="s">
        <v>75</v>
      </c>
      <c r="AY546" s="277" t="s">
        <v>143</v>
      </c>
    </row>
    <row r="547" spans="2:51" s="12" customFormat="1" ht="12">
      <c r="B547" s="235"/>
      <c r="C547" s="236"/>
      <c r="D547" s="232" t="s">
        <v>167</v>
      </c>
      <c r="E547" s="245" t="s">
        <v>19</v>
      </c>
      <c r="F547" s="237" t="s">
        <v>788</v>
      </c>
      <c r="G547" s="236"/>
      <c r="H547" s="238">
        <v>13.41</v>
      </c>
      <c r="I547" s="239"/>
      <c r="J547" s="236"/>
      <c r="K547" s="236"/>
      <c r="L547" s="240"/>
      <c r="M547" s="241"/>
      <c r="N547" s="242"/>
      <c r="O547" s="242"/>
      <c r="P547" s="242"/>
      <c r="Q547" s="242"/>
      <c r="R547" s="242"/>
      <c r="S547" s="242"/>
      <c r="T547" s="243"/>
      <c r="AT547" s="244" t="s">
        <v>167</v>
      </c>
      <c r="AU547" s="244" t="s">
        <v>84</v>
      </c>
      <c r="AV547" s="12" t="s">
        <v>84</v>
      </c>
      <c r="AW547" s="12" t="s">
        <v>36</v>
      </c>
      <c r="AX547" s="12" t="s">
        <v>75</v>
      </c>
      <c r="AY547" s="244" t="s">
        <v>143</v>
      </c>
    </row>
    <row r="548" spans="2:51" s="12" customFormat="1" ht="12">
      <c r="B548" s="235"/>
      <c r="C548" s="236"/>
      <c r="D548" s="232" t="s">
        <v>167</v>
      </c>
      <c r="E548" s="245" t="s">
        <v>19</v>
      </c>
      <c r="F548" s="237" t="s">
        <v>789</v>
      </c>
      <c r="G548" s="236"/>
      <c r="H548" s="238">
        <v>33.75</v>
      </c>
      <c r="I548" s="239"/>
      <c r="J548" s="236"/>
      <c r="K548" s="236"/>
      <c r="L548" s="240"/>
      <c r="M548" s="241"/>
      <c r="N548" s="242"/>
      <c r="O548" s="242"/>
      <c r="P548" s="242"/>
      <c r="Q548" s="242"/>
      <c r="R548" s="242"/>
      <c r="S548" s="242"/>
      <c r="T548" s="243"/>
      <c r="AT548" s="244" t="s">
        <v>167</v>
      </c>
      <c r="AU548" s="244" t="s">
        <v>84</v>
      </c>
      <c r="AV548" s="12" t="s">
        <v>84</v>
      </c>
      <c r="AW548" s="12" t="s">
        <v>36</v>
      </c>
      <c r="AX548" s="12" t="s">
        <v>75</v>
      </c>
      <c r="AY548" s="244" t="s">
        <v>143</v>
      </c>
    </row>
    <row r="549" spans="2:51" s="12" customFormat="1" ht="12">
      <c r="B549" s="235"/>
      <c r="C549" s="236"/>
      <c r="D549" s="232" t="s">
        <v>167</v>
      </c>
      <c r="E549" s="245" t="s">
        <v>19</v>
      </c>
      <c r="F549" s="237" t="s">
        <v>790</v>
      </c>
      <c r="G549" s="236"/>
      <c r="H549" s="238">
        <v>11.61</v>
      </c>
      <c r="I549" s="239"/>
      <c r="J549" s="236"/>
      <c r="K549" s="236"/>
      <c r="L549" s="240"/>
      <c r="M549" s="241"/>
      <c r="N549" s="242"/>
      <c r="O549" s="242"/>
      <c r="P549" s="242"/>
      <c r="Q549" s="242"/>
      <c r="R549" s="242"/>
      <c r="S549" s="242"/>
      <c r="T549" s="243"/>
      <c r="AT549" s="244" t="s">
        <v>167</v>
      </c>
      <c r="AU549" s="244" t="s">
        <v>84</v>
      </c>
      <c r="AV549" s="12" t="s">
        <v>84</v>
      </c>
      <c r="AW549" s="12" t="s">
        <v>36</v>
      </c>
      <c r="AX549" s="12" t="s">
        <v>75</v>
      </c>
      <c r="AY549" s="244" t="s">
        <v>143</v>
      </c>
    </row>
    <row r="550" spans="2:51" s="12" customFormat="1" ht="12">
      <c r="B550" s="235"/>
      <c r="C550" s="236"/>
      <c r="D550" s="232" t="s">
        <v>167</v>
      </c>
      <c r="E550" s="245" t="s">
        <v>19</v>
      </c>
      <c r="F550" s="237" t="s">
        <v>791</v>
      </c>
      <c r="G550" s="236"/>
      <c r="H550" s="238">
        <v>41.55</v>
      </c>
      <c r="I550" s="239"/>
      <c r="J550" s="236"/>
      <c r="K550" s="236"/>
      <c r="L550" s="240"/>
      <c r="M550" s="241"/>
      <c r="N550" s="242"/>
      <c r="O550" s="242"/>
      <c r="P550" s="242"/>
      <c r="Q550" s="242"/>
      <c r="R550" s="242"/>
      <c r="S550" s="242"/>
      <c r="T550" s="243"/>
      <c r="AT550" s="244" t="s">
        <v>167</v>
      </c>
      <c r="AU550" s="244" t="s">
        <v>84</v>
      </c>
      <c r="AV550" s="12" t="s">
        <v>84</v>
      </c>
      <c r="AW550" s="12" t="s">
        <v>36</v>
      </c>
      <c r="AX550" s="12" t="s">
        <v>75</v>
      </c>
      <c r="AY550" s="244" t="s">
        <v>143</v>
      </c>
    </row>
    <row r="551" spans="2:51" s="12" customFormat="1" ht="12">
      <c r="B551" s="235"/>
      <c r="C551" s="236"/>
      <c r="D551" s="232" t="s">
        <v>167</v>
      </c>
      <c r="E551" s="245" t="s">
        <v>19</v>
      </c>
      <c r="F551" s="237" t="s">
        <v>402</v>
      </c>
      <c r="G551" s="236"/>
      <c r="H551" s="238">
        <v>11.1</v>
      </c>
      <c r="I551" s="239"/>
      <c r="J551" s="236"/>
      <c r="K551" s="236"/>
      <c r="L551" s="240"/>
      <c r="M551" s="241"/>
      <c r="N551" s="242"/>
      <c r="O551" s="242"/>
      <c r="P551" s="242"/>
      <c r="Q551" s="242"/>
      <c r="R551" s="242"/>
      <c r="S551" s="242"/>
      <c r="T551" s="243"/>
      <c r="AT551" s="244" t="s">
        <v>167</v>
      </c>
      <c r="AU551" s="244" t="s">
        <v>84</v>
      </c>
      <c r="AV551" s="12" t="s">
        <v>84</v>
      </c>
      <c r="AW551" s="12" t="s">
        <v>36</v>
      </c>
      <c r="AX551" s="12" t="s">
        <v>75</v>
      </c>
      <c r="AY551" s="244" t="s">
        <v>143</v>
      </c>
    </row>
    <row r="552" spans="2:51" s="12" customFormat="1" ht="12">
      <c r="B552" s="235"/>
      <c r="C552" s="236"/>
      <c r="D552" s="232" t="s">
        <v>167</v>
      </c>
      <c r="E552" s="245" t="s">
        <v>19</v>
      </c>
      <c r="F552" s="237" t="s">
        <v>792</v>
      </c>
      <c r="G552" s="236"/>
      <c r="H552" s="238">
        <v>8.43</v>
      </c>
      <c r="I552" s="239"/>
      <c r="J552" s="236"/>
      <c r="K552" s="236"/>
      <c r="L552" s="240"/>
      <c r="M552" s="241"/>
      <c r="N552" s="242"/>
      <c r="O552" s="242"/>
      <c r="P552" s="242"/>
      <c r="Q552" s="242"/>
      <c r="R552" s="242"/>
      <c r="S552" s="242"/>
      <c r="T552" s="243"/>
      <c r="AT552" s="244" t="s">
        <v>167</v>
      </c>
      <c r="AU552" s="244" t="s">
        <v>84</v>
      </c>
      <c r="AV552" s="12" t="s">
        <v>84</v>
      </c>
      <c r="AW552" s="12" t="s">
        <v>36</v>
      </c>
      <c r="AX552" s="12" t="s">
        <v>75</v>
      </c>
      <c r="AY552" s="244" t="s">
        <v>143</v>
      </c>
    </row>
    <row r="553" spans="2:51" s="12" customFormat="1" ht="12">
      <c r="B553" s="235"/>
      <c r="C553" s="236"/>
      <c r="D553" s="232" t="s">
        <v>167</v>
      </c>
      <c r="E553" s="245" t="s">
        <v>19</v>
      </c>
      <c r="F553" s="237" t="s">
        <v>793</v>
      </c>
      <c r="G553" s="236"/>
      <c r="H553" s="238">
        <v>7.02</v>
      </c>
      <c r="I553" s="239"/>
      <c r="J553" s="236"/>
      <c r="K553" s="236"/>
      <c r="L553" s="240"/>
      <c r="M553" s="241"/>
      <c r="N553" s="242"/>
      <c r="O553" s="242"/>
      <c r="P553" s="242"/>
      <c r="Q553" s="242"/>
      <c r="R553" s="242"/>
      <c r="S553" s="242"/>
      <c r="T553" s="243"/>
      <c r="AT553" s="244" t="s">
        <v>167</v>
      </c>
      <c r="AU553" s="244" t="s">
        <v>84</v>
      </c>
      <c r="AV553" s="12" t="s">
        <v>84</v>
      </c>
      <c r="AW553" s="12" t="s">
        <v>36</v>
      </c>
      <c r="AX553" s="12" t="s">
        <v>75</v>
      </c>
      <c r="AY553" s="244" t="s">
        <v>143</v>
      </c>
    </row>
    <row r="554" spans="2:51" s="14" customFormat="1" ht="12">
      <c r="B554" s="267"/>
      <c r="C554" s="268"/>
      <c r="D554" s="232" t="s">
        <v>167</v>
      </c>
      <c r="E554" s="269" t="s">
        <v>19</v>
      </c>
      <c r="F554" s="270" t="s">
        <v>360</v>
      </c>
      <c r="G554" s="268"/>
      <c r="H554" s="271">
        <v>126.86999999999999</v>
      </c>
      <c r="I554" s="272"/>
      <c r="J554" s="268"/>
      <c r="K554" s="268"/>
      <c r="L554" s="273"/>
      <c r="M554" s="274"/>
      <c r="N554" s="275"/>
      <c r="O554" s="275"/>
      <c r="P554" s="275"/>
      <c r="Q554" s="275"/>
      <c r="R554" s="275"/>
      <c r="S554" s="275"/>
      <c r="T554" s="276"/>
      <c r="AT554" s="277" t="s">
        <v>167</v>
      </c>
      <c r="AU554" s="277" t="s">
        <v>84</v>
      </c>
      <c r="AV554" s="14" t="s">
        <v>158</v>
      </c>
      <c r="AW554" s="14" t="s">
        <v>36</v>
      </c>
      <c r="AX554" s="14" t="s">
        <v>75</v>
      </c>
      <c r="AY554" s="277" t="s">
        <v>143</v>
      </c>
    </row>
    <row r="555" spans="2:51" s="13" customFormat="1" ht="12">
      <c r="B555" s="246"/>
      <c r="C555" s="247"/>
      <c r="D555" s="232" t="s">
        <v>167</v>
      </c>
      <c r="E555" s="248" t="s">
        <v>19</v>
      </c>
      <c r="F555" s="249" t="s">
        <v>176</v>
      </c>
      <c r="G555" s="247"/>
      <c r="H555" s="250">
        <v>425.88200000000006</v>
      </c>
      <c r="I555" s="251"/>
      <c r="J555" s="247"/>
      <c r="K555" s="247"/>
      <c r="L555" s="252"/>
      <c r="M555" s="253"/>
      <c r="N555" s="254"/>
      <c r="O555" s="254"/>
      <c r="P555" s="254"/>
      <c r="Q555" s="254"/>
      <c r="R555" s="254"/>
      <c r="S555" s="254"/>
      <c r="T555" s="255"/>
      <c r="AT555" s="256" t="s">
        <v>167</v>
      </c>
      <c r="AU555" s="256" t="s">
        <v>84</v>
      </c>
      <c r="AV555" s="13" t="s">
        <v>150</v>
      </c>
      <c r="AW555" s="13" t="s">
        <v>36</v>
      </c>
      <c r="AX555" s="13" t="s">
        <v>82</v>
      </c>
      <c r="AY555" s="256" t="s">
        <v>143</v>
      </c>
    </row>
    <row r="556" spans="2:63" s="11" customFormat="1" ht="22.8" customHeight="1">
      <c r="B556" s="203"/>
      <c r="C556" s="204"/>
      <c r="D556" s="205" t="s">
        <v>74</v>
      </c>
      <c r="E556" s="217" t="s">
        <v>794</v>
      </c>
      <c r="F556" s="217" t="s">
        <v>795</v>
      </c>
      <c r="G556" s="204"/>
      <c r="H556" s="204"/>
      <c r="I556" s="207"/>
      <c r="J556" s="218">
        <f>BK556</f>
        <v>0</v>
      </c>
      <c r="K556" s="204"/>
      <c r="L556" s="209"/>
      <c r="M556" s="210"/>
      <c r="N556" s="211"/>
      <c r="O556" s="211"/>
      <c r="P556" s="212">
        <f>SUM(P557:P569)</f>
        <v>0</v>
      </c>
      <c r="Q556" s="211"/>
      <c r="R556" s="212">
        <f>SUM(R557:R569)</f>
        <v>0</v>
      </c>
      <c r="S556" s="211"/>
      <c r="T556" s="213">
        <f>SUM(T557:T569)</f>
        <v>0</v>
      </c>
      <c r="AR556" s="214" t="s">
        <v>82</v>
      </c>
      <c r="AT556" s="215" t="s">
        <v>74</v>
      </c>
      <c r="AU556" s="215" t="s">
        <v>82</v>
      </c>
      <c r="AY556" s="214" t="s">
        <v>143</v>
      </c>
      <c r="BK556" s="216">
        <f>SUM(BK557:BK569)</f>
        <v>0</v>
      </c>
    </row>
    <row r="557" spans="2:65" s="1" customFormat="1" ht="24" customHeight="1">
      <c r="B557" s="38"/>
      <c r="C557" s="219" t="s">
        <v>796</v>
      </c>
      <c r="D557" s="219" t="s">
        <v>145</v>
      </c>
      <c r="E557" s="220" t="s">
        <v>797</v>
      </c>
      <c r="F557" s="221" t="s">
        <v>798</v>
      </c>
      <c r="G557" s="222" t="s">
        <v>237</v>
      </c>
      <c r="H557" s="223">
        <v>120.177</v>
      </c>
      <c r="I557" s="224"/>
      <c r="J557" s="225">
        <f>ROUND(I557*H557,2)</f>
        <v>0</v>
      </c>
      <c r="K557" s="221" t="s">
        <v>149</v>
      </c>
      <c r="L557" s="43"/>
      <c r="M557" s="226" t="s">
        <v>19</v>
      </c>
      <c r="N557" s="227" t="s">
        <v>46</v>
      </c>
      <c r="O557" s="83"/>
      <c r="P557" s="228">
        <f>O557*H557</f>
        <v>0</v>
      </c>
      <c r="Q557" s="228">
        <v>0</v>
      </c>
      <c r="R557" s="228">
        <f>Q557*H557</f>
        <v>0</v>
      </c>
      <c r="S557" s="228">
        <v>0</v>
      </c>
      <c r="T557" s="229">
        <f>S557*H557</f>
        <v>0</v>
      </c>
      <c r="AR557" s="230" t="s">
        <v>150</v>
      </c>
      <c r="AT557" s="230" t="s">
        <v>145</v>
      </c>
      <c r="AU557" s="230" t="s">
        <v>84</v>
      </c>
      <c r="AY557" s="17" t="s">
        <v>143</v>
      </c>
      <c r="BE557" s="231">
        <f>IF(N557="základní",J557,0)</f>
        <v>0</v>
      </c>
      <c r="BF557" s="231">
        <f>IF(N557="snížená",J557,0)</f>
        <v>0</v>
      </c>
      <c r="BG557" s="231">
        <f>IF(N557="zákl. přenesená",J557,0)</f>
        <v>0</v>
      </c>
      <c r="BH557" s="231">
        <f>IF(N557="sníž. přenesená",J557,0)</f>
        <v>0</v>
      </c>
      <c r="BI557" s="231">
        <f>IF(N557="nulová",J557,0)</f>
        <v>0</v>
      </c>
      <c r="BJ557" s="17" t="s">
        <v>82</v>
      </c>
      <c r="BK557" s="231">
        <f>ROUND(I557*H557,2)</f>
        <v>0</v>
      </c>
      <c r="BL557" s="17" t="s">
        <v>150</v>
      </c>
      <c r="BM557" s="230" t="s">
        <v>799</v>
      </c>
    </row>
    <row r="558" spans="2:47" s="1" customFormat="1" ht="12">
      <c r="B558" s="38"/>
      <c r="C558" s="39"/>
      <c r="D558" s="232" t="s">
        <v>152</v>
      </c>
      <c r="E558" s="39"/>
      <c r="F558" s="233" t="s">
        <v>800</v>
      </c>
      <c r="G558" s="39"/>
      <c r="H558" s="39"/>
      <c r="I558" s="145"/>
      <c r="J558" s="39"/>
      <c r="K558" s="39"/>
      <c r="L558" s="43"/>
      <c r="M558" s="234"/>
      <c r="N558" s="83"/>
      <c r="O558" s="83"/>
      <c r="P558" s="83"/>
      <c r="Q558" s="83"/>
      <c r="R558" s="83"/>
      <c r="S558" s="83"/>
      <c r="T558" s="84"/>
      <c r="AT558" s="17" t="s">
        <v>152</v>
      </c>
      <c r="AU558" s="17" t="s">
        <v>84</v>
      </c>
    </row>
    <row r="559" spans="2:65" s="1" customFormat="1" ht="16.5" customHeight="1">
      <c r="B559" s="38"/>
      <c r="C559" s="219" t="s">
        <v>801</v>
      </c>
      <c r="D559" s="219" t="s">
        <v>145</v>
      </c>
      <c r="E559" s="220" t="s">
        <v>802</v>
      </c>
      <c r="F559" s="221" t="s">
        <v>803</v>
      </c>
      <c r="G559" s="222" t="s">
        <v>237</v>
      </c>
      <c r="H559" s="223">
        <v>120.177</v>
      </c>
      <c r="I559" s="224"/>
      <c r="J559" s="225">
        <f>ROUND(I559*H559,2)</f>
        <v>0</v>
      </c>
      <c r="K559" s="221" t="s">
        <v>149</v>
      </c>
      <c r="L559" s="43"/>
      <c r="M559" s="226" t="s">
        <v>19</v>
      </c>
      <c r="N559" s="227" t="s">
        <v>46</v>
      </c>
      <c r="O559" s="83"/>
      <c r="P559" s="228">
        <f>O559*H559</f>
        <v>0</v>
      </c>
      <c r="Q559" s="228">
        <v>0</v>
      </c>
      <c r="R559" s="228">
        <f>Q559*H559</f>
        <v>0</v>
      </c>
      <c r="S559" s="228">
        <v>0</v>
      </c>
      <c r="T559" s="229">
        <f>S559*H559</f>
        <v>0</v>
      </c>
      <c r="AR559" s="230" t="s">
        <v>150</v>
      </c>
      <c r="AT559" s="230" t="s">
        <v>145</v>
      </c>
      <c r="AU559" s="230" t="s">
        <v>84</v>
      </c>
      <c r="AY559" s="17" t="s">
        <v>143</v>
      </c>
      <c r="BE559" s="231">
        <f>IF(N559="základní",J559,0)</f>
        <v>0</v>
      </c>
      <c r="BF559" s="231">
        <f>IF(N559="snížená",J559,0)</f>
        <v>0</v>
      </c>
      <c r="BG559" s="231">
        <f>IF(N559="zákl. přenesená",J559,0)</f>
        <v>0</v>
      </c>
      <c r="BH559" s="231">
        <f>IF(N559="sníž. přenesená",J559,0)</f>
        <v>0</v>
      </c>
      <c r="BI559" s="231">
        <f>IF(N559="nulová",J559,0)</f>
        <v>0</v>
      </c>
      <c r="BJ559" s="17" t="s">
        <v>82</v>
      </c>
      <c r="BK559" s="231">
        <f>ROUND(I559*H559,2)</f>
        <v>0</v>
      </c>
      <c r="BL559" s="17" t="s">
        <v>150</v>
      </c>
      <c r="BM559" s="230" t="s">
        <v>804</v>
      </c>
    </row>
    <row r="560" spans="2:47" s="1" customFormat="1" ht="12">
      <c r="B560" s="38"/>
      <c r="C560" s="39"/>
      <c r="D560" s="232" t="s">
        <v>152</v>
      </c>
      <c r="E560" s="39"/>
      <c r="F560" s="233" t="s">
        <v>805</v>
      </c>
      <c r="G560" s="39"/>
      <c r="H560" s="39"/>
      <c r="I560" s="145"/>
      <c r="J560" s="39"/>
      <c r="K560" s="39"/>
      <c r="L560" s="43"/>
      <c r="M560" s="234"/>
      <c r="N560" s="83"/>
      <c r="O560" s="83"/>
      <c r="P560" s="83"/>
      <c r="Q560" s="83"/>
      <c r="R560" s="83"/>
      <c r="S560" s="83"/>
      <c r="T560" s="84"/>
      <c r="AT560" s="17" t="s">
        <v>152</v>
      </c>
      <c r="AU560" s="17" t="s">
        <v>84</v>
      </c>
    </row>
    <row r="561" spans="2:65" s="1" customFormat="1" ht="24" customHeight="1">
      <c r="B561" s="38"/>
      <c r="C561" s="219" t="s">
        <v>806</v>
      </c>
      <c r="D561" s="219" t="s">
        <v>145</v>
      </c>
      <c r="E561" s="220" t="s">
        <v>807</v>
      </c>
      <c r="F561" s="221" t="s">
        <v>808</v>
      </c>
      <c r="G561" s="222" t="s">
        <v>237</v>
      </c>
      <c r="H561" s="223">
        <v>1682.478</v>
      </c>
      <c r="I561" s="224"/>
      <c r="J561" s="225">
        <f>ROUND(I561*H561,2)</f>
        <v>0</v>
      </c>
      <c r="K561" s="221" t="s">
        <v>149</v>
      </c>
      <c r="L561" s="43"/>
      <c r="M561" s="226" t="s">
        <v>19</v>
      </c>
      <c r="N561" s="227" t="s">
        <v>46</v>
      </c>
      <c r="O561" s="83"/>
      <c r="P561" s="228">
        <f>O561*H561</f>
        <v>0</v>
      </c>
      <c r="Q561" s="228">
        <v>0</v>
      </c>
      <c r="R561" s="228">
        <f>Q561*H561</f>
        <v>0</v>
      </c>
      <c r="S561" s="228">
        <v>0</v>
      </c>
      <c r="T561" s="229">
        <f>S561*H561</f>
        <v>0</v>
      </c>
      <c r="AR561" s="230" t="s">
        <v>150</v>
      </c>
      <c r="AT561" s="230" t="s">
        <v>145</v>
      </c>
      <c r="AU561" s="230" t="s">
        <v>84</v>
      </c>
      <c r="AY561" s="17" t="s">
        <v>143</v>
      </c>
      <c r="BE561" s="231">
        <f>IF(N561="základní",J561,0)</f>
        <v>0</v>
      </c>
      <c r="BF561" s="231">
        <f>IF(N561="snížená",J561,0)</f>
        <v>0</v>
      </c>
      <c r="BG561" s="231">
        <f>IF(N561="zákl. přenesená",J561,0)</f>
        <v>0</v>
      </c>
      <c r="BH561" s="231">
        <f>IF(N561="sníž. přenesená",J561,0)</f>
        <v>0</v>
      </c>
      <c r="BI561" s="231">
        <f>IF(N561="nulová",J561,0)</f>
        <v>0</v>
      </c>
      <c r="BJ561" s="17" t="s">
        <v>82</v>
      </c>
      <c r="BK561" s="231">
        <f>ROUND(I561*H561,2)</f>
        <v>0</v>
      </c>
      <c r="BL561" s="17" t="s">
        <v>150</v>
      </c>
      <c r="BM561" s="230" t="s">
        <v>809</v>
      </c>
    </row>
    <row r="562" spans="2:47" s="1" customFormat="1" ht="12">
      <c r="B562" s="38"/>
      <c r="C562" s="39"/>
      <c r="D562" s="232" t="s">
        <v>152</v>
      </c>
      <c r="E562" s="39"/>
      <c r="F562" s="233" t="s">
        <v>805</v>
      </c>
      <c r="G562" s="39"/>
      <c r="H562" s="39"/>
      <c r="I562" s="145"/>
      <c r="J562" s="39"/>
      <c r="K562" s="39"/>
      <c r="L562" s="43"/>
      <c r="M562" s="234"/>
      <c r="N562" s="83"/>
      <c r="O562" s="83"/>
      <c r="P562" s="83"/>
      <c r="Q562" s="83"/>
      <c r="R562" s="83"/>
      <c r="S562" s="83"/>
      <c r="T562" s="84"/>
      <c r="AT562" s="17" t="s">
        <v>152</v>
      </c>
      <c r="AU562" s="17" t="s">
        <v>84</v>
      </c>
    </row>
    <row r="563" spans="2:51" s="12" customFormat="1" ht="12">
      <c r="B563" s="235"/>
      <c r="C563" s="236"/>
      <c r="D563" s="232" t="s">
        <v>167</v>
      </c>
      <c r="E563" s="236"/>
      <c r="F563" s="237" t="s">
        <v>810</v>
      </c>
      <c r="G563" s="236"/>
      <c r="H563" s="238">
        <v>1682.478</v>
      </c>
      <c r="I563" s="239"/>
      <c r="J563" s="236"/>
      <c r="K563" s="236"/>
      <c r="L563" s="240"/>
      <c r="M563" s="241"/>
      <c r="N563" s="242"/>
      <c r="O563" s="242"/>
      <c r="P563" s="242"/>
      <c r="Q563" s="242"/>
      <c r="R563" s="242"/>
      <c r="S563" s="242"/>
      <c r="T563" s="243"/>
      <c r="AT563" s="244" t="s">
        <v>167</v>
      </c>
      <c r="AU563" s="244" t="s">
        <v>84</v>
      </c>
      <c r="AV563" s="12" t="s">
        <v>84</v>
      </c>
      <c r="AW563" s="12" t="s">
        <v>4</v>
      </c>
      <c r="AX563" s="12" t="s">
        <v>82</v>
      </c>
      <c r="AY563" s="244" t="s">
        <v>143</v>
      </c>
    </row>
    <row r="564" spans="2:65" s="1" customFormat="1" ht="16.5" customHeight="1">
      <c r="B564" s="38"/>
      <c r="C564" s="257" t="s">
        <v>811</v>
      </c>
      <c r="D564" s="257" t="s">
        <v>234</v>
      </c>
      <c r="E564" s="258" t="s">
        <v>812</v>
      </c>
      <c r="F564" s="259" t="s">
        <v>813</v>
      </c>
      <c r="G564" s="260" t="s">
        <v>237</v>
      </c>
      <c r="H564" s="261">
        <v>17.084</v>
      </c>
      <c r="I564" s="262"/>
      <c r="J564" s="263">
        <f>ROUND(I564*H564,2)</f>
        <v>0</v>
      </c>
      <c r="K564" s="259" t="s">
        <v>149</v>
      </c>
      <c r="L564" s="264"/>
      <c r="M564" s="265" t="s">
        <v>19</v>
      </c>
      <c r="N564" s="266" t="s">
        <v>46</v>
      </c>
      <c r="O564" s="83"/>
      <c r="P564" s="228">
        <f>O564*H564</f>
        <v>0</v>
      </c>
      <c r="Q564" s="228">
        <v>0</v>
      </c>
      <c r="R564" s="228">
        <f>Q564*H564</f>
        <v>0</v>
      </c>
      <c r="S564" s="228">
        <v>0</v>
      </c>
      <c r="T564" s="229">
        <f>S564*H564</f>
        <v>0</v>
      </c>
      <c r="AR564" s="230" t="s">
        <v>188</v>
      </c>
      <c r="AT564" s="230" t="s">
        <v>234</v>
      </c>
      <c r="AU564" s="230" t="s">
        <v>84</v>
      </c>
      <c r="AY564" s="17" t="s">
        <v>143</v>
      </c>
      <c r="BE564" s="231">
        <f>IF(N564="základní",J564,0)</f>
        <v>0</v>
      </c>
      <c r="BF564" s="231">
        <f>IF(N564="snížená",J564,0)</f>
        <v>0</v>
      </c>
      <c r="BG564" s="231">
        <f>IF(N564="zákl. přenesená",J564,0)</f>
        <v>0</v>
      </c>
      <c r="BH564" s="231">
        <f>IF(N564="sníž. přenesená",J564,0)</f>
        <v>0</v>
      </c>
      <c r="BI564" s="231">
        <f>IF(N564="nulová",J564,0)</f>
        <v>0</v>
      </c>
      <c r="BJ564" s="17" t="s">
        <v>82</v>
      </c>
      <c r="BK564" s="231">
        <f>ROUND(I564*H564,2)</f>
        <v>0</v>
      </c>
      <c r="BL564" s="17" t="s">
        <v>150</v>
      </c>
      <c r="BM564" s="230" t="s">
        <v>814</v>
      </c>
    </row>
    <row r="565" spans="2:65" s="1" customFormat="1" ht="16.5" customHeight="1">
      <c r="B565" s="38"/>
      <c r="C565" s="257" t="s">
        <v>815</v>
      </c>
      <c r="D565" s="257" t="s">
        <v>234</v>
      </c>
      <c r="E565" s="258" t="s">
        <v>816</v>
      </c>
      <c r="F565" s="259" t="s">
        <v>817</v>
      </c>
      <c r="G565" s="260" t="s">
        <v>237</v>
      </c>
      <c r="H565" s="261">
        <v>50.717</v>
      </c>
      <c r="I565" s="262"/>
      <c r="J565" s="263">
        <f>ROUND(I565*H565,2)</f>
        <v>0</v>
      </c>
      <c r="K565" s="259" t="s">
        <v>149</v>
      </c>
      <c r="L565" s="264"/>
      <c r="M565" s="265" t="s">
        <v>19</v>
      </c>
      <c r="N565" s="266" t="s">
        <v>46</v>
      </c>
      <c r="O565" s="83"/>
      <c r="P565" s="228">
        <f>O565*H565</f>
        <v>0</v>
      </c>
      <c r="Q565" s="228">
        <v>0</v>
      </c>
      <c r="R565" s="228">
        <f>Q565*H565</f>
        <v>0</v>
      </c>
      <c r="S565" s="228">
        <v>0</v>
      </c>
      <c r="T565" s="229">
        <f>S565*H565</f>
        <v>0</v>
      </c>
      <c r="AR565" s="230" t="s">
        <v>188</v>
      </c>
      <c r="AT565" s="230" t="s">
        <v>234</v>
      </c>
      <c r="AU565" s="230" t="s">
        <v>84</v>
      </c>
      <c r="AY565" s="17" t="s">
        <v>143</v>
      </c>
      <c r="BE565" s="231">
        <f>IF(N565="základní",J565,0)</f>
        <v>0</v>
      </c>
      <c r="BF565" s="231">
        <f>IF(N565="snížená",J565,0)</f>
        <v>0</v>
      </c>
      <c r="BG565" s="231">
        <f>IF(N565="zákl. přenesená",J565,0)</f>
        <v>0</v>
      </c>
      <c r="BH565" s="231">
        <f>IF(N565="sníž. přenesená",J565,0)</f>
        <v>0</v>
      </c>
      <c r="BI565" s="231">
        <f>IF(N565="nulová",J565,0)</f>
        <v>0</v>
      </c>
      <c r="BJ565" s="17" t="s">
        <v>82</v>
      </c>
      <c r="BK565" s="231">
        <f>ROUND(I565*H565,2)</f>
        <v>0</v>
      </c>
      <c r="BL565" s="17" t="s">
        <v>150</v>
      </c>
      <c r="BM565" s="230" t="s">
        <v>818</v>
      </c>
    </row>
    <row r="566" spans="2:65" s="1" customFormat="1" ht="16.5" customHeight="1">
      <c r="B566" s="38"/>
      <c r="C566" s="257" t="s">
        <v>819</v>
      </c>
      <c r="D566" s="257" t="s">
        <v>234</v>
      </c>
      <c r="E566" s="258" t="s">
        <v>820</v>
      </c>
      <c r="F566" s="259" t="s">
        <v>821</v>
      </c>
      <c r="G566" s="260" t="s">
        <v>237</v>
      </c>
      <c r="H566" s="261">
        <v>0.352</v>
      </c>
      <c r="I566" s="262"/>
      <c r="J566" s="263">
        <f>ROUND(I566*H566,2)</f>
        <v>0</v>
      </c>
      <c r="K566" s="259" t="s">
        <v>149</v>
      </c>
      <c r="L566" s="264"/>
      <c r="M566" s="265" t="s">
        <v>19</v>
      </c>
      <c r="N566" s="266" t="s">
        <v>46</v>
      </c>
      <c r="O566" s="83"/>
      <c r="P566" s="228">
        <f>O566*H566</f>
        <v>0</v>
      </c>
      <c r="Q566" s="228">
        <v>0</v>
      </c>
      <c r="R566" s="228">
        <f>Q566*H566</f>
        <v>0</v>
      </c>
      <c r="S566" s="228">
        <v>0</v>
      </c>
      <c r="T566" s="229">
        <f>S566*H566</f>
        <v>0</v>
      </c>
      <c r="AR566" s="230" t="s">
        <v>188</v>
      </c>
      <c r="AT566" s="230" t="s">
        <v>234</v>
      </c>
      <c r="AU566" s="230" t="s">
        <v>84</v>
      </c>
      <c r="AY566" s="17" t="s">
        <v>143</v>
      </c>
      <c r="BE566" s="231">
        <f>IF(N566="základní",J566,0)</f>
        <v>0</v>
      </c>
      <c r="BF566" s="231">
        <f>IF(N566="snížená",J566,0)</f>
        <v>0</v>
      </c>
      <c r="BG566" s="231">
        <f>IF(N566="zákl. přenesená",J566,0)</f>
        <v>0</v>
      </c>
      <c r="BH566" s="231">
        <f>IF(N566="sníž. přenesená",J566,0)</f>
        <v>0</v>
      </c>
      <c r="BI566" s="231">
        <f>IF(N566="nulová",J566,0)</f>
        <v>0</v>
      </c>
      <c r="BJ566" s="17" t="s">
        <v>82</v>
      </c>
      <c r="BK566" s="231">
        <f>ROUND(I566*H566,2)</f>
        <v>0</v>
      </c>
      <c r="BL566" s="17" t="s">
        <v>150</v>
      </c>
      <c r="BM566" s="230" t="s">
        <v>822</v>
      </c>
    </row>
    <row r="567" spans="2:65" s="1" customFormat="1" ht="16.5" customHeight="1">
      <c r="B567" s="38"/>
      <c r="C567" s="257" t="s">
        <v>823</v>
      </c>
      <c r="D567" s="257" t="s">
        <v>234</v>
      </c>
      <c r="E567" s="258" t="s">
        <v>824</v>
      </c>
      <c r="F567" s="259" t="s">
        <v>825</v>
      </c>
      <c r="G567" s="260" t="s">
        <v>237</v>
      </c>
      <c r="H567" s="261">
        <v>0.802</v>
      </c>
      <c r="I567" s="262"/>
      <c r="J567" s="263">
        <f>ROUND(I567*H567,2)</f>
        <v>0</v>
      </c>
      <c r="K567" s="259" t="s">
        <v>149</v>
      </c>
      <c r="L567" s="264"/>
      <c r="M567" s="265" t="s">
        <v>19</v>
      </c>
      <c r="N567" s="266" t="s">
        <v>46</v>
      </c>
      <c r="O567" s="83"/>
      <c r="P567" s="228">
        <f>O567*H567</f>
        <v>0</v>
      </c>
      <c r="Q567" s="228">
        <v>0</v>
      </c>
      <c r="R567" s="228">
        <f>Q567*H567</f>
        <v>0</v>
      </c>
      <c r="S567" s="228">
        <v>0</v>
      </c>
      <c r="T567" s="229">
        <f>S567*H567</f>
        <v>0</v>
      </c>
      <c r="AR567" s="230" t="s">
        <v>188</v>
      </c>
      <c r="AT567" s="230" t="s">
        <v>234</v>
      </c>
      <c r="AU567" s="230" t="s">
        <v>84</v>
      </c>
      <c r="AY567" s="17" t="s">
        <v>143</v>
      </c>
      <c r="BE567" s="231">
        <f>IF(N567="základní",J567,0)</f>
        <v>0</v>
      </c>
      <c r="BF567" s="231">
        <f>IF(N567="snížená",J567,0)</f>
        <v>0</v>
      </c>
      <c r="BG567" s="231">
        <f>IF(N567="zákl. přenesená",J567,0)</f>
        <v>0</v>
      </c>
      <c r="BH567" s="231">
        <f>IF(N567="sníž. přenesená",J567,0)</f>
        <v>0</v>
      </c>
      <c r="BI567" s="231">
        <f>IF(N567="nulová",J567,0)</f>
        <v>0</v>
      </c>
      <c r="BJ567" s="17" t="s">
        <v>82</v>
      </c>
      <c r="BK567" s="231">
        <f>ROUND(I567*H567,2)</f>
        <v>0</v>
      </c>
      <c r="BL567" s="17" t="s">
        <v>150</v>
      </c>
      <c r="BM567" s="230" t="s">
        <v>826</v>
      </c>
    </row>
    <row r="568" spans="2:65" s="1" customFormat="1" ht="16.5" customHeight="1">
      <c r="B568" s="38"/>
      <c r="C568" s="257" t="s">
        <v>827</v>
      </c>
      <c r="D568" s="257" t="s">
        <v>234</v>
      </c>
      <c r="E568" s="258" t="s">
        <v>828</v>
      </c>
      <c r="F568" s="259" t="s">
        <v>829</v>
      </c>
      <c r="G568" s="260" t="s">
        <v>237</v>
      </c>
      <c r="H568" s="261">
        <v>35.309</v>
      </c>
      <c r="I568" s="262"/>
      <c r="J568" s="263">
        <f>ROUND(I568*H568,2)</f>
        <v>0</v>
      </c>
      <c r="K568" s="259" t="s">
        <v>149</v>
      </c>
      <c r="L568" s="264"/>
      <c r="M568" s="265" t="s">
        <v>19</v>
      </c>
      <c r="N568" s="266" t="s">
        <v>46</v>
      </c>
      <c r="O568" s="83"/>
      <c r="P568" s="228">
        <f>O568*H568</f>
        <v>0</v>
      </c>
      <c r="Q568" s="228">
        <v>0</v>
      </c>
      <c r="R568" s="228">
        <f>Q568*H568</f>
        <v>0</v>
      </c>
      <c r="S568" s="228">
        <v>0</v>
      </c>
      <c r="T568" s="229">
        <f>S568*H568</f>
        <v>0</v>
      </c>
      <c r="AR568" s="230" t="s">
        <v>188</v>
      </c>
      <c r="AT568" s="230" t="s">
        <v>234</v>
      </c>
      <c r="AU568" s="230" t="s">
        <v>84</v>
      </c>
      <c r="AY568" s="17" t="s">
        <v>143</v>
      </c>
      <c r="BE568" s="231">
        <f>IF(N568="základní",J568,0)</f>
        <v>0</v>
      </c>
      <c r="BF568" s="231">
        <f>IF(N568="snížená",J568,0)</f>
        <v>0</v>
      </c>
      <c r="BG568" s="231">
        <f>IF(N568="zákl. přenesená",J568,0)</f>
        <v>0</v>
      </c>
      <c r="BH568" s="231">
        <f>IF(N568="sníž. přenesená",J568,0)</f>
        <v>0</v>
      </c>
      <c r="BI568" s="231">
        <f>IF(N568="nulová",J568,0)</f>
        <v>0</v>
      </c>
      <c r="BJ568" s="17" t="s">
        <v>82</v>
      </c>
      <c r="BK568" s="231">
        <f>ROUND(I568*H568,2)</f>
        <v>0</v>
      </c>
      <c r="BL568" s="17" t="s">
        <v>150</v>
      </c>
      <c r="BM568" s="230" t="s">
        <v>830</v>
      </c>
    </row>
    <row r="569" spans="2:65" s="1" customFormat="1" ht="16.5" customHeight="1">
      <c r="B569" s="38"/>
      <c r="C569" s="257" t="s">
        <v>831</v>
      </c>
      <c r="D569" s="257" t="s">
        <v>234</v>
      </c>
      <c r="E569" s="258" t="s">
        <v>832</v>
      </c>
      <c r="F569" s="259" t="s">
        <v>833</v>
      </c>
      <c r="G569" s="260" t="s">
        <v>237</v>
      </c>
      <c r="H569" s="261">
        <v>15.753</v>
      </c>
      <c r="I569" s="262"/>
      <c r="J569" s="263">
        <f>ROUND(I569*H569,2)</f>
        <v>0</v>
      </c>
      <c r="K569" s="259" t="s">
        <v>149</v>
      </c>
      <c r="L569" s="264"/>
      <c r="M569" s="265" t="s">
        <v>19</v>
      </c>
      <c r="N569" s="266" t="s">
        <v>46</v>
      </c>
      <c r="O569" s="83"/>
      <c r="P569" s="228">
        <f>O569*H569</f>
        <v>0</v>
      </c>
      <c r="Q569" s="228">
        <v>0</v>
      </c>
      <c r="R569" s="228">
        <f>Q569*H569</f>
        <v>0</v>
      </c>
      <c r="S569" s="228">
        <v>0</v>
      </c>
      <c r="T569" s="229">
        <f>S569*H569</f>
        <v>0</v>
      </c>
      <c r="AR569" s="230" t="s">
        <v>188</v>
      </c>
      <c r="AT569" s="230" t="s">
        <v>234</v>
      </c>
      <c r="AU569" s="230" t="s">
        <v>84</v>
      </c>
      <c r="AY569" s="17" t="s">
        <v>143</v>
      </c>
      <c r="BE569" s="231">
        <f>IF(N569="základní",J569,0)</f>
        <v>0</v>
      </c>
      <c r="BF569" s="231">
        <f>IF(N569="snížená",J569,0)</f>
        <v>0</v>
      </c>
      <c r="BG569" s="231">
        <f>IF(N569="zákl. přenesená",J569,0)</f>
        <v>0</v>
      </c>
      <c r="BH569" s="231">
        <f>IF(N569="sníž. přenesená",J569,0)</f>
        <v>0</v>
      </c>
      <c r="BI569" s="231">
        <f>IF(N569="nulová",J569,0)</f>
        <v>0</v>
      </c>
      <c r="BJ569" s="17" t="s">
        <v>82</v>
      </c>
      <c r="BK569" s="231">
        <f>ROUND(I569*H569,2)</f>
        <v>0</v>
      </c>
      <c r="BL569" s="17" t="s">
        <v>150</v>
      </c>
      <c r="BM569" s="230" t="s">
        <v>834</v>
      </c>
    </row>
    <row r="570" spans="2:63" s="11" customFormat="1" ht="22.8" customHeight="1">
      <c r="B570" s="203"/>
      <c r="C570" s="204"/>
      <c r="D570" s="205" t="s">
        <v>74</v>
      </c>
      <c r="E570" s="217" t="s">
        <v>835</v>
      </c>
      <c r="F570" s="217" t="s">
        <v>836</v>
      </c>
      <c r="G570" s="204"/>
      <c r="H570" s="204"/>
      <c r="I570" s="207"/>
      <c r="J570" s="218">
        <f>BK570</f>
        <v>0</v>
      </c>
      <c r="K570" s="204"/>
      <c r="L570" s="209"/>
      <c r="M570" s="210"/>
      <c r="N570" s="211"/>
      <c r="O570" s="211"/>
      <c r="P570" s="212">
        <f>SUM(P571:P575)</f>
        <v>0</v>
      </c>
      <c r="Q570" s="211"/>
      <c r="R570" s="212">
        <f>SUM(R571:R575)</f>
        <v>0</v>
      </c>
      <c r="S570" s="211"/>
      <c r="T570" s="213">
        <f>SUM(T571:T575)</f>
        <v>0</v>
      </c>
      <c r="AR570" s="214" t="s">
        <v>82</v>
      </c>
      <c r="AT570" s="215" t="s">
        <v>74</v>
      </c>
      <c r="AU570" s="215" t="s">
        <v>82</v>
      </c>
      <c r="AY570" s="214" t="s">
        <v>143</v>
      </c>
      <c r="BK570" s="216">
        <f>SUM(BK571:BK575)</f>
        <v>0</v>
      </c>
    </row>
    <row r="571" spans="2:65" s="1" customFormat="1" ht="24" customHeight="1">
      <c r="B571" s="38"/>
      <c r="C571" s="219" t="s">
        <v>837</v>
      </c>
      <c r="D571" s="219" t="s">
        <v>145</v>
      </c>
      <c r="E571" s="220" t="s">
        <v>838</v>
      </c>
      <c r="F571" s="221" t="s">
        <v>839</v>
      </c>
      <c r="G571" s="222" t="s">
        <v>237</v>
      </c>
      <c r="H571" s="223">
        <v>148.578</v>
      </c>
      <c r="I571" s="224"/>
      <c r="J571" s="225">
        <f>ROUND(I571*H571,2)</f>
        <v>0</v>
      </c>
      <c r="K571" s="221" t="s">
        <v>149</v>
      </c>
      <c r="L571" s="43"/>
      <c r="M571" s="226" t="s">
        <v>19</v>
      </c>
      <c r="N571" s="227" t="s">
        <v>46</v>
      </c>
      <c r="O571" s="83"/>
      <c r="P571" s="228">
        <f>O571*H571</f>
        <v>0</v>
      </c>
      <c r="Q571" s="228">
        <v>0</v>
      </c>
      <c r="R571" s="228">
        <f>Q571*H571</f>
        <v>0</v>
      </c>
      <c r="S571" s="228">
        <v>0</v>
      </c>
      <c r="T571" s="229">
        <f>S571*H571</f>
        <v>0</v>
      </c>
      <c r="AR571" s="230" t="s">
        <v>150</v>
      </c>
      <c r="AT571" s="230" t="s">
        <v>145</v>
      </c>
      <c r="AU571" s="230" t="s">
        <v>84</v>
      </c>
      <c r="AY571" s="17" t="s">
        <v>143</v>
      </c>
      <c r="BE571" s="231">
        <f>IF(N571="základní",J571,0)</f>
        <v>0</v>
      </c>
      <c r="BF571" s="231">
        <f>IF(N571="snížená",J571,0)</f>
        <v>0</v>
      </c>
      <c r="BG571" s="231">
        <f>IF(N571="zákl. přenesená",J571,0)</f>
        <v>0</v>
      </c>
      <c r="BH571" s="231">
        <f>IF(N571="sníž. přenesená",J571,0)</f>
        <v>0</v>
      </c>
      <c r="BI571" s="231">
        <f>IF(N571="nulová",J571,0)</f>
        <v>0</v>
      </c>
      <c r="BJ571" s="17" t="s">
        <v>82</v>
      </c>
      <c r="BK571" s="231">
        <f>ROUND(I571*H571,2)</f>
        <v>0</v>
      </c>
      <c r="BL571" s="17" t="s">
        <v>150</v>
      </c>
      <c r="BM571" s="230" t="s">
        <v>840</v>
      </c>
    </row>
    <row r="572" spans="2:47" s="1" customFormat="1" ht="12">
      <c r="B572" s="38"/>
      <c r="C572" s="39"/>
      <c r="D572" s="232" t="s">
        <v>152</v>
      </c>
      <c r="E572" s="39"/>
      <c r="F572" s="233" t="s">
        <v>841</v>
      </c>
      <c r="G572" s="39"/>
      <c r="H572" s="39"/>
      <c r="I572" s="145"/>
      <c r="J572" s="39"/>
      <c r="K572" s="39"/>
      <c r="L572" s="43"/>
      <c r="M572" s="234"/>
      <c r="N572" s="83"/>
      <c r="O572" s="83"/>
      <c r="P572" s="83"/>
      <c r="Q572" s="83"/>
      <c r="R572" s="83"/>
      <c r="S572" s="83"/>
      <c r="T572" s="84"/>
      <c r="AT572" s="17" t="s">
        <v>152</v>
      </c>
      <c r="AU572" s="17" t="s">
        <v>84</v>
      </c>
    </row>
    <row r="573" spans="2:51" s="12" customFormat="1" ht="12">
      <c r="B573" s="235"/>
      <c r="C573" s="236"/>
      <c r="D573" s="232" t="s">
        <v>167</v>
      </c>
      <c r="E573" s="245" t="s">
        <v>19</v>
      </c>
      <c r="F573" s="237" t="s">
        <v>842</v>
      </c>
      <c r="G573" s="236"/>
      <c r="H573" s="238">
        <v>148.578</v>
      </c>
      <c r="I573" s="239"/>
      <c r="J573" s="236"/>
      <c r="K573" s="236"/>
      <c r="L573" s="240"/>
      <c r="M573" s="241"/>
      <c r="N573" s="242"/>
      <c r="O573" s="242"/>
      <c r="P573" s="242"/>
      <c r="Q573" s="242"/>
      <c r="R573" s="242"/>
      <c r="S573" s="242"/>
      <c r="T573" s="243"/>
      <c r="AT573" s="244" t="s">
        <v>167</v>
      </c>
      <c r="AU573" s="244" t="s">
        <v>84</v>
      </c>
      <c r="AV573" s="12" t="s">
        <v>84</v>
      </c>
      <c r="AW573" s="12" t="s">
        <v>36</v>
      </c>
      <c r="AX573" s="12" t="s">
        <v>82</v>
      </c>
      <c r="AY573" s="244" t="s">
        <v>143</v>
      </c>
    </row>
    <row r="574" spans="2:65" s="1" customFormat="1" ht="24" customHeight="1">
      <c r="B574" s="38"/>
      <c r="C574" s="219" t="s">
        <v>843</v>
      </c>
      <c r="D574" s="219" t="s">
        <v>145</v>
      </c>
      <c r="E574" s="220" t="s">
        <v>844</v>
      </c>
      <c r="F574" s="221" t="s">
        <v>845</v>
      </c>
      <c r="G574" s="222" t="s">
        <v>237</v>
      </c>
      <c r="H574" s="223">
        <v>27.263</v>
      </c>
      <c r="I574" s="224"/>
      <c r="J574" s="225">
        <f>ROUND(I574*H574,2)</f>
        <v>0</v>
      </c>
      <c r="K574" s="221" t="s">
        <v>149</v>
      </c>
      <c r="L574" s="43"/>
      <c r="M574" s="226" t="s">
        <v>19</v>
      </c>
      <c r="N574" s="227" t="s">
        <v>46</v>
      </c>
      <c r="O574" s="83"/>
      <c r="P574" s="228">
        <f>O574*H574</f>
        <v>0</v>
      </c>
      <c r="Q574" s="228">
        <v>0</v>
      </c>
      <c r="R574" s="228">
        <f>Q574*H574</f>
        <v>0</v>
      </c>
      <c r="S574" s="228">
        <v>0</v>
      </c>
      <c r="T574" s="229">
        <f>S574*H574</f>
        <v>0</v>
      </c>
      <c r="AR574" s="230" t="s">
        <v>150</v>
      </c>
      <c r="AT574" s="230" t="s">
        <v>145</v>
      </c>
      <c r="AU574" s="230" t="s">
        <v>84</v>
      </c>
      <c r="AY574" s="17" t="s">
        <v>143</v>
      </c>
      <c r="BE574" s="231">
        <f>IF(N574="základní",J574,0)</f>
        <v>0</v>
      </c>
      <c r="BF574" s="231">
        <f>IF(N574="snížená",J574,0)</f>
        <v>0</v>
      </c>
      <c r="BG574" s="231">
        <f>IF(N574="zákl. přenesená",J574,0)</f>
        <v>0</v>
      </c>
      <c r="BH574" s="231">
        <f>IF(N574="sníž. přenesená",J574,0)</f>
        <v>0</v>
      </c>
      <c r="BI574" s="231">
        <f>IF(N574="nulová",J574,0)</f>
        <v>0</v>
      </c>
      <c r="BJ574" s="17" t="s">
        <v>82</v>
      </c>
      <c r="BK574" s="231">
        <f>ROUND(I574*H574,2)</f>
        <v>0</v>
      </c>
      <c r="BL574" s="17" t="s">
        <v>150</v>
      </c>
      <c r="BM574" s="230" t="s">
        <v>846</v>
      </c>
    </row>
    <row r="575" spans="2:47" s="1" customFormat="1" ht="12">
      <c r="B575" s="38"/>
      <c r="C575" s="39"/>
      <c r="D575" s="232" t="s">
        <v>152</v>
      </c>
      <c r="E575" s="39"/>
      <c r="F575" s="233" t="s">
        <v>847</v>
      </c>
      <c r="G575" s="39"/>
      <c r="H575" s="39"/>
      <c r="I575" s="145"/>
      <c r="J575" s="39"/>
      <c r="K575" s="39"/>
      <c r="L575" s="43"/>
      <c r="M575" s="234"/>
      <c r="N575" s="83"/>
      <c r="O575" s="83"/>
      <c r="P575" s="83"/>
      <c r="Q575" s="83"/>
      <c r="R575" s="83"/>
      <c r="S575" s="83"/>
      <c r="T575" s="84"/>
      <c r="AT575" s="17" t="s">
        <v>152</v>
      </c>
      <c r="AU575" s="17" t="s">
        <v>84</v>
      </c>
    </row>
    <row r="576" spans="2:63" s="11" customFormat="1" ht="25.9" customHeight="1">
      <c r="B576" s="203"/>
      <c r="C576" s="204"/>
      <c r="D576" s="205" t="s">
        <v>74</v>
      </c>
      <c r="E576" s="206" t="s">
        <v>848</v>
      </c>
      <c r="F576" s="206" t="s">
        <v>849</v>
      </c>
      <c r="G576" s="204"/>
      <c r="H576" s="204"/>
      <c r="I576" s="207"/>
      <c r="J576" s="208">
        <f>BK576</f>
        <v>0</v>
      </c>
      <c r="K576" s="204"/>
      <c r="L576" s="209"/>
      <c r="M576" s="210"/>
      <c r="N576" s="211"/>
      <c r="O576" s="211"/>
      <c r="P576" s="212">
        <f>P577+P593+P633+P669+P693+P695+P726+P748+P763+P816+P866+P871</f>
        <v>0</v>
      </c>
      <c r="Q576" s="211"/>
      <c r="R576" s="212">
        <f>R577+R593+R633+R669+R693+R695+R726+R748+R763+R816+R866+R871</f>
        <v>18.75145378</v>
      </c>
      <c r="S576" s="211"/>
      <c r="T576" s="213">
        <f>T577+T593+T633+T669+T693+T695+T726+T748+T763+T816+T866+T871</f>
        <v>0.09359519999999999</v>
      </c>
      <c r="AR576" s="214" t="s">
        <v>84</v>
      </c>
      <c r="AT576" s="215" t="s">
        <v>74</v>
      </c>
      <c r="AU576" s="215" t="s">
        <v>75</v>
      </c>
      <c r="AY576" s="214" t="s">
        <v>143</v>
      </c>
      <c r="BK576" s="216">
        <f>BK577+BK593+BK633+BK669+BK693+BK695+BK726+BK748+BK763+BK816+BK866+BK871</f>
        <v>0</v>
      </c>
    </row>
    <row r="577" spans="2:63" s="11" customFormat="1" ht="22.8" customHeight="1">
      <c r="B577" s="203"/>
      <c r="C577" s="204"/>
      <c r="D577" s="205" t="s">
        <v>74</v>
      </c>
      <c r="E577" s="217" t="s">
        <v>850</v>
      </c>
      <c r="F577" s="217" t="s">
        <v>851</v>
      </c>
      <c r="G577" s="204"/>
      <c r="H577" s="204"/>
      <c r="I577" s="207"/>
      <c r="J577" s="218">
        <f>BK577</f>
        <v>0</v>
      </c>
      <c r="K577" s="204"/>
      <c r="L577" s="209"/>
      <c r="M577" s="210"/>
      <c r="N577" s="211"/>
      <c r="O577" s="211"/>
      <c r="P577" s="212">
        <f>SUM(P578:P592)</f>
        <v>0</v>
      </c>
      <c r="Q577" s="211"/>
      <c r="R577" s="212">
        <f>SUM(R578:R592)</f>
        <v>0.25752600000000003</v>
      </c>
      <c r="S577" s="211"/>
      <c r="T577" s="213">
        <f>SUM(T578:T592)</f>
        <v>0</v>
      </c>
      <c r="AR577" s="214" t="s">
        <v>84</v>
      </c>
      <c r="AT577" s="215" t="s">
        <v>74</v>
      </c>
      <c r="AU577" s="215" t="s">
        <v>82</v>
      </c>
      <c r="AY577" s="214" t="s">
        <v>143</v>
      </c>
      <c r="BK577" s="216">
        <f>SUM(BK578:BK592)</f>
        <v>0</v>
      </c>
    </row>
    <row r="578" spans="2:65" s="1" customFormat="1" ht="24" customHeight="1">
      <c r="B578" s="38"/>
      <c r="C578" s="219" t="s">
        <v>852</v>
      </c>
      <c r="D578" s="219" t="s">
        <v>145</v>
      </c>
      <c r="E578" s="220" t="s">
        <v>853</v>
      </c>
      <c r="F578" s="221" t="s">
        <v>854</v>
      </c>
      <c r="G578" s="222" t="s">
        <v>195</v>
      </c>
      <c r="H578" s="223">
        <v>48</v>
      </c>
      <c r="I578" s="224"/>
      <c r="J578" s="225">
        <f>ROUND(I578*H578,2)</f>
        <v>0</v>
      </c>
      <c r="K578" s="221" t="s">
        <v>149</v>
      </c>
      <c r="L578" s="43"/>
      <c r="M578" s="226" t="s">
        <v>19</v>
      </c>
      <c r="N578" s="227" t="s">
        <v>46</v>
      </c>
      <c r="O578" s="83"/>
      <c r="P578" s="228">
        <f>O578*H578</f>
        <v>0</v>
      </c>
      <c r="Q578" s="228">
        <v>0</v>
      </c>
      <c r="R578" s="228">
        <f>Q578*H578</f>
        <v>0</v>
      </c>
      <c r="S578" s="228">
        <v>0</v>
      </c>
      <c r="T578" s="229">
        <f>S578*H578</f>
        <v>0</v>
      </c>
      <c r="AR578" s="230" t="s">
        <v>228</v>
      </c>
      <c r="AT578" s="230" t="s">
        <v>145</v>
      </c>
      <c r="AU578" s="230" t="s">
        <v>84</v>
      </c>
      <c r="AY578" s="17" t="s">
        <v>143</v>
      </c>
      <c r="BE578" s="231">
        <f>IF(N578="základní",J578,0)</f>
        <v>0</v>
      </c>
      <c r="BF578" s="231">
        <f>IF(N578="snížená",J578,0)</f>
        <v>0</v>
      </c>
      <c r="BG578" s="231">
        <f>IF(N578="zákl. přenesená",J578,0)</f>
        <v>0</v>
      </c>
      <c r="BH578" s="231">
        <f>IF(N578="sníž. přenesená",J578,0)</f>
        <v>0</v>
      </c>
      <c r="BI578" s="231">
        <f>IF(N578="nulová",J578,0)</f>
        <v>0</v>
      </c>
      <c r="BJ578" s="17" t="s">
        <v>82</v>
      </c>
      <c r="BK578" s="231">
        <f>ROUND(I578*H578,2)</f>
        <v>0</v>
      </c>
      <c r="BL578" s="17" t="s">
        <v>228</v>
      </c>
      <c r="BM578" s="230" t="s">
        <v>855</v>
      </c>
    </row>
    <row r="579" spans="2:47" s="1" customFormat="1" ht="12">
      <c r="B579" s="38"/>
      <c r="C579" s="39"/>
      <c r="D579" s="232" t="s">
        <v>152</v>
      </c>
      <c r="E579" s="39"/>
      <c r="F579" s="233" t="s">
        <v>856</v>
      </c>
      <c r="G579" s="39"/>
      <c r="H579" s="39"/>
      <c r="I579" s="145"/>
      <c r="J579" s="39"/>
      <c r="K579" s="39"/>
      <c r="L579" s="43"/>
      <c r="M579" s="234"/>
      <c r="N579" s="83"/>
      <c r="O579" s="83"/>
      <c r="P579" s="83"/>
      <c r="Q579" s="83"/>
      <c r="R579" s="83"/>
      <c r="S579" s="83"/>
      <c r="T579" s="84"/>
      <c r="AT579" s="17" t="s">
        <v>152</v>
      </c>
      <c r="AU579" s="17" t="s">
        <v>84</v>
      </c>
    </row>
    <row r="580" spans="2:47" s="1" customFormat="1" ht="12">
      <c r="B580" s="38"/>
      <c r="C580" s="39"/>
      <c r="D580" s="232" t="s">
        <v>579</v>
      </c>
      <c r="E580" s="39"/>
      <c r="F580" s="233" t="s">
        <v>857</v>
      </c>
      <c r="G580" s="39"/>
      <c r="H580" s="39"/>
      <c r="I580" s="145"/>
      <c r="J580" s="39"/>
      <c r="K580" s="39"/>
      <c r="L580" s="43"/>
      <c r="M580" s="234"/>
      <c r="N580" s="83"/>
      <c r="O580" s="83"/>
      <c r="P580" s="83"/>
      <c r="Q580" s="83"/>
      <c r="R580" s="83"/>
      <c r="S580" s="83"/>
      <c r="T580" s="84"/>
      <c r="AT580" s="17" t="s">
        <v>579</v>
      </c>
      <c r="AU580" s="17" t="s">
        <v>84</v>
      </c>
    </row>
    <row r="581" spans="2:51" s="12" customFormat="1" ht="12">
      <c r="B581" s="235"/>
      <c r="C581" s="236"/>
      <c r="D581" s="232" t="s">
        <v>167</v>
      </c>
      <c r="E581" s="245" t="s">
        <v>19</v>
      </c>
      <c r="F581" s="237" t="s">
        <v>858</v>
      </c>
      <c r="G581" s="236"/>
      <c r="H581" s="238">
        <v>48</v>
      </c>
      <c r="I581" s="239"/>
      <c r="J581" s="236"/>
      <c r="K581" s="236"/>
      <c r="L581" s="240"/>
      <c r="M581" s="241"/>
      <c r="N581" s="242"/>
      <c r="O581" s="242"/>
      <c r="P581" s="242"/>
      <c r="Q581" s="242"/>
      <c r="R581" s="242"/>
      <c r="S581" s="242"/>
      <c r="T581" s="243"/>
      <c r="AT581" s="244" t="s">
        <v>167</v>
      </c>
      <c r="AU581" s="244" t="s">
        <v>84</v>
      </c>
      <c r="AV581" s="12" t="s">
        <v>84</v>
      </c>
      <c r="AW581" s="12" t="s">
        <v>36</v>
      </c>
      <c r="AX581" s="12" t="s">
        <v>82</v>
      </c>
      <c r="AY581" s="244" t="s">
        <v>143</v>
      </c>
    </row>
    <row r="582" spans="2:65" s="1" customFormat="1" ht="16.5" customHeight="1">
      <c r="B582" s="38"/>
      <c r="C582" s="257" t="s">
        <v>859</v>
      </c>
      <c r="D582" s="257" t="s">
        <v>234</v>
      </c>
      <c r="E582" s="258" t="s">
        <v>860</v>
      </c>
      <c r="F582" s="259" t="s">
        <v>861</v>
      </c>
      <c r="G582" s="260" t="s">
        <v>237</v>
      </c>
      <c r="H582" s="261">
        <v>0.014</v>
      </c>
      <c r="I582" s="262"/>
      <c r="J582" s="263">
        <f>ROUND(I582*H582,2)</f>
        <v>0</v>
      </c>
      <c r="K582" s="259" t="s">
        <v>149</v>
      </c>
      <c r="L582" s="264"/>
      <c r="M582" s="265" t="s">
        <v>19</v>
      </c>
      <c r="N582" s="266" t="s">
        <v>46</v>
      </c>
      <c r="O582" s="83"/>
      <c r="P582" s="228">
        <f>O582*H582</f>
        <v>0</v>
      </c>
      <c r="Q582" s="228">
        <v>1</v>
      </c>
      <c r="R582" s="228">
        <f>Q582*H582</f>
        <v>0.014</v>
      </c>
      <c r="S582" s="228">
        <v>0</v>
      </c>
      <c r="T582" s="229">
        <f>S582*H582</f>
        <v>0</v>
      </c>
      <c r="AR582" s="230" t="s">
        <v>317</v>
      </c>
      <c r="AT582" s="230" t="s">
        <v>234</v>
      </c>
      <c r="AU582" s="230" t="s">
        <v>84</v>
      </c>
      <c r="AY582" s="17" t="s">
        <v>143</v>
      </c>
      <c r="BE582" s="231">
        <f>IF(N582="základní",J582,0)</f>
        <v>0</v>
      </c>
      <c r="BF582" s="231">
        <f>IF(N582="snížená",J582,0)</f>
        <v>0</v>
      </c>
      <c r="BG582" s="231">
        <f>IF(N582="zákl. přenesená",J582,0)</f>
        <v>0</v>
      </c>
      <c r="BH582" s="231">
        <f>IF(N582="sníž. přenesená",J582,0)</f>
        <v>0</v>
      </c>
      <c r="BI582" s="231">
        <f>IF(N582="nulová",J582,0)</f>
        <v>0</v>
      </c>
      <c r="BJ582" s="17" t="s">
        <v>82</v>
      </c>
      <c r="BK582" s="231">
        <f>ROUND(I582*H582,2)</f>
        <v>0</v>
      </c>
      <c r="BL582" s="17" t="s">
        <v>228</v>
      </c>
      <c r="BM582" s="230" t="s">
        <v>862</v>
      </c>
    </row>
    <row r="583" spans="2:51" s="12" customFormat="1" ht="12">
      <c r="B583" s="235"/>
      <c r="C583" s="236"/>
      <c r="D583" s="232" t="s">
        <v>167</v>
      </c>
      <c r="E583" s="236"/>
      <c r="F583" s="237" t="s">
        <v>863</v>
      </c>
      <c r="G583" s="236"/>
      <c r="H583" s="238">
        <v>0.014</v>
      </c>
      <c r="I583" s="239"/>
      <c r="J583" s="236"/>
      <c r="K583" s="236"/>
      <c r="L583" s="240"/>
      <c r="M583" s="241"/>
      <c r="N583" s="242"/>
      <c r="O583" s="242"/>
      <c r="P583" s="242"/>
      <c r="Q583" s="242"/>
      <c r="R583" s="242"/>
      <c r="S583" s="242"/>
      <c r="T583" s="243"/>
      <c r="AT583" s="244" t="s">
        <v>167</v>
      </c>
      <c r="AU583" s="244" t="s">
        <v>84</v>
      </c>
      <c r="AV583" s="12" t="s">
        <v>84</v>
      </c>
      <c r="AW583" s="12" t="s">
        <v>4</v>
      </c>
      <c r="AX583" s="12" t="s">
        <v>82</v>
      </c>
      <c r="AY583" s="244" t="s">
        <v>143</v>
      </c>
    </row>
    <row r="584" spans="2:65" s="1" customFormat="1" ht="16.5" customHeight="1">
      <c r="B584" s="38"/>
      <c r="C584" s="219" t="s">
        <v>864</v>
      </c>
      <c r="D584" s="219" t="s">
        <v>145</v>
      </c>
      <c r="E584" s="220" t="s">
        <v>865</v>
      </c>
      <c r="F584" s="221" t="s">
        <v>866</v>
      </c>
      <c r="G584" s="222" t="s">
        <v>195</v>
      </c>
      <c r="H584" s="223">
        <v>48</v>
      </c>
      <c r="I584" s="224"/>
      <c r="J584" s="225">
        <f>ROUND(I584*H584,2)</f>
        <v>0</v>
      </c>
      <c r="K584" s="221" t="s">
        <v>149</v>
      </c>
      <c r="L584" s="43"/>
      <c r="M584" s="226" t="s">
        <v>19</v>
      </c>
      <c r="N584" s="227" t="s">
        <v>46</v>
      </c>
      <c r="O584" s="83"/>
      <c r="P584" s="228">
        <f>O584*H584</f>
        <v>0</v>
      </c>
      <c r="Q584" s="228">
        <v>0.0004</v>
      </c>
      <c r="R584" s="228">
        <f>Q584*H584</f>
        <v>0.019200000000000002</v>
      </c>
      <c r="S584" s="228">
        <v>0</v>
      </c>
      <c r="T584" s="229">
        <f>S584*H584</f>
        <v>0</v>
      </c>
      <c r="AR584" s="230" t="s">
        <v>228</v>
      </c>
      <c r="AT584" s="230" t="s">
        <v>145</v>
      </c>
      <c r="AU584" s="230" t="s">
        <v>84</v>
      </c>
      <c r="AY584" s="17" t="s">
        <v>143</v>
      </c>
      <c r="BE584" s="231">
        <f>IF(N584="základní",J584,0)</f>
        <v>0</v>
      </c>
      <c r="BF584" s="231">
        <f>IF(N584="snížená",J584,0)</f>
        <v>0</v>
      </c>
      <c r="BG584" s="231">
        <f>IF(N584="zákl. přenesená",J584,0)</f>
        <v>0</v>
      </c>
      <c r="BH584" s="231">
        <f>IF(N584="sníž. přenesená",J584,0)</f>
        <v>0</v>
      </c>
      <c r="BI584" s="231">
        <f>IF(N584="nulová",J584,0)</f>
        <v>0</v>
      </c>
      <c r="BJ584" s="17" t="s">
        <v>82</v>
      </c>
      <c r="BK584" s="231">
        <f>ROUND(I584*H584,2)</f>
        <v>0</v>
      </c>
      <c r="BL584" s="17" t="s">
        <v>228</v>
      </c>
      <c r="BM584" s="230" t="s">
        <v>867</v>
      </c>
    </row>
    <row r="585" spans="2:47" s="1" customFormat="1" ht="12">
      <c r="B585" s="38"/>
      <c r="C585" s="39"/>
      <c r="D585" s="232" t="s">
        <v>152</v>
      </c>
      <c r="E585" s="39"/>
      <c r="F585" s="233" t="s">
        <v>868</v>
      </c>
      <c r="G585" s="39"/>
      <c r="H585" s="39"/>
      <c r="I585" s="145"/>
      <c r="J585" s="39"/>
      <c r="K585" s="39"/>
      <c r="L585" s="43"/>
      <c r="M585" s="234"/>
      <c r="N585" s="83"/>
      <c r="O585" s="83"/>
      <c r="P585" s="83"/>
      <c r="Q585" s="83"/>
      <c r="R585" s="83"/>
      <c r="S585" s="83"/>
      <c r="T585" s="84"/>
      <c r="AT585" s="17" t="s">
        <v>152</v>
      </c>
      <c r="AU585" s="17" t="s">
        <v>84</v>
      </c>
    </row>
    <row r="586" spans="2:65" s="1" customFormat="1" ht="24" customHeight="1">
      <c r="B586" s="38"/>
      <c r="C586" s="257" t="s">
        <v>869</v>
      </c>
      <c r="D586" s="257" t="s">
        <v>234</v>
      </c>
      <c r="E586" s="258" t="s">
        <v>870</v>
      </c>
      <c r="F586" s="259" t="s">
        <v>871</v>
      </c>
      <c r="G586" s="260" t="s">
        <v>195</v>
      </c>
      <c r="H586" s="261">
        <v>55.2</v>
      </c>
      <c r="I586" s="262"/>
      <c r="J586" s="263">
        <f>ROUND(I586*H586,2)</f>
        <v>0</v>
      </c>
      <c r="K586" s="259" t="s">
        <v>149</v>
      </c>
      <c r="L586" s="264"/>
      <c r="M586" s="265" t="s">
        <v>19</v>
      </c>
      <c r="N586" s="266" t="s">
        <v>46</v>
      </c>
      <c r="O586" s="83"/>
      <c r="P586" s="228">
        <f>O586*H586</f>
        <v>0</v>
      </c>
      <c r="Q586" s="228">
        <v>0.00388</v>
      </c>
      <c r="R586" s="228">
        <f>Q586*H586</f>
        <v>0.21417600000000003</v>
      </c>
      <c r="S586" s="228">
        <v>0</v>
      </c>
      <c r="T586" s="229">
        <f>S586*H586</f>
        <v>0</v>
      </c>
      <c r="AR586" s="230" t="s">
        <v>317</v>
      </c>
      <c r="AT586" s="230" t="s">
        <v>234</v>
      </c>
      <c r="AU586" s="230" t="s">
        <v>84</v>
      </c>
      <c r="AY586" s="17" t="s">
        <v>143</v>
      </c>
      <c r="BE586" s="231">
        <f>IF(N586="základní",J586,0)</f>
        <v>0</v>
      </c>
      <c r="BF586" s="231">
        <f>IF(N586="snížená",J586,0)</f>
        <v>0</v>
      </c>
      <c r="BG586" s="231">
        <f>IF(N586="zákl. přenesená",J586,0)</f>
        <v>0</v>
      </c>
      <c r="BH586" s="231">
        <f>IF(N586="sníž. přenesená",J586,0)</f>
        <v>0</v>
      </c>
      <c r="BI586" s="231">
        <f>IF(N586="nulová",J586,0)</f>
        <v>0</v>
      </c>
      <c r="BJ586" s="17" t="s">
        <v>82</v>
      </c>
      <c r="BK586" s="231">
        <f>ROUND(I586*H586,2)</f>
        <v>0</v>
      </c>
      <c r="BL586" s="17" t="s">
        <v>228</v>
      </c>
      <c r="BM586" s="230" t="s">
        <v>872</v>
      </c>
    </row>
    <row r="587" spans="2:51" s="12" customFormat="1" ht="12">
      <c r="B587" s="235"/>
      <c r="C587" s="236"/>
      <c r="D587" s="232" t="s">
        <v>167</v>
      </c>
      <c r="E587" s="236"/>
      <c r="F587" s="237" t="s">
        <v>873</v>
      </c>
      <c r="G587" s="236"/>
      <c r="H587" s="238">
        <v>55.2</v>
      </c>
      <c r="I587" s="239"/>
      <c r="J587" s="236"/>
      <c r="K587" s="236"/>
      <c r="L587" s="240"/>
      <c r="M587" s="241"/>
      <c r="N587" s="242"/>
      <c r="O587" s="242"/>
      <c r="P587" s="242"/>
      <c r="Q587" s="242"/>
      <c r="R587" s="242"/>
      <c r="S587" s="242"/>
      <c r="T587" s="243"/>
      <c r="AT587" s="244" t="s">
        <v>167</v>
      </c>
      <c r="AU587" s="244" t="s">
        <v>84</v>
      </c>
      <c r="AV587" s="12" t="s">
        <v>84</v>
      </c>
      <c r="AW587" s="12" t="s">
        <v>4</v>
      </c>
      <c r="AX587" s="12" t="s">
        <v>82</v>
      </c>
      <c r="AY587" s="244" t="s">
        <v>143</v>
      </c>
    </row>
    <row r="588" spans="2:65" s="1" customFormat="1" ht="16.5" customHeight="1">
      <c r="B588" s="38"/>
      <c r="C588" s="219" t="s">
        <v>874</v>
      </c>
      <c r="D588" s="219" t="s">
        <v>145</v>
      </c>
      <c r="E588" s="220" t="s">
        <v>875</v>
      </c>
      <c r="F588" s="221" t="s">
        <v>876</v>
      </c>
      <c r="G588" s="222" t="s">
        <v>195</v>
      </c>
      <c r="H588" s="223">
        <v>2.9</v>
      </c>
      <c r="I588" s="224"/>
      <c r="J588" s="225">
        <f>ROUND(I588*H588,2)</f>
        <v>0</v>
      </c>
      <c r="K588" s="221" t="s">
        <v>505</v>
      </c>
      <c r="L588" s="43"/>
      <c r="M588" s="226" t="s">
        <v>19</v>
      </c>
      <c r="N588" s="227" t="s">
        <v>46</v>
      </c>
      <c r="O588" s="83"/>
      <c r="P588" s="228">
        <f>O588*H588</f>
        <v>0</v>
      </c>
      <c r="Q588" s="228">
        <v>0.0035</v>
      </c>
      <c r="R588" s="228">
        <f>Q588*H588</f>
        <v>0.01015</v>
      </c>
      <c r="S588" s="228">
        <v>0</v>
      </c>
      <c r="T588" s="229">
        <f>S588*H588</f>
        <v>0</v>
      </c>
      <c r="AR588" s="230" t="s">
        <v>228</v>
      </c>
      <c r="AT588" s="230" t="s">
        <v>145</v>
      </c>
      <c r="AU588" s="230" t="s">
        <v>84</v>
      </c>
      <c r="AY588" s="17" t="s">
        <v>143</v>
      </c>
      <c r="BE588" s="231">
        <f>IF(N588="základní",J588,0)</f>
        <v>0</v>
      </c>
      <c r="BF588" s="231">
        <f>IF(N588="snížená",J588,0)</f>
        <v>0</v>
      </c>
      <c r="BG588" s="231">
        <f>IF(N588="zákl. přenesená",J588,0)</f>
        <v>0</v>
      </c>
      <c r="BH588" s="231">
        <f>IF(N588="sníž. přenesená",J588,0)</f>
        <v>0</v>
      </c>
      <c r="BI588" s="231">
        <f>IF(N588="nulová",J588,0)</f>
        <v>0</v>
      </c>
      <c r="BJ588" s="17" t="s">
        <v>82</v>
      </c>
      <c r="BK588" s="231">
        <f>ROUND(I588*H588,2)</f>
        <v>0</v>
      </c>
      <c r="BL588" s="17" t="s">
        <v>228</v>
      </c>
      <c r="BM588" s="230" t="s">
        <v>877</v>
      </c>
    </row>
    <row r="589" spans="2:47" s="1" customFormat="1" ht="12">
      <c r="B589" s="38"/>
      <c r="C589" s="39"/>
      <c r="D589" s="232" t="s">
        <v>579</v>
      </c>
      <c r="E589" s="39"/>
      <c r="F589" s="233" t="s">
        <v>878</v>
      </c>
      <c r="G589" s="39"/>
      <c r="H589" s="39"/>
      <c r="I589" s="145"/>
      <c r="J589" s="39"/>
      <c r="K589" s="39"/>
      <c r="L589" s="43"/>
      <c r="M589" s="234"/>
      <c r="N589" s="83"/>
      <c r="O589" s="83"/>
      <c r="P589" s="83"/>
      <c r="Q589" s="83"/>
      <c r="R589" s="83"/>
      <c r="S589" s="83"/>
      <c r="T589" s="84"/>
      <c r="AT589" s="17" t="s">
        <v>579</v>
      </c>
      <c r="AU589" s="17" t="s">
        <v>84</v>
      </c>
    </row>
    <row r="590" spans="2:51" s="12" customFormat="1" ht="12">
      <c r="B590" s="235"/>
      <c r="C590" s="236"/>
      <c r="D590" s="232" t="s">
        <v>167</v>
      </c>
      <c r="E590" s="245" t="s">
        <v>19</v>
      </c>
      <c r="F590" s="237" t="s">
        <v>879</v>
      </c>
      <c r="G590" s="236"/>
      <c r="H590" s="238">
        <v>2.9</v>
      </c>
      <c r="I590" s="239"/>
      <c r="J590" s="236"/>
      <c r="K590" s="236"/>
      <c r="L590" s="240"/>
      <c r="M590" s="241"/>
      <c r="N590" s="242"/>
      <c r="O590" s="242"/>
      <c r="P590" s="242"/>
      <c r="Q590" s="242"/>
      <c r="R590" s="242"/>
      <c r="S590" s="242"/>
      <c r="T590" s="243"/>
      <c r="AT590" s="244" t="s">
        <v>167</v>
      </c>
      <c r="AU590" s="244" t="s">
        <v>84</v>
      </c>
      <c r="AV590" s="12" t="s">
        <v>84</v>
      </c>
      <c r="AW590" s="12" t="s">
        <v>36</v>
      </c>
      <c r="AX590" s="12" t="s">
        <v>82</v>
      </c>
      <c r="AY590" s="244" t="s">
        <v>143</v>
      </c>
    </row>
    <row r="591" spans="2:65" s="1" customFormat="1" ht="24" customHeight="1">
      <c r="B591" s="38"/>
      <c r="C591" s="219" t="s">
        <v>880</v>
      </c>
      <c r="D591" s="219" t="s">
        <v>145</v>
      </c>
      <c r="E591" s="220" t="s">
        <v>881</v>
      </c>
      <c r="F591" s="221" t="s">
        <v>882</v>
      </c>
      <c r="G591" s="222" t="s">
        <v>237</v>
      </c>
      <c r="H591" s="223">
        <v>0.258</v>
      </c>
      <c r="I591" s="224"/>
      <c r="J591" s="225">
        <f>ROUND(I591*H591,2)</f>
        <v>0</v>
      </c>
      <c r="K591" s="221" t="s">
        <v>149</v>
      </c>
      <c r="L591" s="43"/>
      <c r="M591" s="226" t="s">
        <v>19</v>
      </c>
      <c r="N591" s="227" t="s">
        <v>46</v>
      </c>
      <c r="O591" s="83"/>
      <c r="P591" s="228">
        <f>O591*H591</f>
        <v>0</v>
      </c>
      <c r="Q591" s="228">
        <v>0</v>
      </c>
      <c r="R591" s="228">
        <f>Q591*H591</f>
        <v>0</v>
      </c>
      <c r="S591" s="228">
        <v>0</v>
      </c>
      <c r="T591" s="229">
        <f>S591*H591</f>
        <v>0</v>
      </c>
      <c r="AR591" s="230" t="s">
        <v>228</v>
      </c>
      <c r="AT591" s="230" t="s">
        <v>145</v>
      </c>
      <c r="AU591" s="230" t="s">
        <v>84</v>
      </c>
      <c r="AY591" s="17" t="s">
        <v>143</v>
      </c>
      <c r="BE591" s="231">
        <f>IF(N591="základní",J591,0)</f>
        <v>0</v>
      </c>
      <c r="BF591" s="231">
        <f>IF(N591="snížená",J591,0)</f>
        <v>0</v>
      </c>
      <c r="BG591" s="231">
        <f>IF(N591="zákl. přenesená",J591,0)</f>
        <v>0</v>
      </c>
      <c r="BH591" s="231">
        <f>IF(N591="sníž. přenesená",J591,0)</f>
        <v>0</v>
      </c>
      <c r="BI591" s="231">
        <f>IF(N591="nulová",J591,0)</f>
        <v>0</v>
      </c>
      <c r="BJ591" s="17" t="s">
        <v>82</v>
      </c>
      <c r="BK591" s="231">
        <f>ROUND(I591*H591,2)</f>
        <v>0</v>
      </c>
      <c r="BL591" s="17" t="s">
        <v>228</v>
      </c>
      <c r="BM591" s="230" t="s">
        <v>883</v>
      </c>
    </row>
    <row r="592" spans="2:47" s="1" customFormat="1" ht="12">
      <c r="B592" s="38"/>
      <c r="C592" s="39"/>
      <c r="D592" s="232" t="s">
        <v>152</v>
      </c>
      <c r="E592" s="39"/>
      <c r="F592" s="233" t="s">
        <v>884</v>
      </c>
      <c r="G592" s="39"/>
      <c r="H592" s="39"/>
      <c r="I592" s="145"/>
      <c r="J592" s="39"/>
      <c r="K592" s="39"/>
      <c r="L592" s="43"/>
      <c r="M592" s="234"/>
      <c r="N592" s="83"/>
      <c r="O592" s="83"/>
      <c r="P592" s="83"/>
      <c r="Q592" s="83"/>
      <c r="R592" s="83"/>
      <c r="S592" s="83"/>
      <c r="T592" s="84"/>
      <c r="AT592" s="17" t="s">
        <v>152</v>
      </c>
      <c r="AU592" s="17" t="s">
        <v>84</v>
      </c>
    </row>
    <row r="593" spans="2:63" s="11" customFormat="1" ht="22.8" customHeight="1">
      <c r="B593" s="203"/>
      <c r="C593" s="204"/>
      <c r="D593" s="205" t="s">
        <v>74</v>
      </c>
      <c r="E593" s="217" t="s">
        <v>885</v>
      </c>
      <c r="F593" s="217" t="s">
        <v>886</v>
      </c>
      <c r="G593" s="204"/>
      <c r="H593" s="204"/>
      <c r="I593" s="207"/>
      <c r="J593" s="218">
        <f>BK593</f>
        <v>0</v>
      </c>
      <c r="K593" s="204"/>
      <c r="L593" s="209"/>
      <c r="M593" s="210"/>
      <c r="N593" s="211"/>
      <c r="O593" s="211"/>
      <c r="P593" s="212">
        <f>SUM(P594:P632)</f>
        <v>0</v>
      </c>
      <c r="Q593" s="211"/>
      <c r="R593" s="212">
        <f>SUM(R594:R632)</f>
        <v>0.55408</v>
      </c>
      <c r="S593" s="211"/>
      <c r="T593" s="213">
        <f>SUM(T594:T632)</f>
        <v>0</v>
      </c>
      <c r="AR593" s="214" t="s">
        <v>84</v>
      </c>
      <c r="AT593" s="215" t="s">
        <v>74</v>
      </c>
      <c r="AU593" s="215" t="s">
        <v>82</v>
      </c>
      <c r="AY593" s="214" t="s">
        <v>143</v>
      </c>
      <c r="BK593" s="216">
        <f>SUM(BK594:BK632)</f>
        <v>0</v>
      </c>
    </row>
    <row r="594" spans="2:65" s="1" customFormat="1" ht="16.5" customHeight="1">
      <c r="B594" s="38"/>
      <c r="C594" s="219" t="s">
        <v>887</v>
      </c>
      <c r="D594" s="219" t="s">
        <v>145</v>
      </c>
      <c r="E594" s="220" t="s">
        <v>888</v>
      </c>
      <c r="F594" s="221" t="s">
        <v>889</v>
      </c>
      <c r="G594" s="222" t="s">
        <v>426</v>
      </c>
      <c r="H594" s="223">
        <v>11</v>
      </c>
      <c r="I594" s="224"/>
      <c r="J594" s="225">
        <f>ROUND(I594*H594,2)</f>
        <v>0</v>
      </c>
      <c r="K594" s="221" t="s">
        <v>505</v>
      </c>
      <c r="L594" s="43"/>
      <c r="M594" s="226" t="s">
        <v>19</v>
      </c>
      <c r="N594" s="227" t="s">
        <v>46</v>
      </c>
      <c r="O594" s="83"/>
      <c r="P594" s="228">
        <f>O594*H594</f>
        <v>0</v>
      </c>
      <c r="Q594" s="228">
        <v>0</v>
      </c>
      <c r="R594" s="228">
        <f>Q594*H594</f>
        <v>0</v>
      </c>
      <c r="S594" s="228">
        <v>0</v>
      </c>
      <c r="T594" s="229">
        <f>S594*H594</f>
        <v>0</v>
      </c>
      <c r="AR594" s="230" t="s">
        <v>228</v>
      </c>
      <c r="AT594" s="230" t="s">
        <v>145</v>
      </c>
      <c r="AU594" s="230" t="s">
        <v>84</v>
      </c>
      <c r="AY594" s="17" t="s">
        <v>143</v>
      </c>
      <c r="BE594" s="231">
        <f>IF(N594="základní",J594,0)</f>
        <v>0</v>
      </c>
      <c r="BF594" s="231">
        <f>IF(N594="snížená",J594,0)</f>
        <v>0</v>
      </c>
      <c r="BG594" s="231">
        <f>IF(N594="zákl. přenesená",J594,0)</f>
        <v>0</v>
      </c>
      <c r="BH594" s="231">
        <f>IF(N594="sníž. přenesená",J594,0)</f>
        <v>0</v>
      </c>
      <c r="BI594" s="231">
        <f>IF(N594="nulová",J594,0)</f>
        <v>0</v>
      </c>
      <c r="BJ594" s="17" t="s">
        <v>82</v>
      </c>
      <c r="BK594" s="231">
        <f>ROUND(I594*H594,2)</f>
        <v>0</v>
      </c>
      <c r="BL594" s="17" t="s">
        <v>228</v>
      </c>
      <c r="BM594" s="230" t="s">
        <v>890</v>
      </c>
    </row>
    <row r="595" spans="2:65" s="1" customFormat="1" ht="16.5" customHeight="1">
      <c r="B595" s="38"/>
      <c r="C595" s="219" t="s">
        <v>891</v>
      </c>
      <c r="D595" s="219" t="s">
        <v>145</v>
      </c>
      <c r="E595" s="220" t="s">
        <v>892</v>
      </c>
      <c r="F595" s="221" t="s">
        <v>893</v>
      </c>
      <c r="G595" s="222" t="s">
        <v>426</v>
      </c>
      <c r="H595" s="223">
        <v>10</v>
      </c>
      <c r="I595" s="224"/>
      <c r="J595" s="225">
        <f>ROUND(I595*H595,2)</f>
        <v>0</v>
      </c>
      <c r="K595" s="221" t="s">
        <v>149</v>
      </c>
      <c r="L595" s="43"/>
      <c r="M595" s="226" t="s">
        <v>19</v>
      </c>
      <c r="N595" s="227" t="s">
        <v>46</v>
      </c>
      <c r="O595" s="83"/>
      <c r="P595" s="228">
        <f>O595*H595</f>
        <v>0</v>
      </c>
      <c r="Q595" s="228">
        <v>0.00184</v>
      </c>
      <c r="R595" s="228">
        <f>Q595*H595</f>
        <v>0.0184</v>
      </c>
      <c r="S595" s="228">
        <v>0</v>
      </c>
      <c r="T595" s="229">
        <f>S595*H595</f>
        <v>0</v>
      </c>
      <c r="AR595" s="230" t="s">
        <v>228</v>
      </c>
      <c r="AT595" s="230" t="s">
        <v>145</v>
      </c>
      <c r="AU595" s="230" t="s">
        <v>84</v>
      </c>
      <c r="AY595" s="17" t="s">
        <v>143</v>
      </c>
      <c r="BE595" s="231">
        <f>IF(N595="základní",J595,0)</f>
        <v>0</v>
      </c>
      <c r="BF595" s="231">
        <f>IF(N595="snížená",J595,0)</f>
        <v>0</v>
      </c>
      <c r="BG595" s="231">
        <f>IF(N595="zákl. přenesená",J595,0)</f>
        <v>0</v>
      </c>
      <c r="BH595" s="231">
        <f>IF(N595="sníž. přenesená",J595,0)</f>
        <v>0</v>
      </c>
      <c r="BI595" s="231">
        <f>IF(N595="nulová",J595,0)</f>
        <v>0</v>
      </c>
      <c r="BJ595" s="17" t="s">
        <v>82</v>
      </c>
      <c r="BK595" s="231">
        <f>ROUND(I595*H595,2)</f>
        <v>0</v>
      </c>
      <c r="BL595" s="17" t="s">
        <v>228</v>
      </c>
      <c r="BM595" s="230" t="s">
        <v>894</v>
      </c>
    </row>
    <row r="596" spans="2:65" s="1" customFormat="1" ht="16.5" customHeight="1">
      <c r="B596" s="38"/>
      <c r="C596" s="219" t="s">
        <v>895</v>
      </c>
      <c r="D596" s="219" t="s">
        <v>145</v>
      </c>
      <c r="E596" s="220" t="s">
        <v>896</v>
      </c>
      <c r="F596" s="221" t="s">
        <v>897</v>
      </c>
      <c r="G596" s="222" t="s">
        <v>426</v>
      </c>
      <c r="H596" s="223">
        <v>5</v>
      </c>
      <c r="I596" s="224"/>
      <c r="J596" s="225">
        <f>ROUND(I596*H596,2)</f>
        <v>0</v>
      </c>
      <c r="K596" s="221" t="s">
        <v>149</v>
      </c>
      <c r="L596" s="43"/>
      <c r="M596" s="226" t="s">
        <v>19</v>
      </c>
      <c r="N596" s="227" t="s">
        <v>46</v>
      </c>
      <c r="O596" s="83"/>
      <c r="P596" s="228">
        <f>O596*H596</f>
        <v>0</v>
      </c>
      <c r="Q596" s="228">
        <v>0.00248</v>
      </c>
      <c r="R596" s="228">
        <f>Q596*H596</f>
        <v>0.0124</v>
      </c>
      <c r="S596" s="228">
        <v>0</v>
      </c>
      <c r="T596" s="229">
        <f>S596*H596</f>
        <v>0</v>
      </c>
      <c r="AR596" s="230" t="s">
        <v>228</v>
      </c>
      <c r="AT596" s="230" t="s">
        <v>145</v>
      </c>
      <c r="AU596" s="230" t="s">
        <v>84</v>
      </c>
      <c r="AY596" s="17" t="s">
        <v>143</v>
      </c>
      <c r="BE596" s="231">
        <f>IF(N596="základní",J596,0)</f>
        <v>0</v>
      </c>
      <c r="BF596" s="231">
        <f>IF(N596="snížená",J596,0)</f>
        <v>0</v>
      </c>
      <c r="BG596" s="231">
        <f>IF(N596="zákl. přenesená",J596,0)</f>
        <v>0</v>
      </c>
      <c r="BH596" s="231">
        <f>IF(N596="sníž. přenesená",J596,0)</f>
        <v>0</v>
      </c>
      <c r="BI596" s="231">
        <f>IF(N596="nulová",J596,0)</f>
        <v>0</v>
      </c>
      <c r="BJ596" s="17" t="s">
        <v>82</v>
      </c>
      <c r="BK596" s="231">
        <f>ROUND(I596*H596,2)</f>
        <v>0</v>
      </c>
      <c r="BL596" s="17" t="s">
        <v>228</v>
      </c>
      <c r="BM596" s="230" t="s">
        <v>898</v>
      </c>
    </row>
    <row r="597" spans="2:51" s="12" customFormat="1" ht="12">
      <c r="B597" s="235"/>
      <c r="C597" s="236"/>
      <c r="D597" s="232" t="s">
        <v>167</v>
      </c>
      <c r="E597" s="245" t="s">
        <v>19</v>
      </c>
      <c r="F597" s="237" t="s">
        <v>899</v>
      </c>
      <c r="G597" s="236"/>
      <c r="H597" s="238">
        <v>5</v>
      </c>
      <c r="I597" s="239"/>
      <c r="J597" s="236"/>
      <c r="K597" s="236"/>
      <c r="L597" s="240"/>
      <c r="M597" s="241"/>
      <c r="N597" s="242"/>
      <c r="O597" s="242"/>
      <c r="P597" s="242"/>
      <c r="Q597" s="242"/>
      <c r="R597" s="242"/>
      <c r="S597" s="242"/>
      <c r="T597" s="243"/>
      <c r="AT597" s="244" t="s">
        <v>167</v>
      </c>
      <c r="AU597" s="244" t="s">
        <v>84</v>
      </c>
      <c r="AV597" s="12" t="s">
        <v>84</v>
      </c>
      <c r="AW597" s="12" t="s">
        <v>36</v>
      </c>
      <c r="AX597" s="12" t="s">
        <v>82</v>
      </c>
      <c r="AY597" s="244" t="s">
        <v>143</v>
      </c>
    </row>
    <row r="598" spans="2:65" s="1" customFormat="1" ht="16.5" customHeight="1">
      <c r="B598" s="38"/>
      <c r="C598" s="219" t="s">
        <v>900</v>
      </c>
      <c r="D598" s="219" t="s">
        <v>145</v>
      </c>
      <c r="E598" s="220" t="s">
        <v>901</v>
      </c>
      <c r="F598" s="221" t="s">
        <v>902</v>
      </c>
      <c r="G598" s="222" t="s">
        <v>148</v>
      </c>
      <c r="H598" s="223">
        <v>4</v>
      </c>
      <c r="I598" s="224"/>
      <c r="J598" s="225">
        <f>ROUND(I598*H598,2)</f>
        <v>0</v>
      </c>
      <c r="K598" s="221" t="s">
        <v>149</v>
      </c>
      <c r="L598" s="43"/>
      <c r="M598" s="226" t="s">
        <v>19</v>
      </c>
      <c r="N598" s="227" t="s">
        <v>46</v>
      </c>
      <c r="O598" s="83"/>
      <c r="P598" s="228">
        <f>O598*H598</f>
        <v>0</v>
      </c>
      <c r="Q598" s="228">
        <v>0.00175</v>
      </c>
      <c r="R598" s="228">
        <f>Q598*H598</f>
        <v>0.007</v>
      </c>
      <c r="S598" s="228">
        <v>0</v>
      </c>
      <c r="T598" s="229">
        <f>S598*H598</f>
        <v>0</v>
      </c>
      <c r="AR598" s="230" t="s">
        <v>228</v>
      </c>
      <c r="AT598" s="230" t="s">
        <v>145</v>
      </c>
      <c r="AU598" s="230" t="s">
        <v>84</v>
      </c>
      <c r="AY598" s="17" t="s">
        <v>143</v>
      </c>
      <c r="BE598" s="231">
        <f>IF(N598="základní",J598,0)</f>
        <v>0</v>
      </c>
      <c r="BF598" s="231">
        <f>IF(N598="snížená",J598,0)</f>
        <v>0</v>
      </c>
      <c r="BG598" s="231">
        <f>IF(N598="zákl. přenesená",J598,0)</f>
        <v>0</v>
      </c>
      <c r="BH598" s="231">
        <f>IF(N598="sníž. přenesená",J598,0)</f>
        <v>0</v>
      </c>
      <c r="BI598" s="231">
        <f>IF(N598="nulová",J598,0)</f>
        <v>0</v>
      </c>
      <c r="BJ598" s="17" t="s">
        <v>82</v>
      </c>
      <c r="BK598" s="231">
        <f>ROUND(I598*H598,2)</f>
        <v>0</v>
      </c>
      <c r="BL598" s="17" t="s">
        <v>228</v>
      </c>
      <c r="BM598" s="230" t="s">
        <v>903</v>
      </c>
    </row>
    <row r="599" spans="2:47" s="1" customFormat="1" ht="12">
      <c r="B599" s="38"/>
      <c r="C599" s="39"/>
      <c r="D599" s="232" t="s">
        <v>152</v>
      </c>
      <c r="E599" s="39"/>
      <c r="F599" s="233" t="s">
        <v>904</v>
      </c>
      <c r="G599" s="39"/>
      <c r="H599" s="39"/>
      <c r="I599" s="145"/>
      <c r="J599" s="39"/>
      <c r="K599" s="39"/>
      <c r="L599" s="43"/>
      <c r="M599" s="234"/>
      <c r="N599" s="83"/>
      <c r="O599" s="83"/>
      <c r="P599" s="83"/>
      <c r="Q599" s="83"/>
      <c r="R599" s="83"/>
      <c r="S599" s="83"/>
      <c r="T599" s="84"/>
      <c r="AT599" s="17" t="s">
        <v>152</v>
      </c>
      <c r="AU599" s="17" t="s">
        <v>84</v>
      </c>
    </row>
    <row r="600" spans="2:65" s="1" customFormat="1" ht="16.5" customHeight="1">
      <c r="B600" s="38"/>
      <c r="C600" s="219" t="s">
        <v>905</v>
      </c>
      <c r="D600" s="219" t="s">
        <v>145</v>
      </c>
      <c r="E600" s="220" t="s">
        <v>906</v>
      </c>
      <c r="F600" s="221" t="s">
        <v>907</v>
      </c>
      <c r="G600" s="222" t="s">
        <v>148</v>
      </c>
      <c r="H600" s="223">
        <v>16</v>
      </c>
      <c r="I600" s="224"/>
      <c r="J600" s="225">
        <f>ROUND(I600*H600,2)</f>
        <v>0</v>
      </c>
      <c r="K600" s="221" t="s">
        <v>149</v>
      </c>
      <c r="L600" s="43"/>
      <c r="M600" s="226" t="s">
        <v>19</v>
      </c>
      <c r="N600" s="227" t="s">
        <v>46</v>
      </c>
      <c r="O600" s="83"/>
      <c r="P600" s="228">
        <f>O600*H600</f>
        <v>0</v>
      </c>
      <c r="Q600" s="228">
        <v>0.00274</v>
      </c>
      <c r="R600" s="228">
        <f>Q600*H600</f>
        <v>0.04384</v>
      </c>
      <c r="S600" s="228">
        <v>0</v>
      </c>
      <c r="T600" s="229">
        <f>S600*H600</f>
        <v>0</v>
      </c>
      <c r="AR600" s="230" t="s">
        <v>228</v>
      </c>
      <c r="AT600" s="230" t="s">
        <v>145</v>
      </c>
      <c r="AU600" s="230" t="s">
        <v>84</v>
      </c>
      <c r="AY600" s="17" t="s">
        <v>143</v>
      </c>
      <c r="BE600" s="231">
        <f>IF(N600="základní",J600,0)</f>
        <v>0</v>
      </c>
      <c r="BF600" s="231">
        <f>IF(N600="snížená",J600,0)</f>
        <v>0</v>
      </c>
      <c r="BG600" s="231">
        <f>IF(N600="zákl. přenesená",J600,0)</f>
        <v>0</v>
      </c>
      <c r="BH600" s="231">
        <f>IF(N600="sníž. přenesená",J600,0)</f>
        <v>0</v>
      </c>
      <c r="BI600" s="231">
        <f>IF(N600="nulová",J600,0)</f>
        <v>0</v>
      </c>
      <c r="BJ600" s="17" t="s">
        <v>82</v>
      </c>
      <c r="BK600" s="231">
        <f>ROUND(I600*H600,2)</f>
        <v>0</v>
      </c>
      <c r="BL600" s="17" t="s">
        <v>228</v>
      </c>
      <c r="BM600" s="230" t="s">
        <v>908</v>
      </c>
    </row>
    <row r="601" spans="2:47" s="1" customFormat="1" ht="12">
      <c r="B601" s="38"/>
      <c r="C601" s="39"/>
      <c r="D601" s="232" t="s">
        <v>152</v>
      </c>
      <c r="E601" s="39"/>
      <c r="F601" s="233" t="s">
        <v>904</v>
      </c>
      <c r="G601" s="39"/>
      <c r="H601" s="39"/>
      <c r="I601" s="145"/>
      <c r="J601" s="39"/>
      <c r="K601" s="39"/>
      <c r="L601" s="43"/>
      <c r="M601" s="234"/>
      <c r="N601" s="83"/>
      <c r="O601" s="83"/>
      <c r="P601" s="83"/>
      <c r="Q601" s="83"/>
      <c r="R601" s="83"/>
      <c r="S601" s="83"/>
      <c r="T601" s="84"/>
      <c r="AT601" s="17" t="s">
        <v>152</v>
      </c>
      <c r="AU601" s="17" t="s">
        <v>84</v>
      </c>
    </row>
    <row r="602" spans="2:65" s="1" customFormat="1" ht="16.5" customHeight="1">
      <c r="B602" s="38"/>
      <c r="C602" s="219" t="s">
        <v>909</v>
      </c>
      <c r="D602" s="219" t="s">
        <v>145</v>
      </c>
      <c r="E602" s="220" t="s">
        <v>910</v>
      </c>
      <c r="F602" s="221" t="s">
        <v>911</v>
      </c>
      <c r="G602" s="222" t="s">
        <v>148</v>
      </c>
      <c r="H602" s="223">
        <v>14</v>
      </c>
      <c r="I602" s="224"/>
      <c r="J602" s="225">
        <f>ROUND(I602*H602,2)</f>
        <v>0</v>
      </c>
      <c r="K602" s="221" t="s">
        <v>149</v>
      </c>
      <c r="L602" s="43"/>
      <c r="M602" s="226" t="s">
        <v>19</v>
      </c>
      <c r="N602" s="227" t="s">
        <v>46</v>
      </c>
      <c r="O602" s="83"/>
      <c r="P602" s="228">
        <f>O602*H602</f>
        <v>0</v>
      </c>
      <c r="Q602" s="228">
        <v>0.00441</v>
      </c>
      <c r="R602" s="228">
        <f>Q602*H602</f>
        <v>0.061739999999999996</v>
      </c>
      <c r="S602" s="228">
        <v>0</v>
      </c>
      <c r="T602" s="229">
        <f>S602*H602</f>
        <v>0</v>
      </c>
      <c r="AR602" s="230" t="s">
        <v>228</v>
      </c>
      <c r="AT602" s="230" t="s">
        <v>145</v>
      </c>
      <c r="AU602" s="230" t="s">
        <v>84</v>
      </c>
      <c r="AY602" s="17" t="s">
        <v>143</v>
      </c>
      <c r="BE602" s="231">
        <f>IF(N602="základní",J602,0)</f>
        <v>0</v>
      </c>
      <c r="BF602" s="231">
        <f>IF(N602="snížená",J602,0)</f>
        <v>0</v>
      </c>
      <c r="BG602" s="231">
        <f>IF(N602="zákl. přenesená",J602,0)</f>
        <v>0</v>
      </c>
      <c r="BH602" s="231">
        <f>IF(N602="sníž. přenesená",J602,0)</f>
        <v>0</v>
      </c>
      <c r="BI602" s="231">
        <f>IF(N602="nulová",J602,0)</f>
        <v>0</v>
      </c>
      <c r="BJ602" s="17" t="s">
        <v>82</v>
      </c>
      <c r="BK602" s="231">
        <f>ROUND(I602*H602,2)</f>
        <v>0</v>
      </c>
      <c r="BL602" s="17" t="s">
        <v>228</v>
      </c>
      <c r="BM602" s="230" t="s">
        <v>912</v>
      </c>
    </row>
    <row r="603" spans="2:47" s="1" customFormat="1" ht="12">
      <c r="B603" s="38"/>
      <c r="C603" s="39"/>
      <c r="D603" s="232" t="s">
        <v>152</v>
      </c>
      <c r="E603" s="39"/>
      <c r="F603" s="233" t="s">
        <v>904</v>
      </c>
      <c r="G603" s="39"/>
      <c r="H603" s="39"/>
      <c r="I603" s="145"/>
      <c r="J603" s="39"/>
      <c r="K603" s="39"/>
      <c r="L603" s="43"/>
      <c r="M603" s="234"/>
      <c r="N603" s="83"/>
      <c r="O603" s="83"/>
      <c r="P603" s="83"/>
      <c r="Q603" s="83"/>
      <c r="R603" s="83"/>
      <c r="S603" s="83"/>
      <c r="T603" s="84"/>
      <c r="AT603" s="17" t="s">
        <v>152</v>
      </c>
      <c r="AU603" s="17" t="s">
        <v>84</v>
      </c>
    </row>
    <row r="604" spans="2:65" s="1" customFormat="1" ht="16.5" customHeight="1">
      <c r="B604" s="38"/>
      <c r="C604" s="219" t="s">
        <v>913</v>
      </c>
      <c r="D604" s="219" t="s">
        <v>145</v>
      </c>
      <c r="E604" s="220" t="s">
        <v>914</v>
      </c>
      <c r="F604" s="221" t="s">
        <v>915</v>
      </c>
      <c r="G604" s="222" t="s">
        <v>148</v>
      </c>
      <c r="H604" s="223">
        <v>16</v>
      </c>
      <c r="I604" s="224"/>
      <c r="J604" s="225">
        <f>ROUND(I604*H604,2)</f>
        <v>0</v>
      </c>
      <c r="K604" s="221" t="s">
        <v>149</v>
      </c>
      <c r="L604" s="43"/>
      <c r="M604" s="226" t="s">
        <v>19</v>
      </c>
      <c r="N604" s="227" t="s">
        <v>46</v>
      </c>
      <c r="O604" s="83"/>
      <c r="P604" s="228">
        <f>O604*H604</f>
        <v>0</v>
      </c>
      <c r="Q604" s="228">
        <v>0.0116</v>
      </c>
      <c r="R604" s="228">
        <f>Q604*H604</f>
        <v>0.1856</v>
      </c>
      <c r="S604" s="228">
        <v>0</v>
      </c>
      <c r="T604" s="229">
        <f>S604*H604</f>
        <v>0</v>
      </c>
      <c r="AR604" s="230" t="s">
        <v>228</v>
      </c>
      <c r="AT604" s="230" t="s">
        <v>145</v>
      </c>
      <c r="AU604" s="230" t="s">
        <v>84</v>
      </c>
      <c r="AY604" s="17" t="s">
        <v>143</v>
      </c>
      <c r="BE604" s="231">
        <f>IF(N604="základní",J604,0)</f>
        <v>0</v>
      </c>
      <c r="BF604" s="231">
        <f>IF(N604="snížená",J604,0)</f>
        <v>0</v>
      </c>
      <c r="BG604" s="231">
        <f>IF(N604="zákl. přenesená",J604,0)</f>
        <v>0</v>
      </c>
      <c r="BH604" s="231">
        <f>IF(N604="sníž. přenesená",J604,0)</f>
        <v>0</v>
      </c>
      <c r="BI604" s="231">
        <f>IF(N604="nulová",J604,0)</f>
        <v>0</v>
      </c>
      <c r="BJ604" s="17" t="s">
        <v>82</v>
      </c>
      <c r="BK604" s="231">
        <f>ROUND(I604*H604,2)</f>
        <v>0</v>
      </c>
      <c r="BL604" s="17" t="s">
        <v>228</v>
      </c>
      <c r="BM604" s="230" t="s">
        <v>916</v>
      </c>
    </row>
    <row r="605" spans="2:47" s="1" customFormat="1" ht="12">
      <c r="B605" s="38"/>
      <c r="C605" s="39"/>
      <c r="D605" s="232" t="s">
        <v>152</v>
      </c>
      <c r="E605" s="39"/>
      <c r="F605" s="233" t="s">
        <v>904</v>
      </c>
      <c r="G605" s="39"/>
      <c r="H605" s="39"/>
      <c r="I605" s="145"/>
      <c r="J605" s="39"/>
      <c r="K605" s="39"/>
      <c r="L605" s="43"/>
      <c r="M605" s="234"/>
      <c r="N605" s="83"/>
      <c r="O605" s="83"/>
      <c r="P605" s="83"/>
      <c r="Q605" s="83"/>
      <c r="R605" s="83"/>
      <c r="S605" s="83"/>
      <c r="T605" s="84"/>
      <c r="AT605" s="17" t="s">
        <v>152</v>
      </c>
      <c r="AU605" s="17" t="s">
        <v>84</v>
      </c>
    </row>
    <row r="606" spans="2:65" s="1" customFormat="1" ht="16.5" customHeight="1">
      <c r="B606" s="38"/>
      <c r="C606" s="257" t="s">
        <v>917</v>
      </c>
      <c r="D606" s="257" t="s">
        <v>234</v>
      </c>
      <c r="E606" s="258" t="s">
        <v>918</v>
      </c>
      <c r="F606" s="259" t="s">
        <v>919</v>
      </c>
      <c r="G606" s="260" t="s">
        <v>426</v>
      </c>
      <c r="H606" s="261">
        <v>1</v>
      </c>
      <c r="I606" s="262"/>
      <c r="J606" s="263">
        <f>ROUND(I606*H606,2)</f>
        <v>0</v>
      </c>
      <c r="K606" s="259" t="s">
        <v>149</v>
      </c>
      <c r="L606" s="264"/>
      <c r="M606" s="265" t="s">
        <v>19</v>
      </c>
      <c r="N606" s="266" t="s">
        <v>46</v>
      </c>
      <c r="O606" s="83"/>
      <c r="P606" s="228">
        <f>O606*H606</f>
        <v>0</v>
      </c>
      <c r="Q606" s="228">
        <v>0.003</v>
      </c>
      <c r="R606" s="228">
        <f>Q606*H606</f>
        <v>0.003</v>
      </c>
      <c r="S606" s="228">
        <v>0</v>
      </c>
      <c r="T606" s="229">
        <f>S606*H606</f>
        <v>0</v>
      </c>
      <c r="AR606" s="230" t="s">
        <v>317</v>
      </c>
      <c r="AT606" s="230" t="s">
        <v>234</v>
      </c>
      <c r="AU606" s="230" t="s">
        <v>84</v>
      </c>
      <c r="AY606" s="17" t="s">
        <v>143</v>
      </c>
      <c r="BE606" s="231">
        <f>IF(N606="základní",J606,0)</f>
        <v>0</v>
      </c>
      <c r="BF606" s="231">
        <f>IF(N606="snížená",J606,0)</f>
        <v>0</v>
      </c>
      <c r="BG606" s="231">
        <f>IF(N606="zákl. přenesená",J606,0)</f>
        <v>0</v>
      </c>
      <c r="BH606" s="231">
        <f>IF(N606="sníž. přenesená",J606,0)</f>
        <v>0</v>
      </c>
      <c r="BI606" s="231">
        <f>IF(N606="nulová",J606,0)</f>
        <v>0</v>
      </c>
      <c r="BJ606" s="17" t="s">
        <v>82</v>
      </c>
      <c r="BK606" s="231">
        <f>ROUND(I606*H606,2)</f>
        <v>0</v>
      </c>
      <c r="BL606" s="17" t="s">
        <v>228</v>
      </c>
      <c r="BM606" s="230" t="s">
        <v>920</v>
      </c>
    </row>
    <row r="607" spans="2:65" s="1" customFormat="1" ht="16.5" customHeight="1">
      <c r="B607" s="38"/>
      <c r="C607" s="219" t="s">
        <v>921</v>
      </c>
      <c r="D607" s="219" t="s">
        <v>145</v>
      </c>
      <c r="E607" s="220" t="s">
        <v>922</v>
      </c>
      <c r="F607" s="221" t="s">
        <v>923</v>
      </c>
      <c r="G607" s="222" t="s">
        <v>148</v>
      </c>
      <c r="H607" s="223">
        <v>20</v>
      </c>
      <c r="I607" s="224"/>
      <c r="J607" s="225">
        <f>ROUND(I607*H607,2)</f>
        <v>0</v>
      </c>
      <c r="K607" s="221" t="s">
        <v>149</v>
      </c>
      <c r="L607" s="43"/>
      <c r="M607" s="226" t="s">
        <v>19</v>
      </c>
      <c r="N607" s="227" t="s">
        <v>46</v>
      </c>
      <c r="O607" s="83"/>
      <c r="P607" s="228">
        <f>O607*H607</f>
        <v>0</v>
      </c>
      <c r="Q607" s="228">
        <v>0.00121</v>
      </c>
      <c r="R607" s="228">
        <f>Q607*H607</f>
        <v>0.0242</v>
      </c>
      <c r="S607" s="228">
        <v>0</v>
      </c>
      <c r="T607" s="229">
        <f>S607*H607</f>
        <v>0</v>
      </c>
      <c r="AR607" s="230" t="s">
        <v>228</v>
      </c>
      <c r="AT607" s="230" t="s">
        <v>145</v>
      </c>
      <c r="AU607" s="230" t="s">
        <v>84</v>
      </c>
      <c r="AY607" s="17" t="s">
        <v>143</v>
      </c>
      <c r="BE607" s="231">
        <f>IF(N607="základní",J607,0)</f>
        <v>0</v>
      </c>
      <c r="BF607" s="231">
        <f>IF(N607="snížená",J607,0)</f>
        <v>0</v>
      </c>
      <c r="BG607" s="231">
        <f>IF(N607="zákl. přenesená",J607,0)</f>
        <v>0</v>
      </c>
      <c r="BH607" s="231">
        <f>IF(N607="sníž. přenesená",J607,0)</f>
        <v>0</v>
      </c>
      <c r="BI607" s="231">
        <f>IF(N607="nulová",J607,0)</f>
        <v>0</v>
      </c>
      <c r="BJ607" s="17" t="s">
        <v>82</v>
      </c>
      <c r="BK607" s="231">
        <f>ROUND(I607*H607,2)</f>
        <v>0</v>
      </c>
      <c r="BL607" s="17" t="s">
        <v>228</v>
      </c>
      <c r="BM607" s="230" t="s">
        <v>924</v>
      </c>
    </row>
    <row r="608" spans="2:47" s="1" customFormat="1" ht="12">
      <c r="B608" s="38"/>
      <c r="C608" s="39"/>
      <c r="D608" s="232" t="s">
        <v>152</v>
      </c>
      <c r="E608" s="39"/>
      <c r="F608" s="233" t="s">
        <v>904</v>
      </c>
      <c r="G608" s="39"/>
      <c r="H608" s="39"/>
      <c r="I608" s="145"/>
      <c r="J608" s="39"/>
      <c r="K608" s="39"/>
      <c r="L608" s="43"/>
      <c r="M608" s="234"/>
      <c r="N608" s="83"/>
      <c r="O608" s="83"/>
      <c r="P608" s="83"/>
      <c r="Q608" s="83"/>
      <c r="R608" s="83"/>
      <c r="S608" s="83"/>
      <c r="T608" s="84"/>
      <c r="AT608" s="17" t="s">
        <v>152</v>
      </c>
      <c r="AU608" s="17" t="s">
        <v>84</v>
      </c>
    </row>
    <row r="609" spans="2:65" s="1" customFormat="1" ht="16.5" customHeight="1">
      <c r="B609" s="38"/>
      <c r="C609" s="219" t="s">
        <v>925</v>
      </c>
      <c r="D609" s="219" t="s">
        <v>145</v>
      </c>
      <c r="E609" s="220" t="s">
        <v>926</v>
      </c>
      <c r="F609" s="221" t="s">
        <v>927</v>
      </c>
      <c r="G609" s="222" t="s">
        <v>148</v>
      </c>
      <c r="H609" s="223">
        <v>98</v>
      </c>
      <c r="I609" s="224"/>
      <c r="J609" s="225">
        <f>ROUND(I609*H609,2)</f>
        <v>0</v>
      </c>
      <c r="K609" s="221" t="s">
        <v>149</v>
      </c>
      <c r="L609" s="43"/>
      <c r="M609" s="226" t="s">
        <v>19</v>
      </c>
      <c r="N609" s="227" t="s">
        <v>46</v>
      </c>
      <c r="O609" s="83"/>
      <c r="P609" s="228">
        <f>O609*H609</f>
        <v>0</v>
      </c>
      <c r="Q609" s="228">
        <v>0.0009</v>
      </c>
      <c r="R609" s="228">
        <f>Q609*H609</f>
        <v>0.0882</v>
      </c>
      <c r="S609" s="228">
        <v>0</v>
      </c>
      <c r="T609" s="229">
        <f>S609*H609</f>
        <v>0</v>
      </c>
      <c r="AR609" s="230" t="s">
        <v>228</v>
      </c>
      <c r="AT609" s="230" t="s">
        <v>145</v>
      </c>
      <c r="AU609" s="230" t="s">
        <v>84</v>
      </c>
      <c r="AY609" s="17" t="s">
        <v>143</v>
      </c>
      <c r="BE609" s="231">
        <f>IF(N609="základní",J609,0)</f>
        <v>0</v>
      </c>
      <c r="BF609" s="231">
        <f>IF(N609="snížená",J609,0)</f>
        <v>0</v>
      </c>
      <c r="BG609" s="231">
        <f>IF(N609="zákl. přenesená",J609,0)</f>
        <v>0</v>
      </c>
      <c r="BH609" s="231">
        <f>IF(N609="sníž. přenesená",J609,0)</f>
        <v>0</v>
      </c>
      <c r="BI609" s="231">
        <f>IF(N609="nulová",J609,0)</f>
        <v>0</v>
      </c>
      <c r="BJ609" s="17" t="s">
        <v>82</v>
      </c>
      <c r="BK609" s="231">
        <f>ROUND(I609*H609,2)</f>
        <v>0</v>
      </c>
      <c r="BL609" s="17" t="s">
        <v>228</v>
      </c>
      <c r="BM609" s="230" t="s">
        <v>928</v>
      </c>
    </row>
    <row r="610" spans="2:47" s="1" customFormat="1" ht="12">
      <c r="B610" s="38"/>
      <c r="C610" s="39"/>
      <c r="D610" s="232" t="s">
        <v>152</v>
      </c>
      <c r="E610" s="39"/>
      <c r="F610" s="233" t="s">
        <v>904</v>
      </c>
      <c r="G610" s="39"/>
      <c r="H610" s="39"/>
      <c r="I610" s="145"/>
      <c r="J610" s="39"/>
      <c r="K610" s="39"/>
      <c r="L610" s="43"/>
      <c r="M610" s="234"/>
      <c r="N610" s="83"/>
      <c r="O610" s="83"/>
      <c r="P610" s="83"/>
      <c r="Q610" s="83"/>
      <c r="R610" s="83"/>
      <c r="S610" s="83"/>
      <c r="T610" s="84"/>
      <c r="AT610" s="17" t="s">
        <v>152</v>
      </c>
      <c r="AU610" s="17" t="s">
        <v>84</v>
      </c>
    </row>
    <row r="611" spans="2:65" s="1" customFormat="1" ht="16.5" customHeight="1">
      <c r="B611" s="38"/>
      <c r="C611" s="219" t="s">
        <v>929</v>
      </c>
      <c r="D611" s="219" t="s">
        <v>145</v>
      </c>
      <c r="E611" s="220" t="s">
        <v>930</v>
      </c>
      <c r="F611" s="221" t="s">
        <v>931</v>
      </c>
      <c r="G611" s="222" t="s">
        <v>148</v>
      </c>
      <c r="H611" s="223">
        <v>50</v>
      </c>
      <c r="I611" s="224"/>
      <c r="J611" s="225">
        <f>ROUND(I611*H611,2)</f>
        <v>0</v>
      </c>
      <c r="K611" s="221" t="s">
        <v>149</v>
      </c>
      <c r="L611" s="43"/>
      <c r="M611" s="226" t="s">
        <v>19</v>
      </c>
      <c r="N611" s="227" t="s">
        <v>46</v>
      </c>
      <c r="O611" s="83"/>
      <c r="P611" s="228">
        <f>O611*H611</f>
        <v>0</v>
      </c>
      <c r="Q611" s="228">
        <v>0.00029</v>
      </c>
      <c r="R611" s="228">
        <f>Q611*H611</f>
        <v>0.0145</v>
      </c>
      <c r="S611" s="228">
        <v>0</v>
      </c>
      <c r="T611" s="229">
        <f>S611*H611</f>
        <v>0</v>
      </c>
      <c r="AR611" s="230" t="s">
        <v>228</v>
      </c>
      <c r="AT611" s="230" t="s">
        <v>145</v>
      </c>
      <c r="AU611" s="230" t="s">
        <v>84</v>
      </c>
      <c r="AY611" s="17" t="s">
        <v>143</v>
      </c>
      <c r="BE611" s="231">
        <f>IF(N611="základní",J611,0)</f>
        <v>0</v>
      </c>
      <c r="BF611" s="231">
        <f>IF(N611="snížená",J611,0)</f>
        <v>0</v>
      </c>
      <c r="BG611" s="231">
        <f>IF(N611="zákl. přenesená",J611,0)</f>
        <v>0</v>
      </c>
      <c r="BH611" s="231">
        <f>IF(N611="sníž. přenesená",J611,0)</f>
        <v>0</v>
      </c>
      <c r="BI611" s="231">
        <f>IF(N611="nulová",J611,0)</f>
        <v>0</v>
      </c>
      <c r="BJ611" s="17" t="s">
        <v>82</v>
      </c>
      <c r="BK611" s="231">
        <f>ROUND(I611*H611,2)</f>
        <v>0</v>
      </c>
      <c r="BL611" s="17" t="s">
        <v>228</v>
      </c>
      <c r="BM611" s="230" t="s">
        <v>932</v>
      </c>
    </row>
    <row r="612" spans="2:47" s="1" customFormat="1" ht="12">
      <c r="B612" s="38"/>
      <c r="C612" s="39"/>
      <c r="D612" s="232" t="s">
        <v>152</v>
      </c>
      <c r="E612" s="39"/>
      <c r="F612" s="233" t="s">
        <v>904</v>
      </c>
      <c r="G612" s="39"/>
      <c r="H612" s="39"/>
      <c r="I612" s="145"/>
      <c r="J612" s="39"/>
      <c r="K612" s="39"/>
      <c r="L612" s="43"/>
      <c r="M612" s="234"/>
      <c r="N612" s="83"/>
      <c r="O612" s="83"/>
      <c r="P612" s="83"/>
      <c r="Q612" s="83"/>
      <c r="R612" s="83"/>
      <c r="S612" s="83"/>
      <c r="T612" s="84"/>
      <c r="AT612" s="17" t="s">
        <v>152</v>
      </c>
      <c r="AU612" s="17" t="s">
        <v>84</v>
      </c>
    </row>
    <row r="613" spans="2:65" s="1" customFormat="1" ht="16.5" customHeight="1">
      <c r="B613" s="38"/>
      <c r="C613" s="219" t="s">
        <v>933</v>
      </c>
      <c r="D613" s="219" t="s">
        <v>145</v>
      </c>
      <c r="E613" s="220" t="s">
        <v>934</v>
      </c>
      <c r="F613" s="221" t="s">
        <v>935</v>
      </c>
      <c r="G613" s="222" t="s">
        <v>148</v>
      </c>
      <c r="H613" s="223">
        <v>44</v>
      </c>
      <c r="I613" s="224"/>
      <c r="J613" s="225">
        <f>ROUND(I613*H613,2)</f>
        <v>0</v>
      </c>
      <c r="K613" s="221" t="s">
        <v>149</v>
      </c>
      <c r="L613" s="43"/>
      <c r="M613" s="226" t="s">
        <v>19</v>
      </c>
      <c r="N613" s="227" t="s">
        <v>46</v>
      </c>
      <c r="O613" s="83"/>
      <c r="P613" s="228">
        <f>O613*H613</f>
        <v>0</v>
      </c>
      <c r="Q613" s="228">
        <v>0.00035</v>
      </c>
      <c r="R613" s="228">
        <f>Q613*H613</f>
        <v>0.0154</v>
      </c>
      <c r="S613" s="228">
        <v>0</v>
      </c>
      <c r="T613" s="229">
        <f>S613*H613</f>
        <v>0</v>
      </c>
      <c r="AR613" s="230" t="s">
        <v>228</v>
      </c>
      <c r="AT613" s="230" t="s">
        <v>145</v>
      </c>
      <c r="AU613" s="230" t="s">
        <v>84</v>
      </c>
      <c r="AY613" s="17" t="s">
        <v>143</v>
      </c>
      <c r="BE613" s="231">
        <f>IF(N613="základní",J613,0)</f>
        <v>0</v>
      </c>
      <c r="BF613" s="231">
        <f>IF(N613="snížená",J613,0)</f>
        <v>0</v>
      </c>
      <c r="BG613" s="231">
        <f>IF(N613="zákl. přenesená",J613,0)</f>
        <v>0</v>
      </c>
      <c r="BH613" s="231">
        <f>IF(N613="sníž. přenesená",J613,0)</f>
        <v>0</v>
      </c>
      <c r="BI613" s="231">
        <f>IF(N613="nulová",J613,0)</f>
        <v>0</v>
      </c>
      <c r="BJ613" s="17" t="s">
        <v>82</v>
      </c>
      <c r="BK613" s="231">
        <f>ROUND(I613*H613,2)</f>
        <v>0</v>
      </c>
      <c r="BL613" s="17" t="s">
        <v>228</v>
      </c>
      <c r="BM613" s="230" t="s">
        <v>936</v>
      </c>
    </row>
    <row r="614" spans="2:47" s="1" customFormat="1" ht="12">
      <c r="B614" s="38"/>
      <c r="C614" s="39"/>
      <c r="D614" s="232" t="s">
        <v>152</v>
      </c>
      <c r="E614" s="39"/>
      <c r="F614" s="233" t="s">
        <v>904</v>
      </c>
      <c r="G614" s="39"/>
      <c r="H614" s="39"/>
      <c r="I614" s="145"/>
      <c r="J614" s="39"/>
      <c r="K614" s="39"/>
      <c r="L614" s="43"/>
      <c r="M614" s="234"/>
      <c r="N614" s="83"/>
      <c r="O614" s="83"/>
      <c r="P614" s="83"/>
      <c r="Q614" s="83"/>
      <c r="R614" s="83"/>
      <c r="S614" s="83"/>
      <c r="T614" s="84"/>
      <c r="AT614" s="17" t="s">
        <v>152</v>
      </c>
      <c r="AU614" s="17" t="s">
        <v>84</v>
      </c>
    </row>
    <row r="615" spans="2:65" s="1" customFormat="1" ht="16.5" customHeight="1">
      <c r="B615" s="38"/>
      <c r="C615" s="219" t="s">
        <v>937</v>
      </c>
      <c r="D615" s="219" t="s">
        <v>145</v>
      </c>
      <c r="E615" s="220" t="s">
        <v>938</v>
      </c>
      <c r="F615" s="221" t="s">
        <v>939</v>
      </c>
      <c r="G615" s="222" t="s">
        <v>148</v>
      </c>
      <c r="H615" s="223">
        <v>20</v>
      </c>
      <c r="I615" s="224"/>
      <c r="J615" s="225">
        <f>ROUND(I615*H615,2)</f>
        <v>0</v>
      </c>
      <c r="K615" s="221" t="s">
        <v>149</v>
      </c>
      <c r="L615" s="43"/>
      <c r="M615" s="226" t="s">
        <v>19</v>
      </c>
      <c r="N615" s="227" t="s">
        <v>46</v>
      </c>
      <c r="O615" s="83"/>
      <c r="P615" s="228">
        <f>O615*H615</f>
        <v>0</v>
      </c>
      <c r="Q615" s="228">
        <v>0.00057</v>
      </c>
      <c r="R615" s="228">
        <f>Q615*H615</f>
        <v>0.0114</v>
      </c>
      <c r="S615" s="228">
        <v>0</v>
      </c>
      <c r="T615" s="229">
        <f>S615*H615</f>
        <v>0</v>
      </c>
      <c r="AR615" s="230" t="s">
        <v>228</v>
      </c>
      <c r="AT615" s="230" t="s">
        <v>145</v>
      </c>
      <c r="AU615" s="230" t="s">
        <v>84</v>
      </c>
      <c r="AY615" s="17" t="s">
        <v>143</v>
      </c>
      <c r="BE615" s="231">
        <f>IF(N615="základní",J615,0)</f>
        <v>0</v>
      </c>
      <c r="BF615" s="231">
        <f>IF(N615="snížená",J615,0)</f>
        <v>0</v>
      </c>
      <c r="BG615" s="231">
        <f>IF(N615="zákl. přenesená",J615,0)</f>
        <v>0</v>
      </c>
      <c r="BH615" s="231">
        <f>IF(N615="sníž. přenesená",J615,0)</f>
        <v>0</v>
      </c>
      <c r="BI615" s="231">
        <f>IF(N615="nulová",J615,0)</f>
        <v>0</v>
      </c>
      <c r="BJ615" s="17" t="s">
        <v>82</v>
      </c>
      <c r="BK615" s="231">
        <f>ROUND(I615*H615,2)</f>
        <v>0</v>
      </c>
      <c r="BL615" s="17" t="s">
        <v>228</v>
      </c>
      <c r="BM615" s="230" t="s">
        <v>940</v>
      </c>
    </row>
    <row r="616" spans="2:47" s="1" customFormat="1" ht="12">
      <c r="B616" s="38"/>
      <c r="C616" s="39"/>
      <c r="D616" s="232" t="s">
        <v>152</v>
      </c>
      <c r="E616" s="39"/>
      <c r="F616" s="233" t="s">
        <v>904</v>
      </c>
      <c r="G616" s="39"/>
      <c r="H616" s="39"/>
      <c r="I616" s="145"/>
      <c r="J616" s="39"/>
      <c r="K616" s="39"/>
      <c r="L616" s="43"/>
      <c r="M616" s="234"/>
      <c r="N616" s="83"/>
      <c r="O616" s="83"/>
      <c r="P616" s="83"/>
      <c r="Q616" s="83"/>
      <c r="R616" s="83"/>
      <c r="S616" s="83"/>
      <c r="T616" s="84"/>
      <c r="AT616" s="17" t="s">
        <v>152</v>
      </c>
      <c r="AU616" s="17" t="s">
        <v>84</v>
      </c>
    </row>
    <row r="617" spans="2:65" s="1" customFormat="1" ht="16.5" customHeight="1">
      <c r="B617" s="38"/>
      <c r="C617" s="219" t="s">
        <v>941</v>
      </c>
      <c r="D617" s="219" t="s">
        <v>145</v>
      </c>
      <c r="E617" s="220" t="s">
        <v>942</v>
      </c>
      <c r="F617" s="221" t="s">
        <v>943</v>
      </c>
      <c r="G617" s="222" t="s">
        <v>148</v>
      </c>
      <c r="H617" s="223">
        <v>60</v>
      </c>
      <c r="I617" s="224"/>
      <c r="J617" s="225">
        <f>ROUND(I617*H617,2)</f>
        <v>0</v>
      </c>
      <c r="K617" s="221" t="s">
        <v>149</v>
      </c>
      <c r="L617" s="43"/>
      <c r="M617" s="226" t="s">
        <v>19</v>
      </c>
      <c r="N617" s="227" t="s">
        <v>46</v>
      </c>
      <c r="O617" s="83"/>
      <c r="P617" s="228">
        <f>O617*H617</f>
        <v>0</v>
      </c>
      <c r="Q617" s="228">
        <v>0.00114</v>
      </c>
      <c r="R617" s="228">
        <f>Q617*H617</f>
        <v>0.0684</v>
      </c>
      <c r="S617" s="228">
        <v>0</v>
      </c>
      <c r="T617" s="229">
        <f>S617*H617</f>
        <v>0</v>
      </c>
      <c r="AR617" s="230" t="s">
        <v>228</v>
      </c>
      <c r="AT617" s="230" t="s">
        <v>145</v>
      </c>
      <c r="AU617" s="230" t="s">
        <v>84</v>
      </c>
      <c r="AY617" s="17" t="s">
        <v>143</v>
      </c>
      <c r="BE617" s="231">
        <f>IF(N617="základní",J617,0)</f>
        <v>0</v>
      </c>
      <c r="BF617" s="231">
        <f>IF(N617="snížená",J617,0)</f>
        <v>0</v>
      </c>
      <c r="BG617" s="231">
        <f>IF(N617="zákl. přenesená",J617,0)</f>
        <v>0</v>
      </c>
      <c r="BH617" s="231">
        <f>IF(N617="sníž. přenesená",J617,0)</f>
        <v>0</v>
      </c>
      <c r="BI617" s="231">
        <f>IF(N617="nulová",J617,0)</f>
        <v>0</v>
      </c>
      <c r="BJ617" s="17" t="s">
        <v>82</v>
      </c>
      <c r="BK617" s="231">
        <f>ROUND(I617*H617,2)</f>
        <v>0</v>
      </c>
      <c r="BL617" s="17" t="s">
        <v>228</v>
      </c>
      <c r="BM617" s="230" t="s">
        <v>944</v>
      </c>
    </row>
    <row r="618" spans="2:47" s="1" customFormat="1" ht="12">
      <c r="B618" s="38"/>
      <c r="C618" s="39"/>
      <c r="D618" s="232" t="s">
        <v>152</v>
      </c>
      <c r="E618" s="39"/>
      <c r="F618" s="233" t="s">
        <v>904</v>
      </c>
      <c r="G618" s="39"/>
      <c r="H618" s="39"/>
      <c r="I618" s="145"/>
      <c r="J618" s="39"/>
      <c r="K618" s="39"/>
      <c r="L618" s="43"/>
      <c r="M618" s="234"/>
      <c r="N618" s="83"/>
      <c r="O618" s="83"/>
      <c r="P618" s="83"/>
      <c r="Q618" s="83"/>
      <c r="R618" s="83"/>
      <c r="S618" s="83"/>
      <c r="T618" s="84"/>
      <c r="AT618" s="17" t="s">
        <v>152</v>
      </c>
      <c r="AU618" s="17" t="s">
        <v>84</v>
      </c>
    </row>
    <row r="619" spans="2:65" s="1" customFormat="1" ht="16.5" customHeight="1">
      <c r="B619" s="38"/>
      <c r="C619" s="219" t="s">
        <v>945</v>
      </c>
      <c r="D619" s="219" t="s">
        <v>145</v>
      </c>
      <c r="E619" s="220" t="s">
        <v>946</v>
      </c>
      <c r="F619" s="221" t="s">
        <v>947</v>
      </c>
      <c r="G619" s="222" t="s">
        <v>426</v>
      </c>
      <c r="H619" s="223">
        <v>44</v>
      </c>
      <c r="I619" s="224"/>
      <c r="J619" s="225">
        <f>ROUND(I619*H619,2)</f>
        <v>0</v>
      </c>
      <c r="K619" s="221" t="s">
        <v>149</v>
      </c>
      <c r="L619" s="43"/>
      <c r="M619" s="226" t="s">
        <v>19</v>
      </c>
      <c r="N619" s="227" t="s">
        <v>46</v>
      </c>
      <c r="O619" s="83"/>
      <c r="P619" s="228">
        <f>O619*H619</f>
        <v>0</v>
      </c>
      <c r="Q619" s="228">
        <v>0</v>
      </c>
      <c r="R619" s="228">
        <f>Q619*H619</f>
        <v>0</v>
      </c>
      <c r="S619" s="228">
        <v>0</v>
      </c>
      <c r="T619" s="229">
        <f>S619*H619</f>
        <v>0</v>
      </c>
      <c r="AR619" s="230" t="s">
        <v>228</v>
      </c>
      <c r="AT619" s="230" t="s">
        <v>145</v>
      </c>
      <c r="AU619" s="230" t="s">
        <v>84</v>
      </c>
      <c r="AY619" s="17" t="s">
        <v>143</v>
      </c>
      <c r="BE619" s="231">
        <f>IF(N619="základní",J619,0)</f>
        <v>0</v>
      </c>
      <c r="BF619" s="231">
        <f>IF(N619="snížená",J619,0)</f>
        <v>0</v>
      </c>
      <c r="BG619" s="231">
        <f>IF(N619="zákl. přenesená",J619,0)</f>
        <v>0</v>
      </c>
      <c r="BH619" s="231">
        <f>IF(N619="sníž. přenesená",J619,0)</f>
        <v>0</v>
      </c>
      <c r="BI619" s="231">
        <f>IF(N619="nulová",J619,0)</f>
        <v>0</v>
      </c>
      <c r="BJ619" s="17" t="s">
        <v>82</v>
      </c>
      <c r="BK619" s="231">
        <f>ROUND(I619*H619,2)</f>
        <v>0</v>
      </c>
      <c r="BL619" s="17" t="s">
        <v>228</v>
      </c>
      <c r="BM619" s="230" t="s">
        <v>948</v>
      </c>
    </row>
    <row r="620" spans="2:47" s="1" customFormat="1" ht="12">
      <c r="B620" s="38"/>
      <c r="C620" s="39"/>
      <c r="D620" s="232" t="s">
        <v>152</v>
      </c>
      <c r="E620" s="39"/>
      <c r="F620" s="233" t="s">
        <v>949</v>
      </c>
      <c r="G620" s="39"/>
      <c r="H620" s="39"/>
      <c r="I620" s="145"/>
      <c r="J620" s="39"/>
      <c r="K620" s="39"/>
      <c r="L620" s="43"/>
      <c r="M620" s="234"/>
      <c r="N620" s="83"/>
      <c r="O620" s="83"/>
      <c r="P620" s="83"/>
      <c r="Q620" s="83"/>
      <c r="R620" s="83"/>
      <c r="S620" s="83"/>
      <c r="T620" s="84"/>
      <c r="AT620" s="17" t="s">
        <v>152</v>
      </c>
      <c r="AU620" s="17" t="s">
        <v>84</v>
      </c>
    </row>
    <row r="621" spans="2:65" s="1" customFormat="1" ht="16.5" customHeight="1">
      <c r="B621" s="38"/>
      <c r="C621" s="219" t="s">
        <v>950</v>
      </c>
      <c r="D621" s="219" t="s">
        <v>145</v>
      </c>
      <c r="E621" s="220" t="s">
        <v>951</v>
      </c>
      <c r="F621" s="221" t="s">
        <v>952</v>
      </c>
      <c r="G621" s="222" t="s">
        <v>426</v>
      </c>
      <c r="H621" s="223">
        <v>1</v>
      </c>
      <c r="I621" s="224"/>
      <c r="J621" s="225">
        <f>ROUND(I621*H621,2)</f>
        <v>0</v>
      </c>
      <c r="K621" s="221" t="s">
        <v>149</v>
      </c>
      <c r="L621" s="43"/>
      <c r="M621" s="226" t="s">
        <v>19</v>
      </c>
      <c r="N621" s="227" t="s">
        <v>46</v>
      </c>
      <c r="O621" s="83"/>
      <c r="P621" s="228">
        <f>O621*H621</f>
        <v>0</v>
      </c>
      <c r="Q621" s="228">
        <v>0</v>
      </c>
      <c r="R621" s="228">
        <f>Q621*H621</f>
        <v>0</v>
      </c>
      <c r="S621" s="228">
        <v>0</v>
      </c>
      <c r="T621" s="229">
        <f>S621*H621</f>
        <v>0</v>
      </c>
      <c r="AR621" s="230" t="s">
        <v>228</v>
      </c>
      <c r="AT621" s="230" t="s">
        <v>145</v>
      </c>
      <c r="AU621" s="230" t="s">
        <v>84</v>
      </c>
      <c r="AY621" s="17" t="s">
        <v>143</v>
      </c>
      <c r="BE621" s="231">
        <f>IF(N621="základní",J621,0)</f>
        <v>0</v>
      </c>
      <c r="BF621" s="231">
        <f>IF(N621="snížená",J621,0)</f>
        <v>0</v>
      </c>
      <c r="BG621" s="231">
        <f>IF(N621="zákl. přenesená",J621,0)</f>
        <v>0</v>
      </c>
      <c r="BH621" s="231">
        <f>IF(N621="sníž. přenesená",J621,0)</f>
        <v>0</v>
      </c>
      <c r="BI621" s="231">
        <f>IF(N621="nulová",J621,0)</f>
        <v>0</v>
      </c>
      <c r="BJ621" s="17" t="s">
        <v>82</v>
      </c>
      <c r="BK621" s="231">
        <f>ROUND(I621*H621,2)</f>
        <v>0</v>
      </c>
      <c r="BL621" s="17" t="s">
        <v>228</v>
      </c>
      <c r="BM621" s="230" t="s">
        <v>953</v>
      </c>
    </row>
    <row r="622" spans="2:47" s="1" customFormat="1" ht="12">
      <c r="B622" s="38"/>
      <c r="C622" s="39"/>
      <c r="D622" s="232" t="s">
        <v>152</v>
      </c>
      <c r="E622" s="39"/>
      <c r="F622" s="233" t="s">
        <v>949</v>
      </c>
      <c r="G622" s="39"/>
      <c r="H622" s="39"/>
      <c r="I622" s="145"/>
      <c r="J622" s="39"/>
      <c r="K622" s="39"/>
      <c r="L622" s="43"/>
      <c r="M622" s="234"/>
      <c r="N622" s="83"/>
      <c r="O622" s="83"/>
      <c r="P622" s="83"/>
      <c r="Q622" s="83"/>
      <c r="R622" s="83"/>
      <c r="S622" s="83"/>
      <c r="T622" s="84"/>
      <c r="AT622" s="17" t="s">
        <v>152</v>
      </c>
      <c r="AU622" s="17" t="s">
        <v>84</v>
      </c>
    </row>
    <row r="623" spans="2:65" s="1" customFormat="1" ht="16.5" customHeight="1">
      <c r="B623" s="38"/>
      <c r="C623" s="219" t="s">
        <v>954</v>
      </c>
      <c r="D623" s="219" t="s">
        <v>145</v>
      </c>
      <c r="E623" s="220" t="s">
        <v>955</v>
      </c>
      <c r="F623" s="221" t="s">
        <v>956</v>
      </c>
      <c r="G623" s="222" t="s">
        <v>426</v>
      </c>
      <c r="H623" s="223">
        <v>24</v>
      </c>
      <c r="I623" s="224"/>
      <c r="J623" s="225">
        <f>ROUND(I623*H623,2)</f>
        <v>0</v>
      </c>
      <c r="K623" s="221" t="s">
        <v>149</v>
      </c>
      <c r="L623" s="43"/>
      <c r="M623" s="226" t="s">
        <v>19</v>
      </c>
      <c r="N623" s="227" t="s">
        <v>46</v>
      </c>
      <c r="O623" s="83"/>
      <c r="P623" s="228">
        <f>O623*H623</f>
        <v>0</v>
      </c>
      <c r="Q623" s="228">
        <v>0</v>
      </c>
      <c r="R623" s="228">
        <f>Q623*H623</f>
        <v>0</v>
      </c>
      <c r="S623" s="228">
        <v>0</v>
      </c>
      <c r="T623" s="229">
        <f>S623*H623</f>
        <v>0</v>
      </c>
      <c r="AR623" s="230" t="s">
        <v>228</v>
      </c>
      <c r="AT623" s="230" t="s">
        <v>145</v>
      </c>
      <c r="AU623" s="230" t="s">
        <v>84</v>
      </c>
      <c r="AY623" s="17" t="s">
        <v>143</v>
      </c>
      <c r="BE623" s="231">
        <f>IF(N623="základní",J623,0)</f>
        <v>0</v>
      </c>
      <c r="BF623" s="231">
        <f>IF(N623="snížená",J623,0)</f>
        <v>0</v>
      </c>
      <c r="BG623" s="231">
        <f>IF(N623="zákl. přenesená",J623,0)</f>
        <v>0</v>
      </c>
      <c r="BH623" s="231">
        <f>IF(N623="sníž. přenesená",J623,0)</f>
        <v>0</v>
      </c>
      <c r="BI623" s="231">
        <f>IF(N623="nulová",J623,0)</f>
        <v>0</v>
      </c>
      <c r="BJ623" s="17" t="s">
        <v>82</v>
      </c>
      <c r="BK623" s="231">
        <f>ROUND(I623*H623,2)</f>
        <v>0</v>
      </c>
      <c r="BL623" s="17" t="s">
        <v>228</v>
      </c>
      <c r="BM623" s="230" t="s">
        <v>957</v>
      </c>
    </row>
    <row r="624" spans="2:47" s="1" customFormat="1" ht="12">
      <c r="B624" s="38"/>
      <c r="C624" s="39"/>
      <c r="D624" s="232" t="s">
        <v>152</v>
      </c>
      <c r="E624" s="39"/>
      <c r="F624" s="233" t="s">
        <v>949</v>
      </c>
      <c r="G624" s="39"/>
      <c r="H624" s="39"/>
      <c r="I624" s="145"/>
      <c r="J624" s="39"/>
      <c r="K624" s="39"/>
      <c r="L624" s="43"/>
      <c r="M624" s="234"/>
      <c r="N624" s="83"/>
      <c r="O624" s="83"/>
      <c r="P624" s="83"/>
      <c r="Q624" s="83"/>
      <c r="R624" s="83"/>
      <c r="S624" s="83"/>
      <c r="T624" s="84"/>
      <c r="AT624" s="17" t="s">
        <v>152</v>
      </c>
      <c r="AU624" s="17" t="s">
        <v>84</v>
      </c>
    </row>
    <row r="625" spans="2:65" s="1" customFormat="1" ht="16.5" customHeight="1">
      <c r="B625" s="38"/>
      <c r="C625" s="219" t="s">
        <v>958</v>
      </c>
      <c r="D625" s="219" t="s">
        <v>145</v>
      </c>
      <c r="E625" s="220" t="s">
        <v>959</v>
      </c>
      <c r="F625" s="221" t="s">
        <v>960</v>
      </c>
      <c r="G625" s="222" t="s">
        <v>148</v>
      </c>
      <c r="H625" s="223">
        <v>296</v>
      </c>
      <c r="I625" s="224"/>
      <c r="J625" s="225">
        <f>ROUND(I625*H625,2)</f>
        <v>0</v>
      </c>
      <c r="K625" s="221" t="s">
        <v>149</v>
      </c>
      <c r="L625" s="43"/>
      <c r="M625" s="226" t="s">
        <v>19</v>
      </c>
      <c r="N625" s="227" t="s">
        <v>46</v>
      </c>
      <c r="O625" s="83"/>
      <c r="P625" s="228">
        <f>O625*H625</f>
        <v>0</v>
      </c>
      <c r="Q625" s="228">
        <v>0</v>
      </c>
      <c r="R625" s="228">
        <f>Q625*H625</f>
        <v>0</v>
      </c>
      <c r="S625" s="228">
        <v>0</v>
      </c>
      <c r="T625" s="229">
        <f>S625*H625</f>
        <v>0</v>
      </c>
      <c r="AR625" s="230" t="s">
        <v>228</v>
      </c>
      <c r="AT625" s="230" t="s">
        <v>145</v>
      </c>
      <c r="AU625" s="230" t="s">
        <v>84</v>
      </c>
      <c r="AY625" s="17" t="s">
        <v>143</v>
      </c>
      <c r="BE625" s="231">
        <f>IF(N625="základní",J625,0)</f>
        <v>0</v>
      </c>
      <c r="BF625" s="231">
        <f>IF(N625="snížená",J625,0)</f>
        <v>0</v>
      </c>
      <c r="BG625" s="231">
        <f>IF(N625="zákl. přenesená",J625,0)</f>
        <v>0</v>
      </c>
      <c r="BH625" s="231">
        <f>IF(N625="sníž. přenesená",J625,0)</f>
        <v>0</v>
      </c>
      <c r="BI625" s="231">
        <f>IF(N625="nulová",J625,0)</f>
        <v>0</v>
      </c>
      <c r="BJ625" s="17" t="s">
        <v>82</v>
      </c>
      <c r="BK625" s="231">
        <f>ROUND(I625*H625,2)</f>
        <v>0</v>
      </c>
      <c r="BL625" s="17" t="s">
        <v>228</v>
      </c>
      <c r="BM625" s="230" t="s">
        <v>961</v>
      </c>
    </row>
    <row r="626" spans="2:47" s="1" customFormat="1" ht="12">
      <c r="B626" s="38"/>
      <c r="C626" s="39"/>
      <c r="D626" s="232" t="s">
        <v>152</v>
      </c>
      <c r="E626" s="39"/>
      <c r="F626" s="233" t="s">
        <v>962</v>
      </c>
      <c r="G626" s="39"/>
      <c r="H626" s="39"/>
      <c r="I626" s="145"/>
      <c r="J626" s="39"/>
      <c r="K626" s="39"/>
      <c r="L626" s="43"/>
      <c r="M626" s="234"/>
      <c r="N626" s="83"/>
      <c r="O626" s="83"/>
      <c r="P626" s="83"/>
      <c r="Q626" s="83"/>
      <c r="R626" s="83"/>
      <c r="S626" s="83"/>
      <c r="T626" s="84"/>
      <c r="AT626" s="17" t="s">
        <v>152</v>
      </c>
      <c r="AU626" s="17" t="s">
        <v>84</v>
      </c>
    </row>
    <row r="627" spans="2:65" s="1" customFormat="1" ht="16.5" customHeight="1">
      <c r="B627" s="38"/>
      <c r="C627" s="219" t="s">
        <v>963</v>
      </c>
      <c r="D627" s="219" t="s">
        <v>145</v>
      </c>
      <c r="E627" s="220" t="s">
        <v>964</v>
      </c>
      <c r="F627" s="221" t="s">
        <v>965</v>
      </c>
      <c r="G627" s="222" t="s">
        <v>148</v>
      </c>
      <c r="H627" s="223">
        <v>30</v>
      </c>
      <c r="I627" s="224"/>
      <c r="J627" s="225">
        <f>ROUND(I627*H627,2)</f>
        <v>0</v>
      </c>
      <c r="K627" s="221" t="s">
        <v>149</v>
      </c>
      <c r="L627" s="43"/>
      <c r="M627" s="226" t="s">
        <v>19</v>
      </c>
      <c r="N627" s="227" t="s">
        <v>46</v>
      </c>
      <c r="O627" s="83"/>
      <c r="P627" s="228">
        <f>O627*H627</f>
        <v>0</v>
      </c>
      <c r="Q627" s="228">
        <v>0</v>
      </c>
      <c r="R627" s="228">
        <f>Q627*H627</f>
        <v>0</v>
      </c>
      <c r="S627" s="228">
        <v>0</v>
      </c>
      <c r="T627" s="229">
        <f>S627*H627</f>
        <v>0</v>
      </c>
      <c r="AR627" s="230" t="s">
        <v>228</v>
      </c>
      <c r="AT627" s="230" t="s">
        <v>145</v>
      </c>
      <c r="AU627" s="230" t="s">
        <v>84</v>
      </c>
      <c r="AY627" s="17" t="s">
        <v>143</v>
      </c>
      <c r="BE627" s="231">
        <f>IF(N627="základní",J627,0)</f>
        <v>0</v>
      </c>
      <c r="BF627" s="231">
        <f>IF(N627="snížená",J627,0)</f>
        <v>0</v>
      </c>
      <c r="BG627" s="231">
        <f>IF(N627="zákl. přenesená",J627,0)</f>
        <v>0</v>
      </c>
      <c r="BH627" s="231">
        <f>IF(N627="sníž. přenesená",J627,0)</f>
        <v>0</v>
      </c>
      <c r="BI627" s="231">
        <f>IF(N627="nulová",J627,0)</f>
        <v>0</v>
      </c>
      <c r="BJ627" s="17" t="s">
        <v>82</v>
      </c>
      <c r="BK627" s="231">
        <f>ROUND(I627*H627,2)</f>
        <v>0</v>
      </c>
      <c r="BL627" s="17" t="s">
        <v>228</v>
      </c>
      <c r="BM627" s="230" t="s">
        <v>966</v>
      </c>
    </row>
    <row r="628" spans="2:47" s="1" customFormat="1" ht="12">
      <c r="B628" s="38"/>
      <c r="C628" s="39"/>
      <c r="D628" s="232" t="s">
        <v>152</v>
      </c>
      <c r="E628" s="39"/>
      <c r="F628" s="233" t="s">
        <v>962</v>
      </c>
      <c r="G628" s="39"/>
      <c r="H628" s="39"/>
      <c r="I628" s="145"/>
      <c r="J628" s="39"/>
      <c r="K628" s="39"/>
      <c r="L628" s="43"/>
      <c r="M628" s="234"/>
      <c r="N628" s="83"/>
      <c r="O628" s="83"/>
      <c r="P628" s="83"/>
      <c r="Q628" s="83"/>
      <c r="R628" s="83"/>
      <c r="S628" s="83"/>
      <c r="T628" s="84"/>
      <c r="AT628" s="17" t="s">
        <v>152</v>
      </c>
      <c r="AU628" s="17" t="s">
        <v>84</v>
      </c>
    </row>
    <row r="629" spans="2:65" s="1" customFormat="1" ht="16.5" customHeight="1">
      <c r="B629" s="38"/>
      <c r="C629" s="219" t="s">
        <v>967</v>
      </c>
      <c r="D629" s="219" t="s">
        <v>145</v>
      </c>
      <c r="E629" s="220" t="s">
        <v>968</v>
      </c>
      <c r="F629" s="221" t="s">
        <v>969</v>
      </c>
      <c r="G629" s="222" t="s">
        <v>148</v>
      </c>
      <c r="H629" s="223">
        <v>16</v>
      </c>
      <c r="I629" s="224"/>
      <c r="J629" s="225">
        <f>ROUND(I629*H629,2)</f>
        <v>0</v>
      </c>
      <c r="K629" s="221" t="s">
        <v>149</v>
      </c>
      <c r="L629" s="43"/>
      <c r="M629" s="226" t="s">
        <v>19</v>
      </c>
      <c r="N629" s="227" t="s">
        <v>46</v>
      </c>
      <c r="O629" s="83"/>
      <c r="P629" s="228">
        <f>O629*H629</f>
        <v>0</v>
      </c>
      <c r="Q629" s="228">
        <v>0</v>
      </c>
      <c r="R629" s="228">
        <f>Q629*H629</f>
        <v>0</v>
      </c>
      <c r="S629" s="228">
        <v>0</v>
      </c>
      <c r="T629" s="229">
        <f>S629*H629</f>
        <v>0</v>
      </c>
      <c r="AR629" s="230" t="s">
        <v>228</v>
      </c>
      <c r="AT629" s="230" t="s">
        <v>145</v>
      </c>
      <c r="AU629" s="230" t="s">
        <v>84</v>
      </c>
      <c r="AY629" s="17" t="s">
        <v>143</v>
      </c>
      <c r="BE629" s="231">
        <f>IF(N629="základní",J629,0)</f>
        <v>0</v>
      </c>
      <c r="BF629" s="231">
        <f>IF(N629="snížená",J629,0)</f>
        <v>0</v>
      </c>
      <c r="BG629" s="231">
        <f>IF(N629="zákl. přenesená",J629,0)</f>
        <v>0</v>
      </c>
      <c r="BH629" s="231">
        <f>IF(N629="sníž. přenesená",J629,0)</f>
        <v>0</v>
      </c>
      <c r="BI629" s="231">
        <f>IF(N629="nulová",J629,0)</f>
        <v>0</v>
      </c>
      <c r="BJ629" s="17" t="s">
        <v>82</v>
      </c>
      <c r="BK629" s="231">
        <f>ROUND(I629*H629,2)</f>
        <v>0</v>
      </c>
      <c r="BL629" s="17" t="s">
        <v>228</v>
      </c>
      <c r="BM629" s="230" t="s">
        <v>970</v>
      </c>
    </row>
    <row r="630" spans="2:47" s="1" customFormat="1" ht="12">
      <c r="B630" s="38"/>
      <c r="C630" s="39"/>
      <c r="D630" s="232" t="s">
        <v>152</v>
      </c>
      <c r="E630" s="39"/>
      <c r="F630" s="233" t="s">
        <v>962</v>
      </c>
      <c r="G630" s="39"/>
      <c r="H630" s="39"/>
      <c r="I630" s="145"/>
      <c r="J630" s="39"/>
      <c r="K630" s="39"/>
      <c r="L630" s="43"/>
      <c r="M630" s="234"/>
      <c r="N630" s="83"/>
      <c r="O630" s="83"/>
      <c r="P630" s="83"/>
      <c r="Q630" s="83"/>
      <c r="R630" s="83"/>
      <c r="S630" s="83"/>
      <c r="T630" s="84"/>
      <c r="AT630" s="17" t="s">
        <v>152</v>
      </c>
      <c r="AU630" s="17" t="s">
        <v>84</v>
      </c>
    </row>
    <row r="631" spans="2:65" s="1" customFormat="1" ht="24" customHeight="1">
      <c r="B631" s="38"/>
      <c r="C631" s="219" t="s">
        <v>971</v>
      </c>
      <c r="D631" s="219" t="s">
        <v>145</v>
      </c>
      <c r="E631" s="220" t="s">
        <v>972</v>
      </c>
      <c r="F631" s="221" t="s">
        <v>973</v>
      </c>
      <c r="G631" s="222" t="s">
        <v>237</v>
      </c>
      <c r="H631" s="223">
        <v>0.554</v>
      </c>
      <c r="I631" s="224"/>
      <c r="J631" s="225">
        <f>ROUND(I631*H631,2)</f>
        <v>0</v>
      </c>
      <c r="K631" s="221" t="s">
        <v>149</v>
      </c>
      <c r="L631" s="43"/>
      <c r="M631" s="226" t="s">
        <v>19</v>
      </c>
      <c r="N631" s="227" t="s">
        <v>46</v>
      </c>
      <c r="O631" s="83"/>
      <c r="P631" s="228">
        <f>O631*H631</f>
        <v>0</v>
      </c>
      <c r="Q631" s="228">
        <v>0</v>
      </c>
      <c r="R631" s="228">
        <f>Q631*H631</f>
        <v>0</v>
      </c>
      <c r="S631" s="228">
        <v>0</v>
      </c>
      <c r="T631" s="229">
        <f>S631*H631</f>
        <v>0</v>
      </c>
      <c r="AR631" s="230" t="s">
        <v>228</v>
      </c>
      <c r="AT631" s="230" t="s">
        <v>145</v>
      </c>
      <c r="AU631" s="230" t="s">
        <v>84</v>
      </c>
      <c r="AY631" s="17" t="s">
        <v>143</v>
      </c>
      <c r="BE631" s="231">
        <f>IF(N631="základní",J631,0)</f>
        <v>0</v>
      </c>
      <c r="BF631" s="231">
        <f>IF(N631="snížená",J631,0)</f>
        <v>0</v>
      </c>
      <c r="BG631" s="231">
        <f>IF(N631="zákl. přenesená",J631,0)</f>
        <v>0</v>
      </c>
      <c r="BH631" s="231">
        <f>IF(N631="sníž. přenesená",J631,0)</f>
        <v>0</v>
      </c>
      <c r="BI631" s="231">
        <f>IF(N631="nulová",J631,0)</f>
        <v>0</v>
      </c>
      <c r="BJ631" s="17" t="s">
        <v>82</v>
      </c>
      <c r="BK631" s="231">
        <f>ROUND(I631*H631,2)</f>
        <v>0</v>
      </c>
      <c r="BL631" s="17" t="s">
        <v>228</v>
      </c>
      <c r="BM631" s="230" t="s">
        <v>974</v>
      </c>
    </row>
    <row r="632" spans="2:47" s="1" customFormat="1" ht="12">
      <c r="B632" s="38"/>
      <c r="C632" s="39"/>
      <c r="D632" s="232" t="s">
        <v>152</v>
      </c>
      <c r="E632" s="39"/>
      <c r="F632" s="233" t="s">
        <v>884</v>
      </c>
      <c r="G632" s="39"/>
      <c r="H632" s="39"/>
      <c r="I632" s="145"/>
      <c r="J632" s="39"/>
      <c r="K632" s="39"/>
      <c r="L632" s="43"/>
      <c r="M632" s="234"/>
      <c r="N632" s="83"/>
      <c r="O632" s="83"/>
      <c r="P632" s="83"/>
      <c r="Q632" s="83"/>
      <c r="R632" s="83"/>
      <c r="S632" s="83"/>
      <c r="T632" s="84"/>
      <c r="AT632" s="17" t="s">
        <v>152</v>
      </c>
      <c r="AU632" s="17" t="s">
        <v>84</v>
      </c>
    </row>
    <row r="633" spans="2:63" s="11" customFormat="1" ht="22.8" customHeight="1">
      <c r="B633" s="203"/>
      <c r="C633" s="204"/>
      <c r="D633" s="205" t="s">
        <v>74</v>
      </c>
      <c r="E633" s="217" t="s">
        <v>975</v>
      </c>
      <c r="F633" s="217" t="s">
        <v>976</v>
      </c>
      <c r="G633" s="204"/>
      <c r="H633" s="204"/>
      <c r="I633" s="207"/>
      <c r="J633" s="218">
        <f>BK633</f>
        <v>0</v>
      </c>
      <c r="K633" s="204"/>
      <c r="L633" s="209"/>
      <c r="M633" s="210"/>
      <c r="N633" s="211"/>
      <c r="O633" s="211"/>
      <c r="P633" s="212">
        <f>SUM(P634:P668)</f>
        <v>0</v>
      </c>
      <c r="Q633" s="211"/>
      <c r="R633" s="212">
        <f>SUM(R634:R668)</f>
        <v>0.62677</v>
      </c>
      <c r="S633" s="211"/>
      <c r="T633" s="213">
        <f>SUM(T634:T668)</f>
        <v>0</v>
      </c>
      <c r="AR633" s="214" t="s">
        <v>84</v>
      </c>
      <c r="AT633" s="215" t="s">
        <v>74</v>
      </c>
      <c r="AU633" s="215" t="s">
        <v>82</v>
      </c>
      <c r="AY633" s="214" t="s">
        <v>143</v>
      </c>
      <c r="BK633" s="216">
        <f>SUM(BK634:BK668)</f>
        <v>0</v>
      </c>
    </row>
    <row r="634" spans="2:65" s="1" customFormat="1" ht="16.5" customHeight="1">
      <c r="B634" s="38"/>
      <c r="C634" s="219" t="s">
        <v>977</v>
      </c>
      <c r="D634" s="219" t="s">
        <v>145</v>
      </c>
      <c r="E634" s="220" t="s">
        <v>978</v>
      </c>
      <c r="F634" s="221" t="s">
        <v>979</v>
      </c>
      <c r="G634" s="222" t="s">
        <v>980</v>
      </c>
      <c r="H634" s="223">
        <v>1</v>
      </c>
      <c r="I634" s="224"/>
      <c r="J634" s="225">
        <f>ROUND(I634*H634,2)</f>
        <v>0</v>
      </c>
      <c r="K634" s="221" t="s">
        <v>505</v>
      </c>
      <c r="L634" s="43"/>
      <c r="M634" s="226" t="s">
        <v>19</v>
      </c>
      <c r="N634" s="227" t="s">
        <v>46</v>
      </c>
      <c r="O634" s="83"/>
      <c r="P634" s="228">
        <f>O634*H634</f>
        <v>0</v>
      </c>
      <c r="Q634" s="228">
        <v>0</v>
      </c>
      <c r="R634" s="228">
        <f>Q634*H634</f>
        <v>0</v>
      </c>
      <c r="S634" s="228">
        <v>0</v>
      </c>
      <c r="T634" s="229">
        <f>S634*H634</f>
        <v>0</v>
      </c>
      <c r="AR634" s="230" t="s">
        <v>228</v>
      </c>
      <c r="AT634" s="230" t="s">
        <v>145</v>
      </c>
      <c r="AU634" s="230" t="s">
        <v>84</v>
      </c>
      <c r="AY634" s="17" t="s">
        <v>143</v>
      </c>
      <c r="BE634" s="231">
        <f>IF(N634="základní",J634,0)</f>
        <v>0</v>
      </c>
      <c r="BF634" s="231">
        <f>IF(N634="snížená",J634,0)</f>
        <v>0</v>
      </c>
      <c r="BG634" s="231">
        <f>IF(N634="zákl. přenesená",J634,0)</f>
        <v>0</v>
      </c>
      <c r="BH634" s="231">
        <f>IF(N634="sníž. přenesená",J634,0)</f>
        <v>0</v>
      </c>
      <c r="BI634" s="231">
        <f>IF(N634="nulová",J634,0)</f>
        <v>0</v>
      </c>
      <c r="BJ634" s="17" t="s">
        <v>82</v>
      </c>
      <c r="BK634" s="231">
        <f>ROUND(I634*H634,2)</f>
        <v>0</v>
      </c>
      <c r="BL634" s="17" t="s">
        <v>228</v>
      </c>
      <c r="BM634" s="230" t="s">
        <v>981</v>
      </c>
    </row>
    <row r="635" spans="2:65" s="1" customFormat="1" ht="16.5" customHeight="1">
      <c r="B635" s="38"/>
      <c r="C635" s="219" t="s">
        <v>982</v>
      </c>
      <c r="D635" s="219" t="s">
        <v>145</v>
      </c>
      <c r="E635" s="220" t="s">
        <v>983</v>
      </c>
      <c r="F635" s="221" t="s">
        <v>984</v>
      </c>
      <c r="G635" s="222" t="s">
        <v>980</v>
      </c>
      <c r="H635" s="223">
        <v>1</v>
      </c>
      <c r="I635" s="224"/>
      <c r="J635" s="225">
        <f>ROUND(I635*H635,2)</f>
        <v>0</v>
      </c>
      <c r="K635" s="221" t="s">
        <v>505</v>
      </c>
      <c r="L635" s="43"/>
      <c r="M635" s="226" t="s">
        <v>19</v>
      </c>
      <c r="N635" s="227" t="s">
        <v>46</v>
      </c>
      <c r="O635" s="83"/>
      <c r="P635" s="228">
        <f>O635*H635</f>
        <v>0</v>
      </c>
      <c r="Q635" s="228">
        <v>0</v>
      </c>
      <c r="R635" s="228">
        <f>Q635*H635</f>
        <v>0</v>
      </c>
      <c r="S635" s="228">
        <v>0</v>
      </c>
      <c r="T635" s="229">
        <f>S635*H635</f>
        <v>0</v>
      </c>
      <c r="AR635" s="230" t="s">
        <v>228</v>
      </c>
      <c r="AT635" s="230" t="s">
        <v>145</v>
      </c>
      <c r="AU635" s="230" t="s">
        <v>84</v>
      </c>
      <c r="AY635" s="17" t="s">
        <v>143</v>
      </c>
      <c r="BE635" s="231">
        <f>IF(N635="základní",J635,0)</f>
        <v>0</v>
      </c>
      <c r="BF635" s="231">
        <f>IF(N635="snížená",J635,0)</f>
        <v>0</v>
      </c>
      <c r="BG635" s="231">
        <f>IF(N635="zákl. přenesená",J635,0)</f>
        <v>0</v>
      </c>
      <c r="BH635" s="231">
        <f>IF(N635="sníž. přenesená",J635,0)</f>
        <v>0</v>
      </c>
      <c r="BI635" s="231">
        <f>IF(N635="nulová",J635,0)</f>
        <v>0</v>
      </c>
      <c r="BJ635" s="17" t="s">
        <v>82</v>
      </c>
      <c r="BK635" s="231">
        <f>ROUND(I635*H635,2)</f>
        <v>0</v>
      </c>
      <c r="BL635" s="17" t="s">
        <v>228</v>
      </c>
      <c r="BM635" s="230" t="s">
        <v>985</v>
      </c>
    </row>
    <row r="636" spans="2:65" s="1" customFormat="1" ht="16.5" customHeight="1">
      <c r="B636" s="38"/>
      <c r="C636" s="219" t="s">
        <v>986</v>
      </c>
      <c r="D636" s="219" t="s">
        <v>145</v>
      </c>
      <c r="E636" s="220" t="s">
        <v>987</v>
      </c>
      <c r="F636" s="221" t="s">
        <v>988</v>
      </c>
      <c r="G636" s="222" t="s">
        <v>980</v>
      </c>
      <c r="H636" s="223">
        <v>1</v>
      </c>
      <c r="I636" s="224"/>
      <c r="J636" s="225">
        <f>ROUND(I636*H636,2)</f>
        <v>0</v>
      </c>
      <c r="K636" s="221" t="s">
        <v>505</v>
      </c>
      <c r="L636" s="43"/>
      <c r="M636" s="226" t="s">
        <v>19</v>
      </c>
      <c r="N636" s="227" t="s">
        <v>46</v>
      </c>
      <c r="O636" s="83"/>
      <c r="P636" s="228">
        <f>O636*H636</f>
        <v>0</v>
      </c>
      <c r="Q636" s="228">
        <v>0</v>
      </c>
      <c r="R636" s="228">
        <f>Q636*H636</f>
        <v>0</v>
      </c>
      <c r="S636" s="228">
        <v>0</v>
      </c>
      <c r="T636" s="229">
        <f>S636*H636</f>
        <v>0</v>
      </c>
      <c r="AR636" s="230" t="s">
        <v>228</v>
      </c>
      <c r="AT636" s="230" t="s">
        <v>145</v>
      </c>
      <c r="AU636" s="230" t="s">
        <v>84</v>
      </c>
      <c r="AY636" s="17" t="s">
        <v>143</v>
      </c>
      <c r="BE636" s="231">
        <f>IF(N636="základní",J636,0)</f>
        <v>0</v>
      </c>
      <c r="BF636" s="231">
        <f>IF(N636="snížená",J636,0)</f>
        <v>0</v>
      </c>
      <c r="BG636" s="231">
        <f>IF(N636="zákl. přenesená",J636,0)</f>
        <v>0</v>
      </c>
      <c r="BH636" s="231">
        <f>IF(N636="sníž. přenesená",J636,0)</f>
        <v>0</v>
      </c>
      <c r="BI636" s="231">
        <f>IF(N636="nulová",J636,0)</f>
        <v>0</v>
      </c>
      <c r="BJ636" s="17" t="s">
        <v>82</v>
      </c>
      <c r="BK636" s="231">
        <f>ROUND(I636*H636,2)</f>
        <v>0</v>
      </c>
      <c r="BL636" s="17" t="s">
        <v>228</v>
      </c>
      <c r="BM636" s="230" t="s">
        <v>989</v>
      </c>
    </row>
    <row r="637" spans="2:65" s="1" customFormat="1" ht="16.5" customHeight="1">
      <c r="B637" s="38"/>
      <c r="C637" s="219" t="s">
        <v>990</v>
      </c>
      <c r="D637" s="219" t="s">
        <v>145</v>
      </c>
      <c r="E637" s="220" t="s">
        <v>991</v>
      </c>
      <c r="F637" s="221" t="s">
        <v>992</v>
      </c>
      <c r="G637" s="222" t="s">
        <v>426</v>
      </c>
      <c r="H637" s="223">
        <v>10</v>
      </c>
      <c r="I637" s="224"/>
      <c r="J637" s="225">
        <f>ROUND(I637*H637,2)</f>
        <v>0</v>
      </c>
      <c r="K637" s="221" t="s">
        <v>149</v>
      </c>
      <c r="L637" s="43"/>
      <c r="M637" s="226" t="s">
        <v>19</v>
      </c>
      <c r="N637" s="227" t="s">
        <v>46</v>
      </c>
      <c r="O637" s="83"/>
      <c r="P637" s="228">
        <f>O637*H637</f>
        <v>0</v>
      </c>
      <c r="Q637" s="228">
        <v>0.0001</v>
      </c>
      <c r="R637" s="228">
        <f>Q637*H637</f>
        <v>0.001</v>
      </c>
      <c r="S637" s="228">
        <v>0</v>
      </c>
      <c r="T637" s="229">
        <f>S637*H637</f>
        <v>0</v>
      </c>
      <c r="AR637" s="230" t="s">
        <v>228</v>
      </c>
      <c r="AT637" s="230" t="s">
        <v>145</v>
      </c>
      <c r="AU637" s="230" t="s">
        <v>84</v>
      </c>
      <c r="AY637" s="17" t="s">
        <v>143</v>
      </c>
      <c r="BE637" s="231">
        <f>IF(N637="základní",J637,0)</f>
        <v>0</v>
      </c>
      <c r="BF637" s="231">
        <f>IF(N637="snížená",J637,0)</f>
        <v>0</v>
      </c>
      <c r="BG637" s="231">
        <f>IF(N637="zákl. přenesená",J637,0)</f>
        <v>0</v>
      </c>
      <c r="BH637" s="231">
        <f>IF(N637="sníž. přenesená",J637,0)</f>
        <v>0</v>
      </c>
      <c r="BI637" s="231">
        <f>IF(N637="nulová",J637,0)</f>
        <v>0</v>
      </c>
      <c r="BJ637" s="17" t="s">
        <v>82</v>
      </c>
      <c r="BK637" s="231">
        <f>ROUND(I637*H637,2)</f>
        <v>0</v>
      </c>
      <c r="BL637" s="17" t="s">
        <v>228</v>
      </c>
      <c r="BM637" s="230" t="s">
        <v>993</v>
      </c>
    </row>
    <row r="638" spans="2:47" s="1" customFormat="1" ht="12">
      <c r="B638" s="38"/>
      <c r="C638" s="39"/>
      <c r="D638" s="232" t="s">
        <v>152</v>
      </c>
      <c r="E638" s="39"/>
      <c r="F638" s="233" t="s">
        <v>994</v>
      </c>
      <c r="G638" s="39"/>
      <c r="H638" s="39"/>
      <c r="I638" s="145"/>
      <c r="J638" s="39"/>
      <c r="K638" s="39"/>
      <c r="L638" s="43"/>
      <c r="M638" s="234"/>
      <c r="N638" s="83"/>
      <c r="O638" s="83"/>
      <c r="P638" s="83"/>
      <c r="Q638" s="83"/>
      <c r="R638" s="83"/>
      <c r="S638" s="83"/>
      <c r="T638" s="84"/>
      <c r="AT638" s="17" t="s">
        <v>152</v>
      </c>
      <c r="AU638" s="17" t="s">
        <v>84</v>
      </c>
    </row>
    <row r="639" spans="2:65" s="1" customFormat="1" ht="16.5" customHeight="1">
      <c r="B639" s="38"/>
      <c r="C639" s="219" t="s">
        <v>995</v>
      </c>
      <c r="D639" s="219" t="s">
        <v>145</v>
      </c>
      <c r="E639" s="220" t="s">
        <v>996</v>
      </c>
      <c r="F639" s="221" t="s">
        <v>997</v>
      </c>
      <c r="G639" s="222" t="s">
        <v>148</v>
      </c>
      <c r="H639" s="223">
        <v>260</v>
      </c>
      <c r="I639" s="224"/>
      <c r="J639" s="225">
        <f>ROUND(I639*H639,2)</f>
        <v>0</v>
      </c>
      <c r="K639" s="221" t="s">
        <v>149</v>
      </c>
      <c r="L639" s="43"/>
      <c r="M639" s="226" t="s">
        <v>19</v>
      </c>
      <c r="N639" s="227" t="s">
        <v>46</v>
      </c>
      <c r="O639" s="83"/>
      <c r="P639" s="228">
        <f>O639*H639</f>
        <v>0</v>
      </c>
      <c r="Q639" s="228">
        <v>0.00066</v>
      </c>
      <c r="R639" s="228">
        <f>Q639*H639</f>
        <v>0.1716</v>
      </c>
      <c r="S639" s="228">
        <v>0</v>
      </c>
      <c r="T639" s="229">
        <f>S639*H639</f>
        <v>0</v>
      </c>
      <c r="AR639" s="230" t="s">
        <v>228</v>
      </c>
      <c r="AT639" s="230" t="s">
        <v>145</v>
      </c>
      <c r="AU639" s="230" t="s">
        <v>84</v>
      </c>
      <c r="AY639" s="17" t="s">
        <v>143</v>
      </c>
      <c r="BE639" s="231">
        <f>IF(N639="základní",J639,0)</f>
        <v>0</v>
      </c>
      <c r="BF639" s="231">
        <f>IF(N639="snížená",J639,0)</f>
        <v>0</v>
      </c>
      <c r="BG639" s="231">
        <f>IF(N639="zákl. přenesená",J639,0)</f>
        <v>0</v>
      </c>
      <c r="BH639" s="231">
        <f>IF(N639="sníž. přenesená",J639,0)</f>
        <v>0</v>
      </c>
      <c r="BI639" s="231">
        <f>IF(N639="nulová",J639,0)</f>
        <v>0</v>
      </c>
      <c r="BJ639" s="17" t="s">
        <v>82</v>
      </c>
      <c r="BK639" s="231">
        <f>ROUND(I639*H639,2)</f>
        <v>0</v>
      </c>
      <c r="BL639" s="17" t="s">
        <v>228</v>
      </c>
      <c r="BM639" s="230" t="s">
        <v>998</v>
      </c>
    </row>
    <row r="640" spans="2:47" s="1" customFormat="1" ht="12">
      <c r="B640" s="38"/>
      <c r="C640" s="39"/>
      <c r="D640" s="232" t="s">
        <v>152</v>
      </c>
      <c r="E640" s="39"/>
      <c r="F640" s="233" t="s">
        <v>999</v>
      </c>
      <c r="G640" s="39"/>
      <c r="H640" s="39"/>
      <c r="I640" s="145"/>
      <c r="J640" s="39"/>
      <c r="K640" s="39"/>
      <c r="L640" s="43"/>
      <c r="M640" s="234"/>
      <c r="N640" s="83"/>
      <c r="O640" s="83"/>
      <c r="P640" s="83"/>
      <c r="Q640" s="83"/>
      <c r="R640" s="83"/>
      <c r="S640" s="83"/>
      <c r="T640" s="84"/>
      <c r="AT640" s="17" t="s">
        <v>152</v>
      </c>
      <c r="AU640" s="17" t="s">
        <v>84</v>
      </c>
    </row>
    <row r="641" spans="2:51" s="12" customFormat="1" ht="12">
      <c r="B641" s="235"/>
      <c r="C641" s="236"/>
      <c r="D641" s="232" t="s">
        <v>167</v>
      </c>
      <c r="E641" s="245" t="s">
        <v>19</v>
      </c>
      <c r="F641" s="237" t="s">
        <v>1000</v>
      </c>
      <c r="G641" s="236"/>
      <c r="H641" s="238">
        <v>260</v>
      </c>
      <c r="I641" s="239"/>
      <c r="J641" s="236"/>
      <c r="K641" s="236"/>
      <c r="L641" s="240"/>
      <c r="M641" s="241"/>
      <c r="N641" s="242"/>
      <c r="O641" s="242"/>
      <c r="P641" s="242"/>
      <c r="Q641" s="242"/>
      <c r="R641" s="242"/>
      <c r="S641" s="242"/>
      <c r="T641" s="243"/>
      <c r="AT641" s="244" t="s">
        <v>167</v>
      </c>
      <c r="AU641" s="244" t="s">
        <v>84</v>
      </c>
      <c r="AV641" s="12" t="s">
        <v>84</v>
      </c>
      <c r="AW641" s="12" t="s">
        <v>36</v>
      </c>
      <c r="AX641" s="12" t="s">
        <v>82</v>
      </c>
      <c r="AY641" s="244" t="s">
        <v>143</v>
      </c>
    </row>
    <row r="642" spans="2:65" s="1" customFormat="1" ht="16.5" customHeight="1">
      <c r="B642" s="38"/>
      <c r="C642" s="219" t="s">
        <v>1001</v>
      </c>
      <c r="D642" s="219" t="s">
        <v>145</v>
      </c>
      <c r="E642" s="220" t="s">
        <v>1002</v>
      </c>
      <c r="F642" s="221" t="s">
        <v>1003</v>
      </c>
      <c r="G642" s="222" t="s">
        <v>148</v>
      </c>
      <c r="H642" s="223">
        <v>110</v>
      </c>
      <c r="I642" s="224"/>
      <c r="J642" s="225">
        <f>ROUND(I642*H642,2)</f>
        <v>0</v>
      </c>
      <c r="K642" s="221" t="s">
        <v>149</v>
      </c>
      <c r="L642" s="43"/>
      <c r="M642" s="226" t="s">
        <v>19</v>
      </c>
      <c r="N642" s="227" t="s">
        <v>46</v>
      </c>
      <c r="O642" s="83"/>
      <c r="P642" s="228">
        <f>O642*H642</f>
        <v>0</v>
      </c>
      <c r="Q642" s="228">
        <v>0.00091</v>
      </c>
      <c r="R642" s="228">
        <f>Q642*H642</f>
        <v>0.1001</v>
      </c>
      <c r="S642" s="228">
        <v>0</v>
      </c>
      <c r="T642" s="229">
        <f>S642*H642</f>
        <v>0</v>
      </c>
      <c r="AR642" s="230" t="s">
        <v>228</v>
      </c>
      <c r="AT642" s="230" t="s">
        <v>145</v>
      </c>
      <c r="AU642" s="230" t="s">
        <v>84</v>
      </c>
      <c r="AY642" s="17" t="s">
        <v>143</v>
      </c>
      <c r="BE642" s="231">
        <f>IF(N642="základní",J642,0)</f>
        <v>0</v>
      </c>
      <c r="BF642" s="231">
        <f>IF(N642="snížená",J642,0)</f>
        <v>0</v>
      </c>
      <c r="BG642" s="231">
        <f>IF(N642="zákl. přenesená",J642,0)</f>
        <v>0</v>
      </c>
      <c r="BH642" s="231">
        <f>IF(N642="sníž. přenesená",J642,0)</f>
        <v>0</v>
      </c>
      <c r="BI642" s="231">
        <f>IF(N642="nulová",J642,0)</f>
        <v>0</v>
      </c>
      <c r="BJ642" s="17" t="s">
        <v>82</v>
      </c>
      <c r="BK642" s="231">
        <f>ROUND(I642*H642,2)</f>
        <v>0</v>
      </c>
      <c r="BL642" s="17" t="s">
        <v>228</v>
      </c>
      <c r="BM642" s="230" t="s">
        <v>1004</v>
      </c>
    </row>
    <row r="643" spans="2:47" s="1" customFormat="1" ht="12">
      <c r="B643" s="38"/>
      <c r="C643" s="39"/>
      <c r="D643" s="232" t="s">
        <v>152</v>
      </c>
      <c r="E643" s="39"/>
      <c r="F643" s="233" t="s">
        <v>999</v>
      </c>
      <c r="G643" s="39"/>
      <c r="H643" s="39"/>
      <c r="I643" s="145"/>
      <c r="J643" s="39"/>
      <c r="K643" s="39"/>
      <c r="L643" s="43"/>
      <c r="M643" s="234"/>
      <c r="N643" s="83"/>
      <c r="O643" s="83"/>
      <c r="P643" s="83"/>
      <c r="Q643" s="83"/>
      <c r="R643" s="83"/>
      <c r="S643" s="83"/>
      <c r="T643" s="84"/>
      <c r="AT643" s="17" t="s">
        <v>152</v>
      </c>
      <c r="AU643" s="17" t="s">
        <v>84</v>
      </c>
    </row>
    <row r="644" spans="2:51" s="12" customFormat="1" ht="12">
      <c r="B644" s="235"/>
      <c r="C644" s="236"/>
      <c r="D644" s="232" t="s">
        <v>167</v>
      </c>
      <c r="E644" s="245" t="s">
        <v>19</v>
      </c>
      <c r="F644" s="237" t="s">
        <v>1005</v>
      </c>
      <c r="G644" s="236"/>
      <c r="H644" s="238">
        <v>110</v>
      </c>
      <c r="I644" s="239"/>
      <c r="J644" s="236"/>
      <c r="K644" s="236"/>
      <c r="L644" s="240"/>
      <c r="M644" s="241"/>
      <c r="N644" s="242"/>
      <c r="O644" s="242"/>
      <c r="P644" s="242"/>
      <c r="Q644" s="242"/>
      <c r="R644" s="242"/>
      <c r="S644" s="242"/>
      <c r="T644" s="243"/>
      <c r="AT644" s="244" t="s">
        <v>167</v>
      </c>
      <c r="AU644" s="244" t="s">
        <v>84</v>
      </c>
      <c r="AV644" s="12" t="s">
        <v>84</v>
      </c>
      <c r="AW644" s="12" t="s">
        <v>36</v>
      </c>
      <c r="AX644" s="12" t="s">
        <v>82</v>
      </c>
      <c r="AY644" s="244" t="s">
        <v>143</v>
      </c>
    </row>
    <row r="645" spans="2:65" s="1" customFormat="1" ht="16.5" customHeight="1">
      <c r="B645" s="38"/>
      <c r="C645" s="219" t="s">
        <v>1006</v>
      </c>
      <c r="D645" s="219" t="s">
        <v>145</v>
      </c>
      <c r="E645" s="220" t="s">
        <v>1007</v>
      </c>
      <c r="F645" s="221" t="s">
        <v>1008</v>
      </c>
      <c r="G645" s="222" t="s">
        <v>148</v>
      </c>
      <c r="H645" s="223">
        <v>86</v>
      </c>
      <c r="I645" s="224"/>
      <c r="J645" s="225">
        <f>ROUND(I645*H645,2)</f>
        <v>0</v>
      </c>
      <c r="K645" s="221" t="s">
        <v>149</v>
      </c>
      <c r="L645" s="43"/>
      <c r="M645" s="226" t="s">
        <v>19</v>
      </c>
      <c r="N645" s="227" t="s">
        <v>46</v>
      </c>
      <c r="O645" s="83"/>
      <c r="P645" s="228">
        <f>O645*H645</f>
        <v>0</v>
      </c>
      <c r="Q645" s="228">
        <v>0.00119</v>
      </c>
      <c r="R645" s="228">
        <f>Q645*H645</f>
        <v>0.10234000000000001</v>
      </c>
      <c r="S645" s="228">
        <v>0</v>
      </c>
      <c r="T645" s="229">
        <f>S645*H645</f>
        <v>0</v>
      </c>
      <c r="AR645" s="230" t="s">
        <v>228</v>
      </c>
      <c r="AT645" s="230" t="s">
        <v>145</v>
      </c>
      <c r="AU645" s="230" t="s">
        <v>84</v>
      </c>
      <c r="AY645" s="17" t="s">
        <v>143</v>
      </c>
      <c r="BE645" s="231">
        <f>IF(N645="základní",J645,0)</f>
        <v>0</v>
      </c>
      <c r="BF645" s="231">
        <f>IF(N645="snížená",J645,0)</f>
        <v>0</v>
      </c>
      <c r="BG645" s="231">
        <f>IF(N645="zákl. přenesená",J645,0)</f>
        <v>0</v>
      </c>
      <c r="BH645" s="231">
        <f>IF(N645="sníž. přenesená",J645,0)</f>
        <v>0</v>
      </c>
      <c r="BI645" s="231">
        <f>IF(N645="nulová",J645,0)</f>
        <v>0</v>
      </c>
      <c r="BJ645" s="17" t="s">
        <v>82</v>
      </c>
      <c r="BK645" s="231">
        <f>ROUND(I645*H645,2)</f>
        <v>0</v>
      </c>
      <c r="BL645" s="17" t="s">
        <v>228</v>
      </c>
      <c r="BM645" s="230" t="s">
        <v>1009</v>
      </c>
    </row>
    <row r="646" spans="2:47" s="1" customFormat="1" ht="12">
      <c r="B646" s="38"/>
      <c r="C646" s="39"/>
      <c r="D646" s="232" t="s">
        <v>152</v>
      </c>
      <c r="E646" s="39"/>
      <c r="F646" s="233" t="s">
        <v>999</v>
      </c>
      <c r="G646" s="39"/>
      <c r="H646" s="39"/>
      <c r="I646" s="145"/>
      <c r="J646" s="39"/>
      <c r="K646" s="39"/>
      <c r="L646" s="43"/>
      <c r="M646" s="234"/>
      <c r="N646" s="83"/>
      <c r="O646" s="83"/>
      <c r="P646" s="83"/>
      <c r="Q646" s="83"/>
      <c r="R646" s="83"/>
      <c r="S646" s="83"/>
      <c r="T646" s="84"/>
      <c r="AT646" s="17" t="s">
        <v>152</v>
      </c>
      <c r="AU646" s="17" t="s">
        <v>84</v>
      </c>
    </row>
    <row r="647" spans="2:51" s="12" customFormat="1" ht="12">
      <c r="B647" s="235"/>
      <c r="C647" s="236"/>
      <c r="D647" s="232" t="s">
        <v>167</v>
      </c>
      <c r="E647" s="245" t="s">
        <v>19</v>
      </c>
      <c r="F647" s="237" t="s">
        <v>1010</v>
      </c>
      <c r="G647" s="236"/>
      <c r="H647" s="238">
        <v>86</v>
      </c>
      <c r="I647" s="239"/>
      <c r="J647" s="236"/>
      <c r="K647" s="236"/>
      <c r="L647" s="240"/>
      <c r="M647" s="241"/>
      <c r="N647" s="242"/>
      <c r="O647" s="242"/>
      <c r="P647" s="242"/>
      <c r="Q647" s="242"/>
      <c r="R647" s="242"/>
      <c r="S647" s="242"/>
      <c r="T647" s="243"/>
      <c r="AT647" s="244" t="s">
        <v>167</v>
      </c>
      <c r="AU647" s="244" t="s">
        <v>84</v>
      </c>
      <c r="AV647" s="12" t="s">
        <v>84</v>
      </c>
      <c r="AW647" s="12" t="s">
        <v>36</v>
      </c>
      <c r="AX647" s="12" t="s">
        <v>82</v>
      </c>
      <c r="AY647" s="244" t="s">
        <v>143</v>
      </c>
    </row>
    <row r="648" spans="2:65" s="1" customFormat="1" ht="16.5" customHeight="1">
      <c r="B648" s="38"/>
      <c r="C648" s="219" t="s">
        <v>1011</v>
      </c>
      <c r="D648" s="219" t="s">
        <v>145</v>
      </c>
      <c r="E648" s="220" t="s">
        <v>1012</v>
      </c>
      <c r="F648" s="221" t="s">
        <v>1013</v>
      </c>
      <c r="G648" s="222" t="s">
        <v>148</v>
      </c>
      <c r="H648" s="223">
        <v>16</v>
      </c>
      <c r="I648" s="224"/>
      <c r="J648" s="225">
        <f>ROUND(I648*H648,2)</f>
        <v>0</v>
      </c>
      <c r="K648" s="221" t="s">
        <v>149</v>
      </c>
      <c r="L648" s="43"/>
      <c r="M648" s="226" t="s">
        <v>19</v>
      </c>
      <c r="N648" s="227" t="s">
        <v>46</v>
      </c>
      <c r="O648" s="83"/>
      <c r="P648" s="228">
        <f>O648*H648</f>
        <v>0</v>
      </c>
      <c r="Q648" s="228">
        <v>0.00252</v>
      </c>
      <c r="R648" s="228">
        <f>Q648*H648</f>
        <v>0.04032</v>
      </c>
      <c r="S648" s="228">
        <v>0</v>
      </c>
      <c r="T648" s="229">
        <f>S648*H648</f>
        <v>0</v>
      </c>
      <c r="AR648" s="230" t="s">
        <v>228</v>
      </c>
      <c r="AT648" s="230" t="s">
        <v>145</v>
      </c>
      <c r="AU648" s="230" t="s">
        <v>84</v>
      </c>
      <c r="AY648" s="17" t="s">
        <v>143</v>
      </c>
      <c r="BE648" s="231">
        <f>IF(N648="základní",J648,0)</f>
        <v>0</v>
      </c>
      <c r="BF648" s="231">
        <f>IF(N648="snížená",J648,0)</f>
        <v>0</v>
      </c>
      <c r="BG648" s="231">
        <f>IF(N648="zákl. přenesená",J648,0)</f>
        <v>0</v>
      </c>
      <c r="BH648" s="231">
        <f>IF(N648="sníž. přenesená",J648,0)</f>
        <v>0</v>
      </c>
      <c r="BI648" s="231">
        <f>IF(N648="nulová",J648,0)</f>
        <v>0</v>
      </c>
      <c r="BJ648" s="17" t="s">
        <v>82</v>
      </c>
      <c r="BK648" s="231">
        <f>ROUND(I648*H648,2)</f>
        <v>0</v>
      </c>
      <c r="BL648" s="17" t="s">
        <v>228</v>
      </c>
      <c r="BM648" s="230" t="s">
        <v>1014</v>
      </c>
    </row>
    <row r="649" spans="2:47" s="1" customFormat="1" ht="12">
      <c r="B649" s="38"/>
      <c r="C649" s="39"/>
      <c r="D649" s="232" t="s">
        <v>152</v>
      </c>
      <c r="E649" s="39"/>
      <c r="F649" s="233" t="s">
        <v>999</v>
      </c>
      <c r="G649" s="39"/>
      <c r="H649" s="39"/>
      <c r="I649" s="145"/>
      <c r="J649" s="39"/>
      <c r="K649" s="39"/>
      <c r="L649" s="43"/>
      <c r="M649" s="234"/>
      <c r="N649" s="83"/>
      <c r="O649" s="83"/>
      <c r="P649" s="83"/>
      <c r="Q649" s="83"/>
      <c r="R649" s="83"/>
      <c r="S649" s="83"/>
      <c r="T649" s="84"/>
      <c r="AT649" s="17" t="s">
        <v>152</v>
      </c>
      <c r="AU649" s="17" t="s">
        <v>84</v>
      </c>
    </row>
    <row r="650" spans="2:65" s="1" customFormat="1" ht="24" customHeight="1">
      <c r="B650" s="38"/>
      <c r="C650" s="219" t="s">
        <v>1015</v>
      </c>
      <c r="D650" s="219" t="s">
        <v>145</v>
      </c>
      <c r="E650" s="220" t="s">
        <v>1016</v>
      </c>
      <c r="F650" s="221" t="s">
        <v>1017</v>
      </c>
      <c r="G650" s="222" t="s">
        <v>148</v>
      </c>
      <c r="H650" s="223">
        <v>260</v>
      </c>
      <c r="I650" s="224"/>
      <c r="J650" s="225">
        <f>ROUND(I650*H650,2)</f>
        <v>0</v>
      </c>
      <c r="K650" s="221" t="s">
        <v>149</v>
      </c>
      <c r="L650" s="43"/>
      <c r="M650" s="226" t="s">
        <v>19</v>
      </c>
      <c r="N650" s="227" t="s">
        <v>46</v>
      </c>
      <c r="O650" s="83"/>
      <c r="P650" s="228">
        <f>O650*H650</f>
        <v>0</v>
      </c>
      <c r="Q650" s="228">
        <v>5E-05</v>
      </c>
      <c r="R650" s="228">
        <f>Q650*H650</f>
        <v>0.013000000000000001</v>
      </c>
      <c r="S650" s="228">
        <v>0</v>
      </c>
      <c r="T650" s="229">
        <f>S650*H650</f>
        <v>0</v>
      </c>
      <c r="AR650" s="230" t="s">
        <v>228</v>
      </c>
      <c r="AT650" s="230" t="s">
        <v>145</v>
      </c>
      <c r="AU650" s="230" t="s">
        <v>84</v>
      </c>
      <c r="AY650" s="17" t="s">
        <v>143</v>
      </c>
      <c r="BE650" s="231">
        <f>IF(N650="základní",J650,0)</f>
        <v>0</v>
      </c>
      <c r="BF650" s="231">
        <f>IF(N650="snížená",J650,0)</f>
        <v>0</v>
      </c>
      <c r="BG650" s="231">
        <f>IF(N650="zákl. přenesená",J650,0)</f>
        <v>0</v>
      </c>
      <c r="BH650" s="231">
        <f>IF(N650="sníž. přenesená",J650,0)</f>
        <v>0</v>
      </c>
      <c r="BI650" s="231">
        <f>IF(N650="nulová",J650,0)</f>
        <v>0</v>
      </c>
      <c r="BJ650" s="17" t="s">
        <v>82</v>
      </c>
      <c r="BK650" s="231">
        <f>ROUND(I650*H650,2)</f>
        <v>0</v>
      </c>
      <c r="BL650" s="17" t="s">
        <v>228</v>
      </c>
      <c r="BM650" s="230" t="s">
        <v>1018</v>
      </c>
    </row>
    <row r="651" spans="2:47" s="1" customFormat="1" ht="12">
      <c r="B651" s="38"/>
      <c r="C651" s="39"/>
      <c r="D651" s="232" t="s">
        <v>152</v>
      </c>
      <c r="E651" s="39"/>
      <c r="F651" s="233" t="s">
        <v>1019</v>
      </c>
      <c r="G651" s="39"/>
      <c r="H651" s="39"/>
      <c r="I651" s="145"/>
      <c r="J651" s="39"/>
      <c r="K651" s="39"/>
      <c r="L651" s="43"/>
      <c r="M651" s="234"/>
      <c r="N651" s="83"/>
      <c r="O651" s="83"/>
      <c r="P651" s="83"/>
      <c r="Q651" s="83"/>
      <c r="R651" s="83"/>
      <c r="S651" s="83"/>
      <c r="T651" s="84"/>
      <c r="AT651" s="17" t="s">
        <v>152</v>
      </c>
      <c r="AU651" s="17" t="s">
        <v>84</v>
      </c>
    </row>
    <row r="652" spans="2:65" s="1" customFormat="1" ht="24" customHeight="1">
      <c r="B652" s="38"/>
      <c r="C652" s="219" t="s">
        <v>1020</v>
      </c>
      <c r="D652" s="219" t="s">
        <v>145</v>
      </c>
      <c r="E652" s="220" t="s">
        <v>1021</v>
      </c>
      <c r="F652" s="221" t="s">
        <v>1022</v>
      </c>
      <c r="G652" s="222" t="s">
        <v>148</v>
      </c>
      <c r="H652" s="223">
        <v>212</v>
      </c>
      <c r="I652" s="224"/>
      <c r="J652" s="225">
        <f>ROUND(I652*H652,2)</f>
        <v>0</v>
      </c>
      <c r="K652" s="221" t="s">
        <v>149</v>
      </c>
      <c r="L652" s="43"/>
      <c r="M652" s="226" t="s">
        <v>19</v>
      </c>
      <c r="N652" s="227" t="s">
        <v>46</v>
      </c>
      <c r="O652" s="83"/>
      <c r="P652" s="228">
        <f>O652*H652</f>
        <v>0</v>
      </c>
      <c r="Q652" s="228">
        <v>7E-05</v>
      </c>
      <c r="R652" s="228">
        <f>Q652*H652</f>
        <v>0.014839999999999999</v>
      </c>
      <c r="S652" s="228">
        <v>0</v>
      </c>
      <c r="T652" s="229">
        <f>S652*H652</f>
        <v>0</v>
      </c>
      <c r="AR652" s="230" t="s">
        <v>228</v>
      </c>
      <c r="AT652" s="230" t="s">
        <v>145</v>
      </c>
      <c r="AU652" s="230" t="s">
        <v>84</v>
      </c>
      <c r="AY652" s="17" t="s">
        <v>143</v>
      </c>
      <c r="BE652" s="231">
        <f>IF(N652="základní",J652,0)</f>
        <v>0</v>
      </c>
      <c r="BF652" s="231">
        <f>IF(N652="snížená",J652,0)</f>
        <v>0</v>
      </c>
      <c r="BG652" s="231">
        <f>IF(N652="zákl. přenesená",J652,0)</f>
        <v>0</v>
      </c>
      <c r="BH652" s="231">
        <f>IF(N652="sníž. přenesená",J652,0)</f>
        <v>0</v>
      </c>
      <c r="BI652" s="231">
        <f>IF(N652="nulová",J652,0)</f>
        <v>0</v>
      </c>
      <c r="BJ652" s="17" t="s">
        <v>82</v>
      </c>
      <c r="BK652" s="231">
        <f>ROUND(I652*H652,2)</f>
        <v>0</v>
      </c>
      <c r="BL652" s="17" t="s">
        <v>228</v>
      </c>
      <c r="BM652" s="230" t="s">
        <v>1023</v>
      </c>
    </row>
    <row r="653" spans="2:47" s="1" customFormat="1" ht="12">
      <c r="B653" s="38"/>
      <c r="C653" s="39"/>
      <c r="D653" s="232" t="s">
        <v>152</v>
      </c>
      <c r="E653" s="39"/>
      <c r="F653" s="233" t="s">
        <v>1019</v>
      </c>
      <c r="G653" s="39"/>
      <c r="H653" s="39"/>
      <c r="I653" s="145"/>
      <c r="J653" s="39"/>
      <c r="K653" s="39"/>
      <c r="L653" s="43"/>
      <c r="M653" s="234"/>
      <c r="N653" s="83"/>
      <c r="O653" s="83"/>
      <c r="P653" s="83"/>
      <c r="Q653" s="83"/>
      <c r="R653" s="83"/>
      <c r="S653" s="83"/>
      <c r="T653" s="84"/>
      <c r="AT653" s="17" t="s">
        <v>152</v>
      </c>
      <c r="AU653" s="17" t="s">
        <v>84</v>
      </c>
    </row>
    <row r="654" spans="2:65" s="1" customFormat="1" ht="16.5" customHeight="1">
      <c r="B654" s="38"/>
      <c r="C654" s="219" t="s">
        <v>1024</v>
      </c>
      <c r="D654" s="219" t="s">
        <v>145</v>
      </c>
      <c r="E654" s="220" t="s">
        <v>1025</v>
      </c>
      <c r="F654" s="221" t="s">
        <v>1026</v>
      </c>
      <c r="G654" s="222" t="s">
        <v>426</v>
      </c>
      <c r="H654" s="223">
        <v>121</v>
      </c>
      <c r="I654" s="224"/>
      <c r="J654" s="225">
        <f>ROUND(I654*H654,2)</f>
        <v>0</v>
      </c>
      <c r="K654" s="221" t="s">
        <v>149</v>
      </c>
      <c r="L654" s="43"/>
      <c r="M654" s="226" t="s">
        <v>19</v>
      </c>
      <c r="N654" s="227" t="s">
        <v>46</v>
      </c>
      <c r="O654" s="83"/>
      <c r="P654" s="228">
        <f>O654*H654</f>
        <v>0</v>
      </c>
      <c r="Q654" s="228">
        <v>0</v>
      </c>
      <c r="R654" s="228">
        <f>Q654*H654</f>
        <v>0</v>
      </c>
      <c r="S654" s="228">
        <v>0</v>
      </c>
      <c r="T654" s="229">
        <f>S654*H654</f>
        <v>0</v>
      </c>
      <c r="AR654" s="230" t="s">
        <v>228</v>
      </c>
      <c r="AT654" s="230" t="s">
        <v>145</v>
      </c>
      <c r="AU654" s="230" t="s">
        <v>84</v>
      </c>
      <c r="AY654" s="17" t="s">
        <v>143</v>
      </c>
      <c r="BE654" s="231">
        <f>IF(N654="základní",J654,0)</f>
        <v>0</v>
      </c>
      <c r="BF654" s="231">
        <f>IF(N654="snížená",J654,0)</f>
        <v>0</v>
      </c>
      <c r="BG654" s="231">
        <f>IF(N654="zákl. přenesená",J654,0)</f>
        <v>0</v>
      </c>
      <c r="BH654" s="231">
        <f>IF(N654="sníž. přenesená",J654,0)</f>
        <v>0</v>
      </c>
      <c r="BI654" s="231">
        <f>IF(N654="nulová",J654,0)</f>
        <v>0</v>
      </c>
      <c r="BJ654" s="17" t="s">
        <v>82</v>
      </c>
      <c r="BK654" s="231">
        <f>ROUND(I654*H654,2)</f>
        <v>0</v>
      </c>
      <c r="BL654" s="17" t="s">
        <v>228</v>
      </c>
      <c r="BM654" s="230" t="s">
        <v>1027</v>
      </c>
    </row>
    <row r="655" spans="2:47" s="1" customFormat="1" ht="12">
      <c r="B655" s="38"/>
      <c r="C655" s="39"/>
      <c r="D655" s="232" t="s">
        <v>152</v>
      </c>
      <c r="E655" s="39"/>
      <c r="F655" s="233" t="s">
        <v>1028</v>
      </c>
      <c r="G655" s="39"/>
      <c r="H655" s="39"/>
      <c r="I655" s="145"/>
      <c r="J655" s="39"/>
      <c r="K655" s="39"/>
      <c r="L655" s="43"/>
      <c r="M655" s="234"/>
      <c r="N655" s="83"/>
      <c r="O655" s="83"/>
      <c r="P655" s="83"/>
      <c r="Q655" s="83"/>
      <c r="R655" s="83"/>
      <c r="S655" s="83"/>
      <c r="T655" s="84"/>
      <c r="AT655" s="17" t="s">
        <v>152</v>
      </c>
      <c r="AU655" s="17" t="s">
        <v>84</v>
      </c>
    </row>
    <row r="656" spans="2:65" s="1" customFormat="1" ht="16.5" customHeight="1">
      <c r="B656" s="38"/>
      <c r="C656" s="219" t="s">
        <v>1029</v>
      </c>
      <c r="D656" s="219" t="s">
        <v>145</v>
      </c>
      <c r="E656" s="220" t="s">
        <v>1030</v>
      </c>
      <c r="F656" s="221" t="s">
        <v>1031</v>
      </c>
      <c r="G656" s="222" t="s">
        <v>426</v>
      </c>
      <c r="H656" s="223">
        <v>9</v>
      </c>
      <c r="I656" s="224"/>
      <c r="J656" s="225">
        <f>ROUND(I656*H656,2)</f>
        <v>0</v>
      </c>
      <c r="K656" s="221" t="s">
        <v>149</v>
      </c>
      <c r="L656" s="43"/>
      <c r="M656" s="226" t="s">
        <v>19</v>
      </c>
      <c r="N656" s="227" t="s">
        <v>46</v>
      </c>
      <c r="O656" s="83"/>
      <c r="P656" s="228">
        <f>O656*H656</f>
        <v>0</v>
      </c>
      <c r="Q656" s="228">
        <v>0.00022</v>
      </c>
      <c r="R656" s="228">
        <f>Q656*H656</f>
        <v>0.00198</v>
      </c>
      <c r="S656" s="228">
        <v>0</v>
      </c>
      <c r="T656" s="229">
        <f>S656*H656</f>
        <v>0</v>
      </c>
      <c r="AR656" s="230" t="s">
        <v>228</v>
      </c>
      <c r="AT656" s="230" t="s">
        <v>145</v>
      </c>
      <c r="AU656" s="230" t="s">
        <v>84</v>
      </c>
      <c r="AY656" s="17" t="s">
        <v>143</v>
      </c>
      <c r="BE656" s="231">
        <f>IF(N656="základní",J656,0)</f>
        <v>0</v>
      </c>
      <c r="BF656" s="231">
        <f>IF(N656="snížená",J656,0)</f>
        <v>0</v>
      </c>
      <c r="BG656" s="231">
        <f>IF(N656="zákl. přenesená",J656,0)</f>
        <v>0</v>
      </c>
      <c r="BH656" s="231">
        <f>IF(N656="sníž. přenesená",J656,0)</f>
        <v>0</v>
      </c>
      <c r="BI656" s="231">
        <f>IF(N656="nulová",J656,0)</f>
        <v>0</v>
      </c>
      <c r="BJ656" s="17" t="s">
        <v>82</v>
      </c>
      <c r="BK656" s="231">
        <f>ROUND(I656*H656,2)</f>
        <v>0</v>
      </c>
      <c r="BL656" s="17" t="s">
        <v>228</v>
      </c>
      <c r="BM656" s="230" t="s">
        <v>1032</v>
      </c>
    </row>
    <row r="657" spans="2:47" s="1" customFormat="1" ht="12">
      <c r="B657" s="38"/>
      <c r="C657" s="39"/>
      <c r="D657" s="232" t="s">
        <v>152</v>
      </c>
      <c r="E657" s="39"/>
      <c r="F657" s="233" t="s">
        <v>1033</v>
      </c>
      <c r="G657" s="39"/>
      <c r="H657" s="39"/>
      <c r="I657" s="145"/>
      <c r="J657" s="39"/>
      <c r="K657" s="39"/>
      <c r="L657" s="43"/>
      <c r="M657" s="234"/>
      <c r="N657" s="83"/>
      <c r="O657" s="83"/>
      <c r="P657" s="83"/>
      <c r="Q657" s="83"/>
      <c r="R657" s="83"/>
      <c r="S657" s="83"/>
      <c r="T657" s="84"/>
      <c r="AT657" s="17" t="s">
        <v>152</v>
      </c>
      <c r="AU657" s="17" t="s">
        <v>84</v>
      </c>
    </row>
    <row r="658" spans="2:65" s="1" customFormat="1" ht="16.5" customHeight="1">
      <c r="B658" s="38"/>
      <c r="C658" s="219" t="s">
        <v>1034</v>
      </c>
      <c r="D658" s="219" t="s">
        <v>145</v>
      </c>
      <c r="E658" s="220" t="s">
        <v>1035</v>
      </c>
      <c r="F658" s="221" t="s">
        <v>1036</v>
      </c>
      <c r="G658" s="222" t="s">
        <v>426</v>
      </c>
      <c r="H658" s="223">
        <v>21</v>
      </c>
      <c r="I658" s="224"/>
      <c r="J658" s="225">
        <f>ROUND(I658*H658,2)</f>
        <v>0</v>
      </c>
      <c r="K658" s="221" t="s">
        <v>149</v>
      </c>
      <c r="L658" s="43"/>
      <c r="M658" s="226" t="s">
        <v>19</v>
      </c>
      <c r="N658" s="227" t="s">
        <v>46</v>
      </c>
      <c r="O658" s="83"/>
      <c r="P658" s="228">
        <f>O658*H658</f>
        <v>0</v>
      </c>
      <c r="Q658" s="228">
        <v>0.00057</v>
      </c>
      <c r="R658" s="228">
        <f>Q658*H658</f>
        <v>0.01197</v>
      </c>
      <c r="S658" s="228">
        <v>0</v>
      </c>
      <c r="T658" s="229">
        <f>S658*H658</f>
        <v>0</v>
      </c>
      <c r="AR658" s="230" t="s">
        <v>228</v>
      </c>
      <c r="AT658" s="230" t="s">
        <v>145</v>
      </c>
      <c r="AU658" s="230" t="s">
        <v>84</v>
      </c>
      <c r="AY658" s="17" t="s">
        <v>143</v>
      </c>
      <c r="BE658" s="231">
        <f>IF(N658="základní",J658,0)</f>
        <v>0</v>
      </c>
      <c r="BF658" s="231">
        <f>IF(N658="snížená",J658,0)</f>
        <v>0</v>
      </c>
      <c r="BG658" s="231">
        <f>IF(N658="zákl. přenesená",J658,0)</f>
        <v>0</v>
      </c>
      <c r="BH658" s="231">
        <f>IF(N658="sníž. přenesená",J658,0)</f>
        <v>0</v>
      </c>
      <c r="BI658" s="231">
        <f>IF(N658="nulová",J658,0)</f>
        <v>0</v>
      </c>
      <c r="BJ658" s="17" t="s">
        <v>82</v>
      </c>
      <c r="BK658" s="231">
        <f>ROUND(I658*H658,2)</f>
        <v>0</v>
      </c>
      <c r="BL658" s="17" t="s">
        <v>228</v>
      </c>
      <c r="BM658" s="230" t="s">
        <v>1037</v>
      </c>
    </row>
    <row r="659" spans="2:65" s="1" customFormat="1" ht="16.5" customHeight="1">
      <c r="B659" s="38"/>
      <c r="C659" s="219" t="s">
        <v>1038</v>
      </c>
      <c r="D659" s="219" t="s">
        <v>145</v>
      </c>
      <c r="E659" s="220" t="s">
        <v>1039</v>
      </c>
      <c r="F659" s="221" t="s">
        <v>1040</v>
      </c>
      <c r="G659" s="222" t="s">
        <v>426</v>
      </c>
      <c r="H659" s="223">
        <v>6</v>
      </c>
      <c r="I659" s="224"/>
      <c r="J659" s="225">
        <f>ROUND(I659*H659,2)</f>
        <v>0</v>
      </c>
      <c r="K659" s="221" t="s">
        <v>149</v>
      </c>
      <c r="L659" s="43"/>
      <c r="M659" s="226" t="s">
        <v>19</v>
      </c>
      <c r="N659" s="227" t="s">
        <v>46</v>
      </c>
      <c r="O659" s="83"/>
      <c r="P659" s="228">
        <f>O659*H659</f>
        <v>0</v>
      </c>
      <c r="Q659" s="228">
        <v>0.00132</v>
      </c>
      <c r="R659" s="228">
        <f>Q659*H659</f>
        <v>0.00792</v>
      </c>
      <c r="S659" s="228">
        <v>0</v>
      </c>
      <c r="T659" s="229">
        <f>S659*H659</f>
        <v>0</v>
      </c>
      <c r="AR659" s="230" t="s">
        <v>228</v>
      </c>
      <c r="AT659" s="230" t="s">
        <v>145</v>
      </c>
      <c r="AU659" s="230" t="s">
        <v>84</v>
      </c>
      <c r="AY659" s="17" t="s">
        <v>143</v>
      </c>
      <c r="BE659" s="231">
        <f>IF(N659="základní",J659,0)</f>
        <v>0</v>
      </c>
      <c r="BF659" s="231">
        <f>IF(N659="snížená",J659,0)</f>
        <v>0</v>
      </c>
      <c r="BG659" s="231">
        <f>IF(N659="zákl. přenesená",J659,0)</f>
        <v>0</v>
      </c>
      <c r="BH659" s="231">
        <f>IF(N659="sníž. přenesená",J659,0)</f>
        <v>0</v>
      </c>
      <c r="BI659" s="231">
        <f>IF(N659="nulová",J659,0)</f>
        <v>0</v>
      </c>
      <c r="BJ659" s="17" t="s">
        <v>82</v>
      </c>
      <c r="BK659" s="231">
        <f>ROUND(I659*H659,2)</f>
        <v>0</v>
      </c>
      <c r="BL659" s="17" t="s">
        <v>228</v>
      </c>
      <c r="BM659" s="230" t="s">
        <v>1041</v>
      </c>
    </row>
    <row r="660" spans="2:65" s="1" customFormat="1" ht="16.5" customHeight="1">
      <c r="B660" s="38"/>
      <c r="C660" s="219" t="s">
        <v>1042</v>
      </c>
      <c r="D660" s="219" t="s">
        <v>145</v>
      </c>
      <c r="E660" s="220" t="s">
        <v>1043</v>
      </c>
      <c r="F660" s="221" t="s">
        <v>1044</v>
      </c>
      <c r="G660" s="222" t="s">
        <v>426</v>
      </c>
      <c r="H660" s="223">
        <v>1</v>
      </c>
      <c r="I660" s="224"/>
      <c r="J660" s="225">
        <f>ROUND(I660*H660,2)</f>
        <v>0</v>
      </c>
      <c r="K660" s="221" t="s">
        <v>149</v>
      </c>
      <c r="L660" s="43"/>
      <c r="M660" s="226" t="s">
        <v>19</v>
      </c>
      <c r="N660" s="227" t="s">
        <v>46</v>
      </c>
      <c r="O660" s="83"/>
      <c r="P660" s="228">
        <f>O660*H660</f>
        <v>0</v>
      </c>
      <c r="Q660" s="228">
        <v>0.00152</v>
      </c>
      <c r="R660" s="228">
        <f>Q660*H660</f>
        <v>0.00152</v>
      </c>
      <c r="S660" s="228">
        <v>0</v>
      </c>
      <c r="T660" s="229">
        <f>S660*H660</f>
        <v>0</v>
      </c>
      <c r="AR660" s="230" t="s">
        <v>228</v>
      </c>
      <c r="AT660" s="230" t="s">
        <v>145</v>
      </c>
      <c r="AU660" s="230" t="s">
        <v>84</v>
      </c>
      <c r="AY660" s="17" t="s">
        <v>143</v>
      </c>
      <c r="BE660" s="231">
        <f>IF(N660="základní",J660,0)</f>
        <v>0</v>
      </c>
      <c r="BF660" s="231">
        <f>IF(N660="snížená",J660,0)</f>
        <v>0</v>
      </c>
      <c r="BG660" s="231">
        <f>IF(N660="zákl. přenesená",J660,0)</f>
        <v>0</v>
      </c>
      <c r="BH660" s="231">
        <f>IF(N660="sníž. přenesená",J660,0)</f>
        <v>0</v>
      </c>
      <c r="BI660" s="231">
        <f>IF(N660="nulová",J660,0)</f>
        <v>0</v>
      </c>
      <c r="BJ660" s="17" t="s">
        <v>82</v>
      </c>
      <c r="BK660" s="231">
        <f>ROUND(I660*H660,2)</f>
        <v>0</v>
      </c>
      <c r="BL660" s="17" t="s">
        <v>228</v>
      </c>
      <c r="BM660" s="230" t="s">
        <v>1045</v>
      </c>
    </row>
    <row r="661" spans="2:65" s="1" customFormat="1" ht="24" customHeight="1">
      <c r="B661" s="38"/>
      <c r="C661" s="219" t="s">
        <v>1046</v>
      </c>
      <c r="D661" s="219" t="s">
        <v>145</v>
      </c>
      <c r="E661" s="220" t="s">
        <v>1047</v>
      </c>
      <c r="F661" s="221" t="s">
        <v>1048</v>
      </c>
      <c r="G661" s="222" t="s">
        <v>148</v>
      </c>
      <c r="H661" s="223">
        <v>472</v>
      </c>
      <c r="I661" s="224"/>
      <c r="J661" s="225">
        <f>ROUND(I661*H661,2)</f>
        <v>0</v>
      </c>
      <c r="K661" s="221" t="s">
        <v>149</v>
      </c>
      <c r="L661" s="43"/>
      <c r="M661" s="226" t="s">
        <v>19</v>
      </c>
      <c r="N661" s="227" t="s">
        <v>46</v>
      </c>
      <c r="O661" s="83"/>
      <c r="P661" s="228">
        <f>O661*H661</f>
        <v>0</v>
      </c>
      <c r="Q661" s="228">
        <v>0.00019</v>
      </c>
      <c r="R661" s="228">
        <f>Q661*H661</f>
        <v>0.08968000000000001</v>
      </c>
      <c r="S661" s="228">
        <v>0</v>
      </c>
      <c r="T661" s="229">
        <f>S661*H661</f>
        <v>0</v>
      </c>
      <c r="AR661" s="230" t="s">
        <v>228</v>
      </c>
      <c r="AT661" s="230" t="s">
        <v>145</v>
      </c>
      <c r="AU661" s="230" t="s">
        <v>84</v>
      </c>
      <c r="AY661" s="17" t="s">
        <v>143</v>
      </c>
      <c r="BE661" s="231">
        <f>IF(N661="základní",J661,0)</f>
        <v>0</v>
      </c>
      <c r="BF661" s="231">
        <f>IF(N661="snížená",J661,0)</f>
        <v>0</v>
      </c>
      <c r="BG661" s="231">
        <f>IF(N661="zákl. přenesená",J661,0)</f>
        <v>0</v>
      </c>
      <c r="BH661" s="231">
        <f>IF(N661="sníž. přenesená",J661,0)</f>
        <v>0</v>
      </c>
      <c r="BI661" s="231">
        <f>IF(N661="nulová",J661,0)</f>
        <v>0</v>
      </c>
      <c r="BJ661" s="17" t="s">
        <v>82</v>
      </c>
      <c r="BK661" s="231">
        <f>ROUND(I661*H661,2)</f>
        <v>0</v>
      </c>
      <c r="BL661" s="17" t="s">
        <v>228</v>
      </c>
      <c r="BM661" s="230" t="s">
        <v>1049</v>
      </c>
    </row>
    <row r="662" spans="2:47" s="1" customFormat="1" ht="12">
      <c r="B662" s="38"/>
      <c r="C662" s="39"/>
      <c r="D662" s="232" t="s">
        <v>152</v>
      </c>
      <c r="E662" s="39"/>
      <c r="F662" s="233" t="s">
        <v>1050</v>
      </c>
      <c r="G662" s="39"/>
      <c r="H662" s="39"/>
      <c r="I662" s="145"/>
      <c r="J662" s="39"/>
      <c r="K662" s="39"/>
      <c r="L662" s="43"/>
      <c r="M662" s="234"/>
      <c r="N662" s="83"/>
      <c r="O662" s="83"/>
      <c r="P662" s="83"/>
      <c r="Q662" s="83"/>
      <c r="R662" s="83"/>
      <c r="S662" s="83"/>
      <c r="T662" s="84"/>
      <c r="AT662" s="17" t="s">
        <v>152</v>
      </c>
      <c r="AU662" s="17" t="s">
        <v>84</v>
      </c>
    </row>
    <row r="663" spans="2:51" s="12" customFormat="1" ht="12">
      <c r="B663" s="235"/>
      <c r="C663" s="236"/>
      <c r="D663" s="232" t="s">
        <v>167</v>
      </c>
      <c r="E663" s="245" t="s">
        <v>19</v>
      </c>
      <c r="F663" s="237" t="s">
        <v>1051</v>
      </c>
      <c r="G663" s="236"/>
      <c r="H663" s="238">
        <v>472</v>
      </c>
      <c r="I663" s="239"/>
      <c r="J663" s="236"/>
      <c r="K663" s="236"/>
      <c r="L663" s="240"/>
      <c r="M663" s="241"/>
      <c r="N663" s="242"/>
      <c r="O663" s="242"/>
      <c r="P663" s="242"/>
      <c r="Q663" s="242"/>
      <c r="R663" s="242"/>
      <c r="S663" s="242"/>
      <c r="T663" s="243"/>
      <c r="AT663" s="244" t="s">
        <v>167</v>
      </c>
      <c r="AU663" s="244" t="s">
        <v>84</v>
      </c>
      <c r="AV663" s="12" t="s">
        <v>84</v>
      </c>
      <c r="AW663" s="12" t="s">
        <v>36</v>
      </c>
      <c r="AX663" s="12" t="s">
        <v>82</v>
      </c>
      <c r="AY663" s="244" t="s">
        <v>143</v>
      </c>
    </row>
    <row r="664" spans="2:65" s="1" customFormat="1" ht="16.5" customHeight="1">
      <c r="B664" s="38"/>
      <c r="C664" s="219" t="s">
        <v>1052</v>
      </c>
      <c r="D664" s="219" t="s">
        <v>145</v>
      </c>
      <c r="E664" s="220" t="s">
        <v>1053</v>
      </c>
      <c r="F664" s="221" t="s">
        <v>1054</v>
      </c>
      <c r="G664" s="222" t="s">
        <v>426</v>
      </c>
      <c r="H664" s="223">
        <v>6</v>
      </c>
      <c r="I664" s="224"/>
      <c r="J664" s="225">
        <f>ROUND(I664*H664,2)</f>
        <v>0</v>
      </c>
      <c r="K664" s="221" t="s">
        <v>505</v>
      </c>
      <c r="L664" s="43"/>
      <c r="M664" s="226" t="s">
        <v>19</v>
      </c>
      <c r="N664" s="227" t="s">
        <v>46</v>
      </c>
      <c r="O664" s="83"/>
      <c r="P664" s="228">
        <f>O664*H664</f>
        <v>0</v>
      </c>
      <c r="Q664" s="228">
        <v>0</v>
      </c>
      <c r="R664" s="228">
        <f>Q664*H664</f>
        <v>0</v>
      </c>
      <c r="S664" s="228">
        <v>0</v>
      </c>
      <c r="T664" s="229">
        <f>S664*H664</f>
        <v>0</v>
      </c>
      <c r="AR664" s="230" t="s">
        <v>228</v>
      </c>
      <c r="AT664" s="230" t="s">
        <v>145</v>
      </c>
      <c r="AU664" s="230" t="s">
        <v>84</v>
      </c>
      <c r="AY664" s="17" t="s">
        <v>143</v>
      </c>
      <c r="BE664" s="231">
        <f>IF(N664="základní",J664,0)</f>
        <v>0</v>
      </c>
      <c r="BF664" s="231">
        <f>IF(N664="snížená",J664,0)</f>
        <v>0</v>
      </c>
      <c r="BG664" s="231">
        <f>IF(N664="zákl. přenesená",J664,0)</f>
        <v>0</v>
      </c>
      <c r="BH664" s="231">
        <f>IF(N664="sníž. přenesená",J664,0)</f>
        <v>0</v>
      </c>
      <c r="BI664" s="231">
        <f>IF(N664="nulová",J664,0)</f>
        <v>0</v>
      </c>
      <c r="BJ664" s="17" t="s">
        <v>82</v>
      </c>
      <c r="BK664" s="231">
        <f>ROUND(I664*H664,2)</f>
        <v>0</v>
      </c>
      <c r="BL664" s="17" t="s">
        <v>228</v>
      </c>
      <c r="BM664" s="230" t="s">
        <v>1055</v>
      </c>
    </row>
    <row r="665" spans="2:65" s="1" customFormat="1" ht="16.5" customHeight="1">
      <c r="B665" s="38"/>
      <c r="C665" s="257" t="s">
        <v>1056</v>
      </c>
      <c r="D665" s="257" t="s">
        <v>234</v>
      </c>
      <c r="E665" s="258" t="s">
        <v>1057</v>
      </c>
      <c r="F665" s="259" t="s">
        <v>1058</v>
      </c>
      <c r="G665" s="260" t="s">
        <v>426</v>
      </c>
      <c r="H665" s="261">
        <v>6</v>
      </c>
      <c r="I665" s="262"/>
      <c r="J665" s="263">
        <f>ROUND(I665*H665,2)</f>
        <v>0</v>
      </c>
      <c r="K665" s="259" t="s">
        <v>505</v>
      </c>
      <c r="L665" s="264"/>
      <c r="M665" s="265" t="s">
        <v>19</v>
      </c>
      <c r="N665" s="266" t="s">
        <v>46</v>
      </c>
      <c r="O665" s="83"/>
      <c r="P665" s="228">
        <f>O665*H665</f>
        <v>0</v>
      </c>
      <c r="Q665" s="228">
        <v>0.01175</v>
      </c>
      <c r="R665" s="228">
        <f>Q665*H665</f>
        <v>0.07050000000000001</v>
      </c>
      <c r="S665" s="228">
        <v>0</v>
      </c>
      <c r="T665" s="229">
        <f>S665*H665</f>
        <v>0</v>
      </c>
      <c r="AR665" s="230" t="s">
        <v>317</v>
      </c>
      <c r="AT665" s="230" t="s">
        <v>234</v>
      </c>
      <c r="AU665" s="230" t="s">
        <v>84</v>
      </c>
      <c r="AY665" s="17" t="s">
        <v>143</v>
      </c>
      <c r="BE665" s="231">
        <f>IF(N665="základní",J665,0)</f>
        <v>0</v>
      </c>
      <c r="BF665" s="231">
        <f>IF(N665="snížená",J665,0)</f>
        <v>0</v>
      </c>
      <c r="BG665" s="231">
        <f>IF(N665="zákl. přenesená",J665,0)</f>
        <v>0</v>
      </c>
      <c r="BH665" s="231">
        <f>IF(N665="sníž. přenesená",J665,0)</f>
        <v>0</v>
      </c>
      <c r="BI665" s="231">
        <f>IF(N665="nulová",J665,0)</f>
        <v>0</v>
      </c>
      <c r="BJ665" s="17" t="s">
        <v>82</v>
      </c>
      <c r="BK665" s="231">
        <f>ROUND(I665*H665,2)</f>
        <v>0</v>
      </c>
      <c r="BL665" s="17" t="s">
        <v>228</v>
      </c>
      <c r="BM665" s="230" t="s">
        <v>1059</v>
      </c>
    </row>
    <row r="666" spans="2:47" s="1" customFormat="1" ht="12">
      <c r="B666" s="38"/>
      <c r="C666" s="39"/>
      <c r="D666" s="232" t="s">
        <v>579</v>
      </c>
      <c r="E666" s="39"/>
      <c r="F666" s="233" t="s">
        <v>1060</v>
      </c>
      <c r="G666" s="39"/>
      <c r="H666" s="39"/>
      <c r="I666" s="145"/>
      <c r="J666" s="39"/>
      <c r="K666" s="39"/>
      <c r="L666" s="43"/>
      <c r="M666" s="234"/>
      <c r="N666" s="83"/>
      <c r="O666" s="83"/>
      <c r="P666" s="83"/>
      <c r="Q666" s="83"/>
      <c r="R666" s="83"/>
      <c r="S666" s="83"/>
      <c r="T666" s="84"/>
      <c r="AT666" s="17" t="s">
        <v>579</v>
      </c>
      <c r="AU666" s="17" t="s">
        <v>84</v>
      </c>
    </row>
    <row r="667" spans="2:65" s="1" customFormat="1" ht="24" customHeight="1">
      <c r="B667" s="38"/>
      <c r="C667" s="219" t="s">
        <v>1061</v>
      </c>
      <c r="D667" s="219" t="s">
        <v>145</v>
      </c>
      <c r="E667" s="220" t="s">
        <v>1062</v>
      </c>
      <c r="F667" s="221" t="s">
        <v>1063</v>
      </c>
      <c r="G667" s="222" t="s">
        <v>237</v>
      </c>
      <c r="H667" s="223">
        <v>0.627</v>
      </c>
      <c r="I667" s="224"/>
      <c r="J667" s="225">
        <f>ROUND(I667*H667,2)</f>
        <v>0</v>
      </c>
      <c r="K667" s="221" t="s">
        <v>149</v>
      </c>
      <c r="L667" s="43"/>
      <c r="M667" s="226" t="s">
        <v>19</v>
      </c>
      <c r="N667" s="227" t="s">
        <v>46</v>
      </c>
      <c r="O667" s="83"/>
      <c r="P667" s="228">
        <f>O667*H667</f>
        <v>0</v>
      </c>
      <c r="Q667" s="228">
        <v>0</v>
      </c>
      <c r="R667" s="228">
        <f>Q667*H667</f>
        <v>0</v>
      </c>
      <c r="S667" s="228">
        <v>0</v>
      </c>
      <c r="T667" s="229">
        <f>S667*H667</f>
        <v>0</v>
      </c>
      <c r="AR667" s="230" t="s">
        <v>228</v>
      </c>
      <c r="AT667" s="230" t="s">
        <v>145</v>
      </c>
      <c r="AU667" s="230" t="s">
        <v>84</v>
      </c>
      <c r="AY667" s="17" t="s">
        <v>143</v>
      </c>
      <c r="BE667" s="231">
        <f>IF(N667="základní",J667,0)</f>
        <v>0</v>
      </c>
      <c r="BF667" s="231">
        <f>IF(N667="snížená",J667,0)</f>
        <v>0</v>
      </c>
      <c r="BG667" s="231">
        <f>IF(N667="zákl. přenesená",J667,0)</f>
        <v>0</v>
      </c>
      <c r="BH667" s="231">
        <f>IF(N667="sníž. přenesená",J667,0)</f>
        <v>0</v>
      </c>
      <c r="BI667" s="231">
        <f>IF(N667="nulová",J667,0)</f>
        <v>0</v>
      </c>
      <c r="BJ667" s="17" t="s">
        <v>82</v>
      </c>
      <c r="BK667" s="231">
        <f>ROUND(I667*H667,2)</f>
        <v>0</v>
      </c>
      <c r="BL667" s="17" t="s">
        <v>228</v>
      </c>
      <c r="BM667" s="230" t="s">
        <v>1064</v>
      </c>
    </row>
    <row r="668" spans="2:47" s="1" customFormat="1" ht="12">
      <c r="B668" s="38"/>
      <c r="C668" s="39"/>
      <c r="D668" s="232" t="s">
        <v>152</v>
      </c>
      <c r="E668" s="39"/>
      <c r="F668" s="233" t="s">
        <v>1065</v>
      </c>
      <c r="G668" s="39"/>
      <c r="H668" s="39"/>
      <c r="I668" s="145"/>
      <c r="J668" s="39"/>
      <c r="K668" s="39"/>
      <c r="L668" s="43"/>
      <c r="M668" s="234"/>
      <c r="N668" s="83"/>
      <c r="O668" s="83"/>
      <c r="P668" s="83"/>
      <c r="Q668" s="83"/>
      <c r="R668" s="83"/>
      <c r="S668" s="83"/>
      <c r="T668" s="84"/>
      <c r="AT668" s="17" t="s">
        <v>152</v>
      </c>
      <c r="AU668" s="17" t="s">
        <v>84</v>
      </c>
    </row>
    <row r="669" spans="2:63" s="11" customFormat="1" ht="22.8" customHeight="1">
      <c r="B669" s="203"/>
      <c r="C669" s="204"/>
      <c r="D669" s="205" t="s">
        <v>74</v>
      </c>
      <c r="E669" s="217" t="s">
        <v>1066</v>
      </c>
      <c r="F669" s="217" t="s">
        <v>1067</v>
      </c>
      <c r="G669" s="204"/>
      <c r="H669" s="204"/>
      <c r="I669" s="207"/>
      <c r="J669" s="218">
        <f>BK669</f>
        <v>0</v>
      </c>
      <c r="K669" s="204"/>
      <c r="L669" s="209"/>
      <c r="M669" s="210"/>
      <c r="N669" s="211"/>
      <c r="O669" s="211"/>
      <c r="P669" s="212">
        <f>SUM(P670:P692)</f>
        <v>0</v>
      </c>
      <c r="Q669" s="211"/>
      <c r="R669" s="212">
        <f>SUM(R670:R692)</f>
        <v>1.16608</v>
      </c>
      <c r="S669" s="211"/>
      <c r="T669" s="213">
        <f>SUM(T670:T692)</f>
        <v>0</v>
      </c>
      <c r="AR669" s="214" t="s">
        <v>84</v>
      </c>
      <c r="AT669" s="215" t="s">
        <v>74</v>
      </c>
      <c r="AU669" s="215" t="s">
        <v>82</v>
      </c>
      <c r="AY669" s="214" t="s">
        <v>143</v>
      </c>
      <c r="BK669" s="216">
        <f>SUM(BK670:BK692)</f>
        <v>0</v>
      </c>
    </row>
    <row r="670" spans="2:65" s="1" customFormat="1" ht="16.5" customHeight="1">
      <c r="B670" s="38"/>
      <c r="C670" s="219" t="s">
        <v>1068</v>
      </c>
      <c r="D670" s="219" t="s">
        <v>145</v>
      </c>
      <c r="E670" s="220" t="s">
        <v>1069</v>
      </c>
      <c r="F670" s="221" t="s">
        <v>1070</v>
      </c>
      <c r="G670" s="222" t="s">
        <v>605</v>
      </c>
      <c r="H670" s="223">
        <v>18</v>
      </c>
      <c r="I670" s="224"/>
      <c r="J670" s="225">
        <f>ROUND(I670*H670,2)</f>
        <v>0</v>
      </c>
      <c r="K670" s="221" t="s">
        <v>149</v>
      </c>
      <c r="L670" s="43"/>
      <c r="M670" s="226" t="s">
        <v>19</v>
      </c>
      <c r="N670" s="227" t="s">
        <v>46</v>
      </c>
      <c r="O670" s="83"/>
      <c r="P670" s="228">
        <f>O670*H670</f>
        <v>0</v>
      </c>
      <c r="Q670" s="228">
        <v>0.01382</v>
      </c>
      <c r="R670" s="228">
        <f>Q670*H670</f>
        <v>0.24876</v>
      </c>
      <c r="S670" s="228">
        <v>0</v>
      </c>
      <c r="T670" s="229">
        <f>S670*H670</f>
        <v>0</v>
      </c>
      <c r="AR670" s="230" t="s">
        <v>228</v>
      </c>
      <c r="AT670" s="230" t="s">
        <v>145</v>
      </c>
      <c r="AU670" s="230" t="s">
        <v>84</v>
      </c>
      <c r="AY670" s="17" t="s">
        <v>143</v>
      </c>
      <c r="BE670" s="231">
        <f>IF(N670="základní",J670,0)</f>
        <v>0</v>
      </c>
      <c r="BF670" s="231">
        <f>IF(N670="snížená",J670,0)</f>
        <v>0</v>
      </c>
      <c r="BG670" s="231">
        <f>IF(N670="zákl. přenesená",J670,0)</f>
        <v>0</v>
      </c>
      <c r="BH670" s="231">
        <f>IF(N670="sníž. přenesená",J670,0)</f>
        <v>0</v>
      </c>
      <c r="BI670" s="231">
        <f>IF(N670="nulová",J670,0)</f>
        <v>0</v>
      </c>
      <c r="BJ670" s="17" t="s">
        <v>82</v>
      </c>
      <c r="BK670" s="231">
        <f>ROUND(I670*H670,2)</f>
        <v>0</v>
      </c>
      <c r="BL670" s="17" t="s">
        <v>228</v>
      </c>
      <c r="BM670" s="230" t="s">
        <v>1071</v>
      </c>
    </row>
    <row r="671" spans="2:47" s="1" customFormat="1" ht="12">
      <c r="B671" s="38"/>
      <c r="C671" s="39"/>
      <c r="D671" s="232" t="s">
        <v>152</v>
      </c>
      <c r="E671" s="39"/>
      <c r="F671" s="233" t="s">
        <v>1072</v>
      </c>
      <c r="G671" s="39"/>
      <c r="H671" s="39"/>
      <c r="I671" s="145"/>
      <c r="J671" s="39"/>
      <c r="K671" s="39"/>
      <c r="L671" s="43"/>
      <c r="M671" s="234"/>
      <c r="N671" s="83"/>
      <c r="O671" s="83"/>
      <c r="P671" s="83"/>
      <c r="Q671" s="83"/>
      <c r="R671" s="83"/>
      <c r="S671" s="83"/>
      <c r="T671" s="84"/>
      <c r="AT671" s="17" t="s">
        <v>152</v>
      </c>
      <c r="AU671" s="17" t="s">
        <v>84</v>
      </c>
    </row>
    <row r="672" spans="2:65" s="1" customFormat="1" ht="16.5" customHeight="1">
      <c r="B672" s="38"/>
      <c r="C672" s="219" t="s">
        <v>1073</v>
      </c>
      <c r="D672" s="219" t="s">
        <v>145</v>
      </c>
      <c r="E672" s="220" t="s">
        <v>1074</v>
      </c>
      <c r="F672" s="221" t="s">
        <v>1075</v>
      </c>
      <c r="G672" s="222" t="s">
        <v>605</v>
      </c>
      <c r="H672" s="223">
        <v>3</v>
      </c>
      <c r="I672" s="224"/>
      <c r="J672" s="225">
        <f>ROUND(I672*H672,2)</f>
        <v>0</v>
      </c>
      <c r="K672" s="221" t="s">
        <v>505</v>
      </c>
      <c r="L672" s="43"/>
      <c r="M672" s="226" t="s">
        <v>19</v>
      </c>
      <c r="N672" s="227" t="s">
        <v>46</v>
      </c>
      <c r="O672" s="83"/>
      <c r="P672" s="228">
        <f>O672*H672</f>
        <v>0</v>
      </c>
      <c r="Q672" s="228">
        <v>0.0145</v>
      </c>
      <c r="R672" s="228">
        <f>Q672*H672</f>
        <v>0.043500000000000004</v>
      </c>
      <c r="S672" s="228">
        <v>0</v>
      </c>
      <c r="T672" s="229">
        <f>S672*H672</f>
        <v>0</v>
      </c>
      <c r="AR672" s="230" t="s">
        <v>228</v>
      </c>
      <c r="AT672" s="230" t="s">
        <v>145</v>
      </c>
      <c r="AU672" s="230" t="s">
        <v>84</v>
      </c>
      <c r="AY672" s="17" t="s">
        <v>143</v>
      </c>
      <c r="BE672" s="231">
        <f>IF(N672="základní",J672,0)</f>
        <v>0</v>
      </c>
      <c r="BF672" s="231">
        <f>IF(N672="snížená",J672,0)</f>
        <v>0</v>
      </c>
      <c r="BG672" s="231">
        <f>IF(N672="zákl. přenesená",J672,0)</f>
        <v>0</v>
      </c>
      <c r="BH672" s="231">
        <f>IF(N672="sníž. přenesená",J672,0)</f>
        <v>0</v>
      </c>
      <c r="BI672" s="231">
        <f>IF(N672="nulová",J672,0)</f>
        <v>0</v>
      </c>
      <c r="BJ672" s="17" t="s">
        <v>82</v>
      </c>
      <c r="BK672" s="231">
        <f>ROUND(I672*H672,2)</f>
        <v>0</v>
      </c>
      <c r="BL672" s="17" t="s">
        <v>228</v>
      </c>
      <c r="BM672" s="230" t="s">
        <v>1076</v>
      </c>
    </row>
    <row r="673" spans="2:47" s="1" customFormat="1" ht="12">
      <c r="B673" s="38"/>
      <c r="C673" s="39"/>
      <c r="D673" s="232" t="s">
        <v>579</v>
      </c>
      <c r="E673" s="39"/>
      <c r="F673" s="233" t="s">
        <v>1077</v>
      </c>
      <c r="G673" s="39"/>
      <c r="H673" s="39"/>
      <c r="I673" s="145"/>
      <c r="J673" s="39"/>
      <c r="K673" s="39"/>
      <c r="L673" s="43"/>
      <c r="M673" s="234"/>
      <c r="N673" s="83"/>
      <c r="O673" s="83"/>
      <c r="P673" s="83"/>
      <c r="Q673" s="83"/>
      <c r="R673" s="83"/>
      <c r="S673" s="83"/>
      <c r="T673" s="84"/>
      <c r="AT673" s="17" t="s">
        <v>579</v>
      </c>
      <c r="AU673" s="17" t="s">
        <v>84</v>
      </c>
    </row>
    <row r="674" spans="2:65" s="1" customFormat="1" ht="16.5" customHeight="1">
      <c r="B674" s="38"/>
      <c r="C674" s="219" t="s">
        <v>1078</v>
      </c>
      <c r="D674" s="219" t="s">
        <v>145</v>
      </c>
      <c r="E674" s="220" t="s">
        <v>1079</v>
      </c>
      <c r="F674" s="221" t="s">
        <v>1080</v>
      </c>
      <c r="G674" s="222" t="s">
        <v>605</v>
      </c>
      <c r="H674" s="223">
        <v>11</v>
      </c>
      <c r="I674" s="224"/>
      <c r="J674" s="225">
        <f>ROUND(I674*H674,2)</f>
        <v>0</v>
      </c>
      <c r="K674" s="221" t="s">
        <v>149</v>
      </c>
      <c r="L674" s="43"/>
      <c r="M674" s="226" t="s">
        <v>19</v>
      </c>
      <c r="N674" s="227" t="s">
        <v>46</v>
      </c>
      <c r="O674" s="83"/>
      <c r="P674" s="228">
        <f>O674*H674</f>
        <v>0</v>
      </c>
      <c r="Q674" s="228">
        <v>0.01908</v>
      </c>
      <c r="R674" s="228">
        <f>Q674*H674</f>
        <v>0.20988</v>
      </c>
      <c r="S674" s="228">
        <v>0</v>
      </c>
      <c r="T674" s="229">
        <f>S674*H674</f>
        <v>0</v>
      </c>
      <c r="AR674" s="230" t="s">
        <v>228</v>
      </c>
      <c r="AT674" s="230" t="s">
        <v>145</v>
      </c>
      <c r="AU674" s="230" t="s">
        <v>84</v>
      </c>
      <c r="AY674" s="17" t="s">
        <v>143</v>
      </c>
      <c r="BE674" s="231">
        <f>IF(N674="základní",J674,0)</f>
        <v>0</v>
      </c>
      <c r="BF674" s="231">
        <f>IF(N674="snížená",J674,0)</f>
        <v>0</v>
      </c>
      <c r="BG674" s="231">
        <f>IF(N674="zákl. přenesená",J674,0)</f>
        <v>0</v>
      </c>
      <c r="BH674" s="231">
        <f>IF(N674="sníž. přenesená",J674,0)</f>
        <v>0</v>
      </c>
      <c r="BI674" s="231">
        <f>IF(N674="nulová",J674,0)</f>
        <v>0</v>
      </c>
      <c r="BJ674" s="17" t="s">
        <v>82</v>
      </c>
      <c r="BK674" s="231">
        <f>ROUND(I674*H674,2)</f>
        <v>0</v>
      </c>
      <c r="BL674" s="17" t="s">
        <v>228</v>
      </c>
      <c r="BM674" s="230" t="s">
        <v>1081</v>
      </c>
    </row>
    <row r="675" spans="2:47" s="1" customFormat="1" ht="12">
      <c r="B675" s="38"/>
      <c r="C675" s="39"/>
      <c r="D675" s="232" t="s">
        <v>152</v>
      </c>
      <c r="E675" s="39"/>
      <c r="F675" s="233" t="s">
        <v>1082</v>
      </c>
      <c r="G675" s="39"/>
      <c r="H675" s="39"/>
      <c r="I675" s="145"/>
      <c r="J675" s="39"/>
      <c r="K675" s="39"/>
      <c r="L675" s="43"/>
      <c r="M675" s="234"/>
      <c r="N675" s="83"/>
      <c r="O675" s="83"/>
      <c r="P675" s="83"/>
      <c r="Q675" s="83"/>
      <c r="R675" s="83"/>
      <c r="S675" s="83"/>
      <c r="T675" s="84"/>
      <c r="AT675" s="17" t="s">
        <v>152</v>
      </c>
      <c r="AU675" s="17" t="s">
        <v>84</v>
      </c>
    </row>
    <row r="676" spans="2:65" s="1" customFormat="1" ht="16.5" customHeight="1">
      <c r="B676" s="38"/>
      <c r="C676" s="219" t="s">
        <v>1083</v>
      </c>
      <c r="D676" s="219" t="s">
        <v>145</v>
      </c>
      <c r="E676" s="220" t="s">
        <v>1084</v>
      </c>
      <c r="F676" s="221" t="s">
        <v>1085</v>
      </c>
      <c r="G676" s="222" t="s">
        <v>605</v>
      </c>
      <c r="H676" s="223">
        <v>33</v>
      </c>
      <c r="I676" s="224"/>
      <c r="J676" s="225">
        <f>ROUND(I676*H676,2)</f>
        <v>0</v>
      </c>
      <c r="K676" s="221" t="s">
        <v>149</v>
      </c>
      <c r="L676" s="43"/>
      <c r="M676" s="226" t="s">
        <v>19</v>
      </c>
      <c r="N676" s="227" t="s">
        <v>46</v>
      </c>
      <c r="O676" s="83"/>
      <c r="P676" s="228">
        <f>O676*H676</f>
        <v>0</v>
      </c>
      <c r="Q676" s="228">
        <v>0.01497</v>
      </c>
      <c r="R676" s="228">
        <f>Q676*H676</f>
        <v>0.49401</v>
      </c>
      <c r="S676" s="228">
        <v>0</v>
      </c>
      <c r="T676" s="229">
        <f>S676*H676</f>
        <v>0</v>
      </c>
      <c r="AR676" s="230" t="s">
        <v>228</v>
      </c>
      <c r="AT676" s="230" t="s">
        <v>145</v>
      </c>
      <c r="AU676" s="230" t="s">
        <v>84</v>
      </c>
      <c r="AY676" s="17" t="s">
        <v>143</v>
      </c>
      <c r="BE676" s="231">
        <f>IF(N676="základní",J676,0)</f>
        <v>0</v>
      </c>
      <c r="BF676" s="231">
        <f>IF(N676="snížená",J676,0)</f>
        <v>0</v>
      </c>
      <c r="BG676" s="231">
        <f>IF(N676="zákl. přenesená",J676,0)</f>
        <v>0</v>
      </c>
      <c r="BH676" s="231">
        <f>IF(N676="sníž. přenesená",J676,0)</f>
        <v>0</v>
      </c>
      <c r="BI676" s="231">
        <f>IF(N676="nulová",J676,0)</f>
        <v>0</v>
      </c>
      <c r="BJ676" s="17" t="s">
        <v>82</v>
      </c>
      <c r="BK676" s="231">
        <f>ROUND(I676*H676,2)</f>
        <v>0</v>
      </c>
      <c r="BL676" s="17" t="s">
        <v>228</v>
      </c>
      <c r="BM676" s="230" t="s">
        <v>1086</v>
      </c>
    </row>
    <row r="677" spans="2:47" s="1" customFormat="1" ht="12">
      <c r="B677" s="38"/>
      <c r="C677" s="39"/>
      <c r="D677" s="232" t="s">
        <v>152</v>
      </c>
      <c r="E677" s="39"/>
      <c r="F677" s="233" t="s">
        <v>1087</v>
      </c>
      <c r="G677" s="39"/>
      <c r="H677" s="39"/>
      <c r="I677" s="145"/>
      <c r="J677" s="39"/>
      <c r="K677" s="39"/>
      <c r="L677" s="43"/>
      <c r="M677" s="234"/>
      <c r="N677" s="83"/>
      <c r="O677" s="83"/>
      <c r="P677" s="83"/>
      <c r="Q677" s="83"/>
      <c r="R677" s="83"/>
      <c r="S677" s="83"/>
      <c r="T677" s="84"/>
      <c r="AT677" s="17" t="s">
        <v>152</v>
      </c>
      <c r="AU677" s="17" t="s">
        <v>84</v>
      </c>
    </row>
    <row r="678" spans="2:65" s="1" customFormat="1" ht="16.5" customHeight="1">
      <c r="B678" s="38"/>
      <c r="C678" s="219" t="s">
        <v>1088</v>
      </c>
      <c r="D678" s="219" t="s">
        <v>145</v>
      </c>
      <c r="E678" s="220" t="s">
        <v>1089</v>
      </c>
      <c r="F678" s="221" t="s">
        <v>1090</v>
      </c>
      <c r="G678" s="222" t="s">
        <v>605</v>
      </c>
      <c r="H678" s="223">
        <v>1</v>
      </c>
      <c r="I678" s="224"/>
      <c r="J678" s="225">
        <f>ROUND(I678*H678,2)</f>
        <v>0</v>
      </c>
      <c r="K678" s="221" t="s">
        <v>149</v>
      </c>
      <c r="L678" s="43"/>
      <c r="M678" s="226" t="s">
        <v>19</v>
      </c>
      <c r="N678" s="227" t="s">
        <v>46</v>
      </c>
      <c r="O678" s="83"/>
      <c r="P678" s="228">
        <f>O678*H678</f>
        <v>0</v>
      </c>
      <c r="Q678" s="228">
        <v>0.01452</v>
      </c>
      <c r="R678" s="228">
        <f>Q678*H678</f>
        <v>0.01452</v>
      </c>
      <c r="S678" s="228">
        <v>0</v>
      </c>
      <c r="T678" s="229">
        <f>S678*H678</f>
        <v>0</v>
      </c>
      <c r="AR678" s="230" t="s">
        <v>228</v>
      </c>
      <c r="AT678" s="230" t="s">
        <v>145</v>
      </c>
      <c r="AU678" s="230" t="s">
        <v>84</v>
      </c>
      <c r="AY678" s="17" t="s">
        <v>143</v>
      </c>
      <c r="BE678" s="231">
        <f>IF(N678="základní",J678,0)</f>
        <v>0</v>
      </c>
      <c r="BF678" s="231">
        <f>IF(N678="snížená",J678,0)</f>
        <v>0</v>
      </c>
      <c r="BG678" s="231">
        <f>IF(N678="zákl. přenesená",J678,0)</f>
        <v>0</v>
      </c>
      <c r="BH678" s="231">
        <f>IF(N678="sníž. přenesená",J678,0)</f>
        <v>0</v>
      </c>
      <c r="BI678" s="231">
        <f>IF(N678="nulová",J678,0)</f>
        <v>0</v>
      </c>
      <c r="BJ678" s="17" t="s">
        <v>82</v>
      </c>
      <c r="BK678" s="231">
        <f>ROUND(I678*H678,2)</f>
        <v>0</v>
      </c>
      <c r="BL678" s="17" t="s">
        <v>228</v>
      </c>
      <c r="BM678" s="230" t="s">
        <v>1091</v>
      </c>
    </row>
    <row r="679" spans="2:47" s="1" customFormat="1" ht="12">
      <c r="B679" s="38"/>
      <c r="C679" s="39"/>
      <c r="D679" s="232" t="s">
        <v>152</v>
      </c>
      <c r="E679" s="39"/>
      <c r="F679" s="233" t="s">
        <v>1092</v>
      </c>
      <c r="G679" s="39"/>
      <c r="H679" s="39"/>
      <c r="I679" s="145"/>
      <c r="J679" s="39"/>
      <c r="K679" s="39"/>
      <c r="L679" s="43"/>
      <c r="M679" s="234"/>
      <c r="N679" s="83"/>
      <c r="O679" s="83"/>
      <c r="P679" s="83"/>
      <c r="Q679" s="83"/>
      <c r="R679" s="83"/>
      <c r="S679" s="83"/>
      <c r="T679" s="84"/>
      <c r="AT679" s="17" t="s">
        <v>152</v>
      </c>
      <c r="AU679" s="17" t="s">
        <v>84</v>
      </c>
    </row>
    <row r="680" spans="2:65" s="1" customFormat="1" ht="24" customHeight="1">
      <c r="B680" s="38"/>
      <c r="C680" s="219" t="s">
        <v>1093</v>
      </c>
      <c r="D680" s="219" t="s">
        <v>145</v>
      </c>
      <c r="E680" s="220" t="s">
        <v>1094</v>
      </c>
      <c r="F680" s="221" t="s">
        <v>1095</v>
      </c>
      <c r="G680" s="222" t="s">
        <v>605</v>
      </c>
      <c r="H680" s="223">
        <v>1</v>
      </c>
      <c r="I680" s="224"/>
      <c r="J680" s="225">
        <f>ROUND(I680*H680,2)</f>
        <v>0</v>
      </c>
      <c r="K680" s="221" t="s">
        <v>149</v>
      </c>
      <c r="L680" s="43"/>
      <c r="M680" s="226" t="s">
        <v>19</v>
      </c>
      <c r="N680" s="227" t="s">
        <v>46</v>
      </c>
      <c r="O680" s="83"/>
      <c r="P680" s="228">
        <f>O680*H680</f>
        <v>0</v>
      </c>
      <c r="Q680" s="228">
        <v>0.01937</v>
      </c>
      <c r="R680" s="228">
        <f>Q680*H680</f>
        <v>0.01937</v>
      </c>
      <c r="S680" s="228">
        <v>0</v>
      </c>
      <c r="T680" s="229">
        <f>S680*H680</f>
        <v>0</v>
      </c>
      <c r="AR680" s="230" t="s">
        <v>228</v>
      </c>
      <c r="AT680" s="230" t="s">
        <v>145</v>
      </c>
      <c r="AU680" s="230" t="s">
        <v>84</v>
      </c>
      <c r="AY680" s="17" t="s">
        <v>143</v>
      </c>
      <c r="BE680" s="231">
        <f>IF(N680="základní",J680,0)</f>
        <v>0</v>
      </c>
      <c r="BF680" s="231">
        <f>IF(N680="snížená",J680,0)</f>
        <v>0</v>
      </c>
      <c r="BG680" s="231">
        <f>IF(N680="zákl. přenesená",J680,0)</f>
        <v>0</v>
      </c>
      <c r="BH680" s="231">
        <f>IF(N680="sníž. přenesená",J680,0)</f>
        <v>0</v>
      </c>
      <c r="BI680" s="231">
        <f>IF(N680="nulová",J680,0)</f>
        <v>0</v>
      </c>
      <c r="BJ680" s="17" t="s">
        <v>82</v>
      </c>
      <c r="BK680" s="231">
        <f>ROUND(I680*H680,2)</f>
        <v>0</v>
      </c>
      <c r="BL680" s="17" t="s">
        <v>228</v>
      </c>
      <c r="BM680" s="230" t="s">
        <v>1096</v>
      </c>
    </row>
    <row r="681" spans="2:47" s="1" customFormat="1" ht="12">
      <c r="B681" s="38"/>
      <c r="C681" s="39"/>
      <c r="D681" s="232" t="s">
        <v>152</v>
      </c>
      <c r="E681" s="39"/>
      <c r="F681" s="233" t="s">
        <v>1097</v>
      </c>
      <c r="G681" s="39"/>
      <c r="H681" s="39"/>
      <c r="I681" s="145"/>
      <c r="J681" s="39"/>
      <c r="K681" s="39"/>
      <c r="L681" s="43"/>
      <c r="M681" s="234"/>
      <c r="N681" s="83"/>
      <c r="O681" s="83"/>
      <c r="P681" s="83"/>
      <c r="Q681" s="83"/>
      <c r="R681" s="83"/>
      <c r="S681" s="83"/>
      <c r="T681" s="84"/>
      <c r="AT681" s="17" t="s">
        <v>152</v>
      </c>
      <c r="AU681" s="17" t="s">
        <v>84</v>
      </c>
    </row>
    <row r="682" spans="2:65" s="1" customFormat="1" ht="16.5" customHeight="1">
      <c r="B682" s="38"/>
      <c r="C682" s="219" t="s">
        <v>1098</v>
      </c>
      <c r="D682" s="219" t="s">
        <v>145</v>
      </c>
      <c r="E682" s="220" t="s">
        <v>1099</v>
      </c>
      <c r="F682" s="221" t="s">
        <v>1100</v>
      </c>
      <c r="G682" s="222" t="s">
        <v>605</v>
      </c>
      <c r="H682" s="223">
        <v>4</v>
      </c>
      <c r="I682" s="224"/>
      <c r="J682" s="225">
        <f>ROUND(I682*H682,2)</f>
        <v>0</v>
      </c>
      <c r="K682" s="221" t="s">
        <v>149</v>
      </c>
      <c r="L682" s="43"/>
      <c r="M682" s="226" t="s">
        <v>19</v>
      </c>
      <c r="N682" s="227" t="s">
        <v>46</v>
      </c>
      <c r="O682" s="83"/>
      <c r="P682" s="228">
        <f>O682*H682</f>
        <v>0</v>
      </c>
      <c r="Q682" s="228">
        <v>0.0147</v>
      </c>
      <c r="R682" s="228">
        <f>Q682*H682</f>
        <v>0.0588</v>
      </c>
      <c r="S682" s="228">
        <v>0</v>
      </c>
      <c r="T682" s="229">
        <f>S682*H682</f>
        <v>0</v>
      </c>
      <c r="AR682" s="230" t="s">
        <v>228</v>
      </c>
      <c r="AT682" s="230" t="s">
        <v>145</v>
      </c>
      <c r="AU682" s="230" t="s">
        <v>84</v>
      </c>
      <c r="AY682" s="17" t="s">
        <v>143</v>
      </c>
      <c r="BE682" s="231">
        <f>IF(N682="základní",J682,0)</f>
        <v>0</v>
      </c>
      <c r="BF682" s="231">
        <f>IF(N682="snížená",J682,0)</f>
        <v>0</v>
      </c>
      <c r="BG682" s="231">
        <f>IF(N682="zákl. přenesená",J682,0)</f>
        <v>0</v>
      </c>
      <c r="BH682" s="231">
        <f>IF(N682="sníž. přenesená",J682,0)</f>
        <v>0</v>
      </c>
      <c r="BI682" s="231">
        <f>IF(N682="nulová",J682,0)</f>
        <v>0</v>
      </c>
      <c r="BJ682" s="17" t="s">
        <v>82</v>
      </c>
      <c r="BK682" s="231">
        <f>ROUND(I682*H682,2)</f>
        <v>0</v>
      </c>
      <c r="BL682" s="17" t="s">
        <v>228</v>
      </c>
      <c r="BM682" s="230" t="s">
        <v>1101</v>
      </c>
    </row>
    <row r="683" spans="2:65" s="1" customFormat="1" ht="16.5" customHeight="1">
      <c r="B683" s="38"/>
      <c r="C683" s="219" t="s">
        <v>1102</v>
      </c>
      <c r="D683" s="219" t="s">
        <v>145</v>
      </c>
      <c r="E683" s="220" t="s">
        <v>1103</v>
      </c>
      <c r="F683" s="221" t="s">
        <v>1104</v>
      </c>
      <c r="G683" s="222" t="s">
        <v>605</v>
      </c>
      <c r="H683" s="223">
        <v>21</v>
      </c>
      <c r="I683" s="224"/>
      <c r="J683" s="225">
        <f>ROUND(I683*H683,2)</f>
        <v>0</v>
      </c>
      <c r="K683" s="221" t="s">
        <v>149</v>
      </c>
      <c r="L683" s="43"/>
      <c r="M683" s="226" t="s">
        <v>19</v>
      </c>
      <c r="N683" s="227" t="s">
        <v>46</v>
      </c>
      <c r="O683" s="83"/>
      <c r="P683" s="228">
        <f>O683*H683</f>
        <v>0</v>
      </c>
      <c r="Q683" s="228">
        <v>0.0003</v>
      </c>
      <c r="R683" s="228">
        <f>Q683*H683</f>
        <v>0.006299999999999999</v>
      </c>
      <c r="S683" s="228">
        <v>0</v>
      </c>
      <c r="T683" s="229">
        <f>S683*H683</f>
        <v>0</v>
      </c>
      <c r="AR683" s="230" t="s">
        <v>228</v>
      </c>
      <c r="AT683" s="230" t="s">
        <v>145</v>
      </c>
      <c r="AU683" s="230" t="s">
        <v>84</v>
      </c>
      <c r="AY683" s="17" t="s">
        <v>143</v>
      </c>
      <c r="BE683" s="231">
        <f>IF(N683="základní",J683,0)</f>
        <v>0</v>
      </c>
      <c r="BF683" s="231">
        <f>IF(N683="snížená",J683,0)</f>
        <v>0</v>
      </c>
      <c r="BG683" s="231">
        <f>IF(N683="zákl. přenesená",J683,0)</f>
        <v>0</v>
      </c>
      <c r="BH683" s="231">
        <f>IF(N683="sníž. přenesená",J683,0)</f>
        <v>0</v>
      </c>
      <c r="BI683" s="231">
        <f>IF(N683="nulová",J683,0)</f>
        <v>0</v>
      </c>
      <c r="BJ683" s="17" t="s">
        <v>82</v>
      </c>
      <c r="BK683" s="231">
        <f>ROUND(I683*H683,2)</f>
        <v>0</v>
      </c>
      <c r="BL683" s="17" t="s">
        <v>228</v>
      </c>
      <c r="BM683" s="230" t="s">
        <v>1105</v>
      </c>
    </row>
    <row r="684" spans="2:65" s="1" customFormat="1" ht="16.5" customHeight="1">
      <c r="B684" s="38"/>
      <c r="C684" s="219" t="s">
        <v>1106</v>
      </c>
      <c r="D684" s="219" t="s">
        <v>145</v>
      </c>
      <c r="E684" s="220" t="s">
        <v>1107</v>
      </c>
      <c r="F684" s="221" t="s">
        <v>1108</v>
      </c>
      <c r="G684" s="222" t="s">
        <v>605</v>
      </c>
      <c r="H684" s="223">
        <v>4</v>
      </c>
      <c r="I684" s="224"/>
      <c r="J684" s="225">
        <f>ROUND(I684*H684,2)</f>
        <v>0</v>
      </c>
      <c r="K684" s="221" t="s">
        <v>149</v>
      </c>
      <c r="L684" s="43"/>
      <c r="M684" s="226" t="s">
        <v>19</v>
      </c>
      <c r="N684" s="227" t="s">
        <v>46</v>
      </c>
      <c r="O684" s="83"/>
      <c r="P684" s="228">
        <f>O684*H684</f>
        <v>0</v>
      </c>
      <c r="Q684" s="228">
        <v>0.00196</v>
      </c>
      <c r="R684" s="228">
        <f>Q684*H684</f>
        <v>0.00784</v>
      </c>
      <c r="S684" s="228">
        <v>0</v>
      </c>
      <c r="T684" s="229">
        <f>S684*H684</f>
        <v>0</v>
      </c>
      <c r="AR684" s="230" t="s">
        <v>228</v>
      </c>
      <c r="AT684" s="230" t="s">
        <v>145</v>
      </c>
      <c r="AU684" s="230" t="s">
        <v>84</v>
      </c>
      <c r="AY684" s="17" t="s">
        <v>143</v>
      </c>
      <c r="BE684" s="231">
        <f>IF(N684="základní",J684,0)</f>
        <v>0</v>
      </c>
      <c r="BF684" s="231">
        <f>IF(N684="snížená",J684,0)</f>
        <v>0</v>
      </c>
      <c r="BG684" s="231">
        <f>IF(N684="zákl. přenesená",J684,0)</f>
        <v>0</v>
      </c>
      <c r="BH684" s="231">
        <f>IF(N684="sníž. přenesená",J684,0)</f>
        <v>0</v>
      </c>
      <c r="BI684" s="231">
        <f>IF(N684="nulová",J684,0)</f>
        <v>0</v>
      </c>
      <c r="BJ684" s="17" t="s">
        <v>82</v>
      </c>
      <c r="BK684" s="231">
        <f>ROUND(I684*H684,2)</f>
        <v>0</v>
      </c>
      <c r="BL684" s="17" t="s">
        <v>228</v>
      </c>
      <c r="BM684" s="230" t="s">
        <v>1109</v>
      </c>
    </row>
    <row r="685" spans="2:47" s="1" customFormat="1" ht="12">
      <c r="B685" s="38"/>
      <c r="C685" s="39"/>
      <c r="D685" s="232" t="s">
        <v>152</v>
      </c>
      <c r="E685" s="39"/>
      <c r="F685" s="233" t="s">
        <v>1110</v>
      </c>
      <c r="G685" s="39"/>
      <c r="H685" s="39"/>
      <c r="I685" s="145"/>
      <c r="J685" s="39"/>
      <c r="K685" s="39"/>
      <c r="L685" s="43"/>
      <c r="M685" s="234"/>
      <c r="N685" s="83"/>
      <c r="O685" s="83"/>
      <c r="P685" s="83"/>
      <c r="Q685" s="83"/>
      <c r="R685" s="83"/>
      <c r="S685" s="83"/>
      <c r="T685" s="84"/>
      <c r="AT685" s="17" t="s">
        <v>152</v>
      </c>
      <c r="AU685" s="17" t="s">
        <v>84</v>
      </c>
    </row>
    <row r="686" spans="2:65" s="1" customFormat="1" ht="16.5" customHeight="1">
      <c r="B686" s="38"/>
      <c r="C686" s="219" t="s">
        <v>1111</v>
      </c>
      <c r="D686" s="219" t="s">
        <v>145</v>
      </c>
      <c r="E686" s="220" t="s">
        <v>1112</v>
      </c>
      <c r="F686" s="221" t="s">
        <v>1113</v>
      </c>
      <c r="G686" s="222" t="s">
        <v>605</v>
      </c>
      <c r="H686" s="223">
        <v>33</v>
      </c>
      <c r="I686" s="224"/>
      <c r="J686" s="225">
        <f>ROUND(I686*H686,2)</f>
        <v>0</v>
      </c>
      <c r="K686" s="221" t="s">
        <v>149</v>
      </c>
      <c r="L686" s="43"/>
      <c r="M686" s="226" t="s">
        <v>19</v>
      </c>
      <c r="N686" s="227" t="s">
        <v>46</v>
      </c>
      <c r="O686" s="83"/>
      <c r="P686" s="228">
        <f>O686*H686</f>
        <v>0</v>
      </c>
      <c r="Q686" s="228">
        <v>0.0018</v>
      </c>
      <c r="R686" s="228">
        <f>Q686*H686</f>
        <v>0.0594</v>
      </c>
      <c r="S686" s="228">
        <v>0</v>
      </c>
      <c r="T686" s="229">
        <f>S686*H686</f>
        <v>0</v>
      </c>
      <c r="AR686" s="230" t="s">
        <v>228</v>
      </c>
      <c r="AT686" s="230" t="s">
        <v>145</v>
      </c>
      <c r="AU686" s="230" t="s">
        <v>84</v>
      </c>
      <c r="AY686" s="17" t="s">
        <v>143</v>
      </c>
      <c r="BE686" s="231">
        <f>IF(N686="základní",J686,0)</f>
        <v>0</v>
      </c>
      <c r="BF686" s="231">
        <f>IF(N686="snížená",J686,0)</f>
        <v>0</v>
      </c>
      <c r="BG686" s="231">
        <f>IF(N686="zákl. přenesená",J686,0)</f>
        <v>0</v>
      </c>
      <c r="BH686" s="231">
        <f>IF(N686="sníž. přenesená",J686,0)</f>
        <v>0</v>
      </c>
      <c r="BI686" s="231">
        <f>IF(N686="nulová",J686,0)</f>
        <v>0</v>
      </c>
      <c r="BJ686" s="17" t="s">
        <v>82</v>
      </c>
      <c r="BK686" s="231">
        <f>ROUND(I686*H686,2)</f>
        <v>0</v>
      </c>
      <c r="BL686" s="17" t="s">
        <v>228</v>
      </c>
      <c r="BM686" s="230" t="s">
        <v>1114</v>
      </c>
    </row>
    <row r="687" spans="2:47" s="1" customFormat="1" ht="12">
      <c r="B687" s="38"/>
      <c r="C687" s="39"/>
      <c r="D687" s="232" t="s">
        <v>152</v>
      </c>
      <c r="E687" s="39"/>
      <c r="F687" s="233" t="s">
        <v>1115</v>
      </c>
      <c r="G687" s="39"/>
      <c r="H687" s="39"/>
      <c r="I687" s="145"/>
      <c r="J687" s="39"/>
      <c r="K687" s="39"/>
      <c r="L687" s="43"/>
      <c r="M687" s="234"/>
      <c r="N687" s="83"/>
      <c r="O687" s="83"/>
      <c r="P687" s="83"/>
      <c r="Q687" s="83"/>
      <c r="R687" s="83"/>
      <c r="S687" s="83"/>
      <c r="T687" s="84"/>
      <c r="AT687" s="17" t="s">
        <v>152</v>
      </c>
      <c r="AU687" s="17" t="s">
        <v>84</v>
      </c>
    </row>
    <row r="688" spans="2:65" s="1" customFormat="1" ht="16.5" customHeight="1">
      <c r="B688" s="38"/>
      <c r="C688" s="219" t="s">
        <v>1116</v>
      </c>
      <c r="D688" s="219" t="s">
        <v>145</v>
      </c>
      <c r="E688" s="220" t="s">
        <v>1117</v>
      </c>
      <c r="F688" s="221" t="s">
        <v>1118</v>
      </c>
      <c r="G688" s="222" t="s">
        <v>605</v>
      </c>
      <c r="H688" s="223">
        <v>1</v>
      </c>
      <c r="I688" s="224"/>
      <c r="J688" s="225">
        <f>ROUND(I688*H688,2)</f>
        <v>0</v>
      </c>
      <c r="K688" s="221" t="s">
        <v>149</v>
      </c>
      <c r="L688" s="43"/>
      <c r="M688" s="226" t="s">
        <v>19</v>
      </c>
      <c r="N688" s="227" t="s">
        <v>46</v>
      </c>
      <c r="O688" s="83"/>
      <c r="P688" s="228">
        <f>O688*H688</f>
        <v>0</v>
      </c>
      <c r="Q688" s="228">
        <v>0.00184</v>
      </c>
      <c r="R688" s="228">
        <f>Q688*H688</f>
        <v>0.00184</v>
      </c>
      <c r="S688" s="228">
        <v>0</v>
      </c>
      <c r="T688" s="229">
        <f>S688*H688</f>
        <v>0</v>
      </c>
      <c r="AR688" s="230" t="s">
        <v>228</v>
      </c>
      <c r="AT688" s="230" t="s">
        <v>145</v>
      </c>
      <c r="AU688" s="230" t="s">
        <v>84</v>
      </c>
      <c r="AY688" s="17" t="s">
        <v>143</v>
      </c>
      <c r="BE688" s="231">
        <f>IF(N688="základní",J688,0)</f>
        <v>0</v>
      </c>
      <c r="BF688" s="231">
        <f>IF(N688="snížená",J688,0)</f>
        <v>0</v>
      </c>
      <c r="BG688" s="231">
        <f>IF(N688="zákl. přenesená",J688,0)</f>
        <v>0</v>
      </c>
      <c r="BH688" s="231">
        <f>IF(N688="sníž. přenesená",J688,0)</f>
        <v>0</v>
      </c>
      <c r="BI688" s="231">
        <f>IF(N688="nulová",J688,0)</f>
        <v>0</v>
      </c>
      <c r="BJ688" s="17" t="s">
        <v>82</v>
      </c>
      <c r="BK688" s="231">
        <f>ROUND(I688*H688,2)</f>
        <v>0</v>
      </c>
      <c r="BL688" s="17" t="s">
        <v>228</v>
      </c>
      <c r="BM688" s="230" t="s">
        <v>1119</v>
      </c>
    </row>
    <row r="689" spans="2:47" s="1" customFormat="1" ht="12">
      <c r="B689" s="38"/>
      <c r="C689" s="39"/>
      <c r="D689" s="232" t="s">
        <v>152</v>
      </c>
      <c r="E689" s="39"/>
      <c r="F689" s="233" t="s">
        <v>1120</v>
      </c>
      <c r="G689" s="39"/>
      <c r="H689" s="39"/>
      <c r="I689" s="145"/>
      <c r="J689" s="39"/>
      <c r="K689" s="39"/>
      <c r="L689" s="43"/>
      <c r="M689" s="234"/>
      <c r="N689" s="83"/>
      <c r="O689" s="83"/>
      <c r="P689" s="83"/>
      <c r="Q689" s="83"/>
      <c r="R689" s="83"/>
      <c r="S689" s="83"/>
      <c r="T689" s="84"/>
      <c r="AT689" s="17" t="s">
        <v>152</v>
      </c>
      <c r="AU689" s="17" t="s">
        <v>84</v>
      </c>
    </row>
    <row r="690" spans="2:65" s="1" customFormat="1" ht="16.5" customHeight="1">
      <c r="B690" s="38"/>
      <c r="C690" s="219" t="s">
        <v>1121</v>
      </c>
      <c r="D690" s="219" t="s">
        <v>145</v>
      </c>
      <c r="E690" s="220" t="s">
        <v>1122</v>
      </c>
      <c r="F690" s="221" t="s">
        <v>1123</v>
      </c>
      <c r="G690" s="222" t="s">
        <v>426</v>
      </c>
      <c r="H690" s="223">
        <v>6</v>
      </c>
      <c r="I690" s="224"/>
      <c r="J690" s="225">
        <f>ROUND(I690*H690,2)</f>
        <v>0</v>
      </c>
      <c r="K690" s="221" t="s">
        <v>149</v>
      </c>
      <c r="L690" s="43"/>
      <c r="M690" s="226" t="s">
        <v>19</v>
      </c>
      <c r="N690" s="227" t="s">
        <v>46</v>
      </c>
      <c r="O690" s="83"/>
      <c r="P690" s="228">
        <f>O690*H690</f>
        <v>0</v>
      </c>
      <c r="Q690" s="228">
        <v>0.00031</v>
      </c>
      <c r="R690" s="228">
        <f>Q690*H690</f>
        <v>0.00186</v>
      </c>
      <c r="S690" s="228">
        <v>0</v>
      </c>
      <c r="T690" s="229">
        <f>S690*H690</f>
        <v>0</v>
      </c>
      <c r="AR690" s="230" t="s">
        <v>228</v>
      </c>
      <c r="AT690" s="230" t="s">
        <v>145</v>
      </c>
      <c r="AU690" s="230" t="s">
        <v>84</v>
      </c>
      <c r="AY690" s="17" t="s">
        <v>143</v>
      </c>
      <c r="BE690" s="231">
        <f>IF(N690="základní",J690,0)</f>
        <v>0</v>
      </c>
      <c r="BF690" s="231">
        <f>IF(N690="snížená",J690,0)</f>
        <v>0</v>
      </c>
      <c r="BG690" s="231">
        <f>IF(N690="zákl. přenesená",J690,0)</f>
        <v>0</v>
      </c>
      <c r="BH690" s="231">
        <f>IF(N690="sníž. přenesená",J690,0)</f>
        <v>0</v>
      </c>
      <c r="BI690" s="231">
        <f>IF(N690="nulová",J690,0)</f>
        <v>0</v>
      </c>
      <c r="BJ690" s="17" t="s">
        <v>82</v>
      </c>
      <c r="BK690" s="231">
        <f>ROUND(I690*H690,2)</f>
        <v>0</v>
      </c>
      <c r="BL690" s="17" t="s">
        <v>228</v>
      </c>
      <c r="BM690" s="230" t="s">
        <v>1124</v>
      </c>
    </row>
    <row r="691" spans="2:65" s="1" customFormat="1" ht="24" customHeight="1">
      <c r="B691" s="38"/>
      <c r="C691" s="219" t="s">
        <v>1125</v>
      </c>
      <c r="D691" s="219" t="s">
        <v>145</v>
      </c>
      <c r="E691" s="220" t="s">
        <v>1126</v>
      </c>
      <c r="F691" s="221" t="s">
        <v>1127</v>
      </c>
      <c r="G691" s="222" t="s">
        <v>237</v>
      </c>
      <c r="H691" s="223">
        <v>1.166</v>
      </c>
      <c r="I691" s="224"/>
      <c r="J691" s="225">
        <f>ROUND(I691*H691,2)</f>
        <v>0</v>
      </c>
      <c r="K691" s="221" t="s">
        <v>149</v>
      </c>
      <c r="L691" s="43"/>
      <c r="M691" s="226" t="s">
        <v>19</v>
      </c>
      <c r="N691" s="227" t="s">
        <v>46</v>
      </c>
      <c r="O691" s="83"/>
      <c r="P691" s="228">
        <f>O691*H691</f>
        <v>0</v>
      </c>
      <c r="Q691" s="228">
        <v>0</v>
      </c>
      <c r="R691" s="228">
        <f>Q691*H691</f>
        <v>0</v>
      </c>
      <c r="S691" s="228">
        <v>0</v>
      </c>
      <c r="T691" s="229">
        <f>S691*H691</f>
        <v>0</v>
      </c>
      <c r="AR691" s="230" t="s">
        <v>228</v>
      </c>
      <c r="AT691" s="230" t="s">
        <v>145</v>
      </c>
      <c r="AU691" s="230" t="s">
        <v>84</v>
      </c>
      <c r="AY691" s="17" t="s">
        <v>143</v>
      </c>
      <c r="BE691" s="231">
        <f>IF(N691="základní",J691,0)</f>
        <v>0</v>
      </c>
      <c r="BF691" s="231">
        <f>IF(N691="snížená",J691,0)</f>
        <v>0</v>
      </c>
      <c r="BG691" s="231">
        <f>IF(N691="zákl. přenesená",J691,0)</f>
        <v>0</v>
      </c>
      <c r="BH691" s="231">
        <f>IF(N691="sníž. přenesená",J691,0)</f>
        <v>0</v>
      </c>
      <c r="BI691" s="231">
        <f>IF(N691="nulová",J691,0)</f>
        <v>0</v>
      </c>
      <c r="BJ691" s="17" t="s">
        <v>82</v>
      </c>
      <c r="BK691" s="231">
        <f>ROUND(I691*H691,2)</f>
        <v>0</v>
      </c>
      <c r="BL691" s="17" t="s">
        <v>228</v>
      </c>
      <c r="BM691" s="230" t="s">
        <v>1128</v>
      </c>
    </row>
    <row r="692" spans="2:47" s="1" customFormat="1" ht="12">
      <c r="B692" s="38"/>
      <c r="C692" s="39"/>
      <c r="D692" s="232" t="s">
        <v>152</v>
      </c>
      <c r="E692" s="39"/>
      <c r="F692" s="233" t="s">
        <v>1129</v>
      </c>
      <c r="G692" s="39"/>
      <c r="H692" s="39"/>
      <c r="I692" s="145"/>
      <c r="J692" s="39"/>
      <c r="K692" s="39"/>
      <c r="L692" s="43"/>
      <c r="M692" s="234"/>
      <c r="N692" s="83"/>
      <c r="O692" s="83"/>
      <c r="P692" s="83"/>
      <c r="Q692" s="83"/>
      <c r="R692" s="83"/>
      <c r="S692" s="83"/>
      <c r="T692" s="84"/>
      <c r="AT692" s="17" t="s">
        <v>152</v>
      </c>
      <c r="AU692" s="17" t="s">
        <v>84</v>
      </c>
    </row>
    <row r="693" spans="2:63" s="11" customFormat="1" ht="22.8" customHeight="1">
      <c r="B693" s="203"/>
      <c r="C693" s="204"/>
      <c r="D693" s="205" t="s">
        <v>74</v>
      </c>
      <c r="E693" s="217" t="s">
        <v>1130</v>
      </c>
      <c r="F693" s="217" t="s">
        <v>1131</v>
      </c>
      <c r="G693" s="204"/>
      <c r="H693" s="204"/>
      <c r="I693" s="207"/>
      <c r="J693" s="218">
        <f>BK693</f>
        <v>0</v>
      </c>
      <c r="K693" s="204"/>
      <c r="L693" s="209"/>
      <c r="M693" s="210"/>
      <c r="N693" s="211"/>
      <c r="O693" s="211"/>
      <c r="P693" s="212">
        <f>P694</f>
        <v>0</v>
      </c>
      <c r="Q693" s="211"/>
      <c r="R693" s="212">
        <f>R694</f>
        <v>0</v>
      </c>
      <c r="S693" s="211"/>
      <c r="T693" s="213">
        <f>T694</f>
        <v>0</v>
      </c>
      <c r="AR693" s="214" t="s">
        <v>84</v>
      </c>
      <c r="AT693" s="215" t="s">
        <v>74</v>
      </c>
      <c r="AU693" s="215" t="s">
        <v>82</v>
      </c>
      <c r="AY693" s="214" t="s">
        <v>143</v>
      </c>
      <c r="BK693" s="216">
        <f>BK694</f>
        <v>0</v>
      </c>
    </row>
    <row r="694" spans="2:65" s="1" customFormat="1" ht="16.5" customHeight="1">
      <c r="B694" s="38"/>
      <c r="C694" s="219" t="s">
        <v>1132</v>
      </c>
      <c r="D694" s="219" t="s">
        <v>145</v>
      </c>
      <c r="E694" s="220" t="s">
        <v>1133</v>
      </c>
      <c r="F694" s="221" t="s">
        <v>1134</v>
      </c>
      <c r="G694" s="222" t="s">
        <v>980</v>
      </c>
      <c r="H694" s="223">
        <v>1</v>
      </c>
      <c r="I694" s="224"/>
      <c r="J694" s="225">
        <f>ROUND(I694*H694,2)</f>
        <v>0</v>
      </c>
      <c r="K694" s="221" t="s">
        <v>505</v>
      </c>
      <c r="L694" s="43"/>
      <c r="M694" s="226" t="s">
        <v>19</v>
      </c>
      <c r="N694" s="227" t="s">
        <v>46</v>
      </c>
      <c r="O694" s="83"/>
      <c r="P694" s="228">
        <f>O694*H694</f>
        <v>0</v>
      </c>
      <c r="Q694" s="228">
        <v>0</v>
      </c>
      <c r="R694" s="228">
        <f>Q694*H694</f>
        <v>0</v>
      </c>
      <c r="S694" s="228">
        <v>0</v>
      </c>
      <c r="T694" s="229">
        <f>S694*H694</f>
        <v>0</v>
      </c>
      <c r="AR694" s="230" t="s">
        <v>228</v>
      </c>
      <c r="AT694" s="230" t="s">
        <v>145</v>
      </c>
      <c r="AU694" s="230" t="s">
        <v>84</v>
      </c>
      <c r="AY694" s="17" t="s">
        <v>143</v>
      </c>
      <c r="BE694" s="231">
        <f>IF(N694="základní",J694,0)</f>
        <v>0</v>
      </c>
      <c r="BF694" s="231">
        <f>IF(N694="snížená",J694,0)</f>
        <v>0</v>
      </c>
      <c r="BG694" s="231">
        <f>IF(N694="zákl. přenesená",J694,0)</f>
        <v>0</v>
      </c>
      <c r="BH694" s="231">
        <f>IF(N694="sníž. přenesená",J694,0)</f>
        <v>0</v>
      </c>
      <c r="BI694" s="231">
        <f>IF(N694="nulová",J694,0)</f>
        <v>0</v>
      </c>
      <c r="BJ694" s="17" t="s">
        <v>82</v>
      </c>
      <c r="BK694" s="231">
        <f>ROUND(I694*H694,2)</f>
        <v>0</v>
      </c>
      <c r="BL694" s="17" t="s">
        <v>228</v>
      </c>
      <c r="BM694" s="230" t="s">
        <v>1135</v>
      </c>
    </row>
    <row r="695" spans="2:63" s="11" customFormat="1" ht="22.8" customHeight="1">
      <c r="B695" s="203"/>
      <c r="C695" s="204"/>
      <c r="D695" s="205" t="s">
        <v>74</v>
      </c>
      <c r="E695" s="217" t="s">
        <v>1136</v>
      </c>
      <c r="F695" s="217" t="s">
        <v>1137</v>
      </c>
      <c r="G695" s="204"/>
      <c r="H695" s="204"/>
      <c r="I695" s="207"/>
      <c r="J695" s="218">
        <f>BK695</f>
        <v>0</v>
      </c>
      <c r="K695" s="204"/>
      <c r="L695" s="209"/>
      <c r="M695" s="210"/>
      <c r="N695" s="211"/>
      <c r="O695" s="211"/>
      <c r="P695" s="212">
        <f>SUM(P696:P725)</f>
        <v>0</v>
      </c>
      <c r="Q695" s="211"/>
      <c r="R695" s="212">
        <f>SUM(R696:R725)</f>
        <v>0.28448399999999996</v>
      </c>
      <c r="S695" s="211"/>
      <c r="T695" s="213">
        <f>SUM(T696:T725)</f>
        <v>0</v>
      </c>
      <c r="AR695" s="214" t="s">
        <v>84</v>
      </c>
      <c r="AT695" s="215" t="s">
        <v>74</v>
      </c>
      <c r="AU695" s="215" t="s">
        <v>82</v>
      </c>
      <c r="AY695" s="214" t="s">
        <v>143</v>
      </c>
      <c r="BK695" s="216">
        <f>SUM(BK696:BK725)</f>
        <v>0</v>
      </c>
    </row>
    <row r="696" spans="2:65" s="1" customFormat="1" ht="16.5" customHeight="1">
      <c r="B696" s="38"/>
      <c r="C696" s="219" t="s">
        <v>1138</v>
      </c>
      <c r="D696" s="219" t="s">
        <v>145</v>
      </c>
      <c r="E696" s="220" t="s">
        <v>1139</v>
      </c>
      <c r="F696" s="221" t="s">
        <v>1140</v>
      </c>
      <c r="G696" s="222" t="s">
        <v>426</v>
      </c>
      <c r="H696" s="223">
        <v>15</v>
      </c>
      <c r="I696" s="224"/>
      <c r="J696" s="225">
        <f>ROUND(I696*H696,2)</f>
        <v>0</v>
      </c>
      <c r="K696" s="221" t="s">
        <v>149</v>
      </c>
      <c r="L696" s="43"/>
      <c r="M696" s="226" t="s">
        <v>19</v>
      </c>
      <c r="N696" s="227" t="s">
        <v>46</v>
      </c>
      <c r="O696" s="83"/>
      <c r="P696" s="228">
        <f>O696*H696</f>
        <v>0</v>
      </c>
      <c r="Q696" s="228">
        <v>0</v>
      </c>
      <c r="R696" s="228">
        <f>Q696*H696</f>
        <v>0</v>
      </c>
      <c r="S696" s="228">
        <v>0</v>
      </c>
      <c r="T696" s="229">
        <f>S696*H696</f>
        <v>0</v>
      </c>
      <c r="AR696" s="230" t="s">
        <v>228</v>
      </c>
      <c r="AT696" s="230" t="s">
        <v>145</v>
      </c>
      <c r="AU696" s="230" t="s">
        <v>84</v>
      </c>
      <c r="AY696" s="17" t="s">
        <v>143</v>
      </c>
      <c r="BE696" s="231">
        <f>IF(N696="základní",J696,0)</f>
        <v>0</v>
      </c>
      <c r="BF696" s="231">
        <f>IF(N696="snížená",J696,0)</f>
        <v>0</v>
      </c>
      <c r="BG696" s="231">
        <f>IF(N696="zákl. přenesená",J696,0)</f>
        <v>0</v>
      </c>
      <c r="BH696" s="231">
        <f>IF(N696="sníž. přenesená",J696,0)</f>
        <v>0</v>
      </c>
      <c r="BI696" s="231">
        <f>IF(N696="nulová",J696,0)</f>
        <v>0</v>
      </c>
      <c r="BJ696" s="17" t="s">
        <v>82</v>
      </c>
      <c r="BK696" s="231">
        <f>ROUND(I696*H696,2)</f>
        <v>0</v>
      </c>
      <c r="BL696" s="17" t="s">
        <v>228</v>
      </c>
      <c r="BM696" s="230" t="s">
        <v>1141</v>
      </c>
    </row>
    <row r="697" spans="2:65" s="1" customFormat="1" ht="24" customHeight="1">
      <c r="B697" s="38"/>
      <c r="C697" s="257" t="s">
        <v>1142</v>
      </c>
      <c r="D697" s="257" t="s">
        <v>234</v>
      </c>
      <c r="E697" s="258" t="s">
        <v>1143</v>
      </c>
      <c r="F697" s="259" t="s">
        <v>1144</v>
      </c>
      <c r="G697" s="260" t="s">
        <v>426</v>
      </c>
      <c r="H697" s="261">
        <v>1</v>
      </c>
      <c r="I697" s="262"/>
      <c r="J697" s="263">
        <f>ROUND(I697*H697,2)</f>
        <v>0</v>
      </c>
      <c r="K697" s="259" t="s">
        <v>505</v>
      </c>
      <c r="L697" s="264"/>
      <c r="M697" s="265" t="s">
        <v>19</v>
      </c>
      <c r="N697" s="266" t="s">
        <v>46</v>
      </c>
      <c r="O697" s="83"/>
      <c r="P697" s="228">
        <f>O697*H697</f>
        <v>0</v>
      </c>
      <c r="Q697" s="228">
        <v>0</v>
      </c>
      <c r="R697" s="228">
        <f>Q697*H697</f>
        <v>0</v>
      </c>
      <c r="S697" s="228">
        <v>0</v>
      </c>
      <c r="T697" s="229">
        <f>S697*H697</f>
        <v>0</v>
      </c>
      <c r="AR697" s="230" t="s">
        <v>317</v>
      </c>
      <c r="AT697" s="230" t="s">
        <v>234</v>
      </c>
      <c r="AU697" s="230" t="s">
        <v>84</v>
      </c>
      <c r="AY697" s="17" t="s">
        <v>143</v>
      </c>
      <c r="BE697" s="231">
        <f>IF(N697="základní",J697,0)</f>
        <v>0</v>
      </c>
      <c r="BF697" s="231">
        <f>IF(N697="snížená",J697,0)</f>
        <v>0</v>
      </c>
      <c r="BG697" s="231">
        <f>IF(N697="zákl. přenesená",J697,0)</f>
        <v>0</v>
      </c>
      <c r="BH697" s="231">
        <f>IF(N697="sníž. přenesená",J697,0)</f>
        <v>0</v>
      </c>
      <c r="BI697" s="231">
        <f>IF(N697="nulová",J697,0)</f>
        <v>0</v>
      </c>
      <c r="BJ697" s="17" t="s">
        <v>82</v>
      </c>
      <c r="BK697" s="231">
        <f>ROUND(I697*H697,2)</f>
        <v>0</v>
      </c>
      <c r="BL697" s="17" t="s">
        <v>228</v>
      </c>
      <c r="BM697" s="230" t="s">
        <v>1145</v>
      </c>
    </row>
    <row r="698" spans="2:51" s="12" customFormat="1" ht="12">
      <c r="B698" s="235"/>
      <c r="C698" s="236"/>
      <c r="D698" s="232" t="s">
        <v>167</v>
      </c>
      <c r="E698" s="245" t="s">
        <v>19</v>
      </c>
      <c r="F698" s="237" t="s">
        <v>1146</v>
      </c>
      <c r="G698" s="236"/>
      <c r="H698" s="238">
        <v>1</v>
      </c>
      <c r="I698" s="239"/>
      <c r="J698" s="236"/>
      <c r="K698" s="236"/>
      <c r="L698" s="240"/>
      <c r="M698" s="241"/>
      <c r="N698" s="242"/>
      <c r="O698" s="242"/>
      <c r="P698" s="242"/>
      <c r="Q698" s="242"/>
      <c r="R698" s="242"/>
      <c r="S698" s="242"/>
      <c r="T698" s="243"/>
      <c r="AT698" s="244" t="s">
        <v>167</v>
      </c>
      <c r="AU698" s="244" t="s">
        <v>84</v>
      </c>
      <c r="AV698" s="12" t="s">
        <v>84</v>
      </c>
      <c r="AW698" s="12" t="s">
        <v>36</v>
      </c>
      <c r="AX698" s="12" t="s">
        <v>82</v>
      </c>
      <c r="AY698" s="244" t="s">
        <v>143</v>
      </c>
    </row>
    <row r="699" spans="2:65" s="1" customFormat="1" ht="24" customHeight="1">
      <c r="B699" s="38"/>
      <c r="C699" s="257" t="s">
        <v>1147</v>
      </c>
      <c r="D699" s="257" t="s">
        <v>234</v>
      </c>
      <c r="E699" s="258" t="s">
        <v>1148</v>
      </c>
      <c r="F699" s="259" t="s">
        <v>1149</v>
      </c>
      <c r="G699" s="260" t="s">
        <v>426</v>
      </c>
      <c r="H699" s="261">
        <v>7</v>
      </c>
      <c r="I699" s="262"/>
      <c r="J699" s="263">
        <f>ROUND(I699*H699,2)</f>
        <v>0</v>
      </c>
      <c r="K699" s="259" t="s">
        <v>505</v>
      </c>
      <c r="L699" s="264"/>
      <c r="M699" s="265" t="s">
        <v>19</v>
      </c>
      <c r="N699" s="266" t="s">
        <v>46</v>
      </c>
      <c r="O699" s="83"/>
      <c r="P699" s="228">
        <f>O699*H699</f>
        <v>0</v>
      </c>
      <c r="Q699" s="228">
        <v>0</v>
      </c>
      <c r="R699" s="228">
        <f>Q699*H699</f>
        <v>0</v>
      </c>
      <c r="S699" s="228">
        <v>0</v>
      </c>
      <c r="T699" s="229">
        <f>S699*H699</f>
        <v>0</v>
      </c>
      <c r="AR699" s="230" t="s">
        <v>317</v>
      </c>
      <c r="AT699" s="230" t="s">
        <v>234</v>
      </c>
      <c r="AU699" s="230" t="s">
        <v>84</v>
      </c>
      <c r="AY699" s="17" t="s">
        <v>143</v>
      </c>
      <c r="BE699" s="231">
        <f>IF(N699="základní",J699,0)</f>
        <v>0</v>
      </c>
      <c r="BF699" s="231">
        <f>IF(N699="snížená",J699,0)</f>
        <v>0</v>
      </c>
      <c r="BG699" s="231">
        <f>IF(N699="zákl. přenesená",J699,0)</f>
        <v>0</v>
      </c>
      <c r="BH699" s="231">
        <f>IF(N699="sníž. přenesená",J699,0)</f>
        <v>0</v>
      </c>
      <c r="BI699" s="231">
        <f>IF(N699="nulová",J699,0)</f>
        <v>0</v>
      </c>
      <c r="BJ699" s="17" t="s">
        <v>82</v>
      </c>
      <c r="BK699" s="231">
        <f>ROUND(I699*H699,2)</f>
        <v>0</v>
      </c>
      <c r="BL699" s="17" t="s">
        <v>228</v>
      </c>
      <c r="BM699" s="230" t="s">
        <v>1150</v>
      </c>
    </row>
    <row r="700" spans="2:51" s="12" customFormat="1" ht="12">
      <c r="B700" s="235"/>
      <c r="C700" s="236"/>
      <c r="D700" s="232" t="s">
        <v>167</v>
      </c>
      <c r="E700" s="245" t="s">
        <v>19</v>
      </c>
      <c r="F700" s="237" t="s">
        <v>1146</v>
      </c>
      <c r="G700" s="236"/>
      <c r="H700" s="238">
        <v>1</v>
      </c>
      <c r="I700" s="239"/>
      <c r="J700" s="236"/>
      <c r="K700" s="236"/>
      <c r="L700" s="240"/>
      <c r="M700" s="241"/>
      <c r="N700" s="242"/>
      <c r="O700" s="242"/>
      <c r="P700" s="242"/>
      <c r="Q700" s="242"/>
      <c r="R700" s="242"/>
      <c r="S700" s="242"/>
      <c r="T700" s="243"/>
      <c r="AT700" s="244" t="s">
        <v>167</v>
      </c>
      <c r="AU700" s="244" t="s">
        <v>84</v>
      </c>
      <c r="AV700" s="12" t="s">
        <v>84</v>
      </c>
      <c r="AW700" s="12" t="s">
        <v>36</v>
      </c>
      <c r="AX700" s="12" t="s">
        <v>75</v>
      </c>
      <c r="AY700" s="244" t="s">
        <v>143</v>
      </c>
    </row>
    <row r="701" spans="2:51" s="12" customFormat="1" ht="12">
      <c r="B701" s="235"/>
      <c r="C701" s="236"/>
      <c r="D701" s="232" t="s">
        <v>167</v>
      </c>
      <c r="E701" s="245" t="s">
        <v>19</v>
      </c>
      <c r="F701" s="237" t="s">
        <v>1151</v>
      </c>
      <c r="G701" s="236"/>
      <c r="H701" s="238">
        <v>2</v>
      </c>
      <c r="I701" s="239"/>
      <c r="J701" s="236"/>
      <c r="K701" s="236"/>
      <c r="L701" s="240"/>
      <c r="M701" s="241"/>
      <c r="N701" s="242"/>
      <c r="O701" s="242"/>
      <c r="P701" s="242"/>
      <c r="Q701" s="242"/>
      <c r="R701" s="242"/>
      <c r="S701" s="242"/>
      <c r="T701" s="243"/>
      <c r="AT701" s="244" t="s">
        <v>167</v>
      </c>
      <c r="AU701" s="244" t="s">
        <v>84</v>
      </c>
      <c r="AV701" s="12" t="s">
        <v>84</v>
      </c>
      <c r="AW701" s="12" t="s">
        <v>36</v>
      </c>
      <c r="AX701" s="12" t="s">
        <v>75</v>
      </c>
      <c r="AY701" s="244" t="s">
        <v>143</v>
      </c>
    </row>
    <row r="702" spans="2:51" s="12" customFormat="1" ht="12">
      <c r="B702" s="235"/>
      <c r="C702" s="236"/>
      <c r="D702" s="232" t="s">
        <v>167</v>
      </c>
      <c r="E702" s="245" t="s">
        <v>19</v>
      </c>
      <c r="F702" s="237" t="s">
        <v>1152</v>
      </c>
      <c r="G702" s="236"/>
      <c r="H702" s="238">
        <v>2</v>
      </c>
      <c r="I702" s="239"/>
      <c r="J702" s="236"/>
      <c r="K702" s="236"/>
      <c r="L702" s="240"/>
      <c r="M702" s="241"/>
      <c r="N702" s="242"/>
      <c r="O702" s="242"/>
      <c r="P702" s="242"/>
      <c r="Q702" s="242"/>
      <c r="R702" s="242"/>
      <c r="S702" s="242"/>
      <c r="T702" s="243"/>
      <c r="AT702" s="244" t="s">
        <v>167</v>
      </c>
      <c r="AU702" s="244" t="s">
        <v>84</v>
      </c>
      <c r="AV702" s="12" t="s">
        <v>84</v>
      </c>
      <c r="AW702" s="12" t="s">
        <v>36</v>
      </c>
      <c r="AX702" s="12" t="s">
        <v>75</v>
      </c>
      <c r="AY702" s="244" t="s">
        <v>143</v>
      </c>
    </row>
    <row r="703" spans="2:51" s="12" customFormat="1" ht="12">
      <c r="B703" s="235"/>
      <c r="C703" s="236"/>
      <c r="D703" s="232" t="s">
        <v>167</v>
      </c>
      <c r="E703" s="245" t="s">
        <v>19</v>
      </c>
      <c r="F703" s="237" t="s">
        <v>1153</v>
      </c>
      <c r="G703" s="236"/>
      <c r="H703" s="238">
        <v>2</v>
      </c>
      <c r="I703" s="239"/>
      <c r="J703" s="236"/>
      <c r="K703" s="236"/>
      <c r="L703" s="240"/>
      <c r="M703" s="241"/>
      <c r="N703" s="242"/>
      <c r="O703" s="242"/>
      <c r="P703" s="242"/>
      <c r="Q703" s="242"/>
      <c r="R703" s="242"/>
      <c r="S703" s="242"/>
      <c r="T703" s="243"/>
      <c r="AT703" s="244" t="s">
        <v>167</v>
      </c>
      <c r="AU703" s="244" t="s">
        <v>84</v>
      </c>
      <c r="AV703" s="12" t="s">
        <v>84</v>
      </c>
      <c r="AW703" s="12" t="s">
        <v>36</v>
      </c>
      <c r="AX703" s="12" t="s">
        <v>75</v>
      </c>
      <c r="AY703" s="244" t="s">
        <v>143</v>
      </c>
    </row>
    <row r="704" spans="2:51" s="13" customFormat="1" ht="12">
      <c r="B704" s="246"/>
      <c r="C704" s="247"/>
      <c r="D704" s="232" t="s">
        <v>167</v>
      </c>
      <c r="E704" s="248" t="s">
        <v>19</v>
      </c>
      <c r="F704" s="249" t="s">
        <v>176</v>
      </c>
      <c r="G704" s="247"/>
      <c r="H704" s="250">
        <v>7</v>
      </c>
      <c r="I704" s="251"/>
      <c r="J704" s="247"/>
      <c r="K704" s="247"/>
      <c r="L704" s="252"/>
      <c r="M704" s="253"/>
      <c r="N704" s="254"/>
      <c r="O704" s="254"/>
      <c r="P704" s="254"/>
      <c r="Q704" s="254"/>
      <c r="R704" s="254"/>
      <c r="S704" s="254"/>
      <c r="T704" s="255"/>
      <c r="AT704" s="256" t="s">
        <v>167</v>
      </c>
      <c r="AU704" s="256" t="s">
        <v>84</v>
      </c>
      <c r="AV704" s="13" t="s">
        <v>150</v>
      </c>
      <c r="AW704" s="13" t="s">
        <v>36</v>
      </c>
      <c r="AX704" s="13" t="s">
        <v>82</v>
      </c>
      <c r="AY704" s="256" t="s">
        <v>143</v>
      </c>
    </row>
    <row r="705" spans="2:65" s="1" customFormat="1" ht="24" customHeight="1">
      <c r="B705" s="38"/>
      <c r="C705" s="257" t="s">
        <v>1154</v>
      </c>
      <c r="D705" s="257" t="s">
        <v>234</v>
      </c>
      <c r="E705" s="258" t="s">
        <v>1155</v>
      </c>
      <c r="F705" s="259" t="s">
        <v>1156</v>
      </c>
      <c r="G705" s="260" t="s">
        <v>426</v>
      </c>
      <c r="H705" s="261">
        <v>2</v>
      </c>
      <c r="I705" s="262"/>
      <c r="J705" s="263">
        <f>ROUND(I705*H705,2)</f>
        <v>0</v>
      </c>
      <c r="K705" s="259" t="s">
        <v>505</v>
      </c>
      <c r="L705" s="264"/>
      <c r="M705" s="265" t="s">
        <v>19</v>
      </c>
      <c r="N705" s="266" t="s">
        <v>46</v>
      </c>
      <c r="O705" s="83"/>
      <c r="P705" s="228">
        <f>O705*H705</f>
        <v>0</v>
      </c>
      <c r="Q705" s="228">
        <v>0</v>
      </c>
      <c r="R705" s="228">
        <f>Q705*H705</f>
        <v>0</v>
      </c>
      <c r="S705" s="228">
        <v>0</v>
      </c>
      <c r="T705" s="229">
        <f>S705*H705</f>
        <v>0</v>
      </c>
      <c r="AR705" s="230" t="s">
        <v>317</v>
      </c>
      <c r="AT705" s="230" t="s">
        <v>234</v>
      </c>
      <c r="AU705" s="230" t="s">
        <v>84</v>
      </c>
      <c r="AY705" s="17" t="s">
        <v>143</v>
      </c>
      <c r="BE705" s="231">
        <f>IF(N705="základní",J705,0)</f>
        <v>0</v>
      </c>
      <c r="BF705" s="231">
        <f>IF(N705="snížená",J705,0)</f>
        <v>0</v>
      </c>
      <c r="BG705" s="231">
        <f>IF(N705="zákl. přenesená",J705,0)</f>
        <v>0</v>
      </c>
      <c r="BH705" s="231">
        <f>IF(N705="sníž. přenesená",J705,0)</f>
        <v>0</v>
      </c>
      <c r="BI705" s="231">
        <f>IF(N705="nulová",J705,0)</f>
        <v>0</v>
      </c>
      <c r="BJ705" s="17" t="s">
        <v>82</v>
      </c>
      <c r="BK705" s="231">
        <f>ROUND(I705*H705,2)</f>
        <v>0</v>
      </c>
      <c r="BL705" s="17" t="s">
        <v>228</v>
      </c>
      <c r="BM705" s="230" t="s">
        <v>1157</v>
      </c>
    </row>
    <row r="706" spans="2:51" s="12" customFormat="1" ht="12">
      <c r="B706" s="235"/>
      <c r="C706" s="236"/>
      <c r="D706" s="232" t="s">
        <v>167</v>
      </c>
      <c r="E706" s="245" t="s">
        <v>19</v>
      </c>
      <c r="F706" s="237" t="s">
        <v>1151</v>
      </c>
      <c r="G706" s="236"/>
      <c r="H706" s="238">
        <v>2</v>
      </c>
      <c r="I706" s="239"/>
      <c r="J706" s="236"/>
      <c r="K706" s="236"/>
      <c r="L706" s="240"/>
      <c r="M706" s="241"/>
      <c r="N706" s="242"/>
      <c r="O706" s="242"/>
      <c r="P706" s="242"/>
      <c r="Q706" s="242"/>
      <c r="R706" s="242"/>
      <c r="S706" s="242"/>
      <c r="T706" s="243"/>
      <c r="AT706" s="244" t="s">
        <v>167</v>
      </c>
      <c r="AU706" s="244" t="s">
        <v>84</v>
      </c>
      <c r="AV706" s="12" t="s">
        <v>84</v>
      </c>
      <c r="AW706" s="12" t="s">
        <v>36</v>
      </c>
      <c r="AX706" s="12" t="s">
        <v>82</v>
      </c>
      <c r="AY706" s="244" t="s">
        <v>143</v>
      </c>
    </row>
    <row r="707" spans="2:65" s="1" customFormat="1" ht="24" customHeight="1">
      <c r="B707" s="38"/>
      <c r="C707" s="257" t="s">
        <v>1158</v>
      </c>
      <c r="D707" s="257" t="s">
        <v>234</v>
      </c>
      <c r="E707" s="258" t="s">
        <v>1159</v>
      </c>
      <c r="F707" s="259" t="s">
        <v>1160</v>
      </c>
      <c r="G707" s="260" t="s">
        <v>426</v>
      </c>
      <c r="H707" s="261">
        <v>4</v>
      </c>
      <c r="I707" s="262"/>
      <c r="J707" s="263">
        <f>ROUND(I707*H707,2)</f>
        <v>0</v>
      </c>
      <c r="K707" s="259" t="s">
        <v>505</v>
      </c>
      <c r="L707" s="264"/>
      <c r="M707" s="265" t="s">
        <v>19</v>
      </c>
      <c r="N707" s="266" t="s">
        <v>46</v>
      </c>
      <c r="O707" s="83"/>
      <c r="P707" s="228">
        <f>O707*H707</f>
        <v>0</v>
      </c>
      <c r="Q707" s="228">
        <v>0</v>
      </c>
      <c r="R707" s="228">
        <f>Q707*H707</f>
        <v>0</v>
      </c>
      <c r="S707" s="228">
        <v>0</v>
      </c>
      <c r="T707" s="229">
        <f>S707*H707</f>
        <v>0</v>
      </c>
      <c r="AR707" s="230" t="s">
        <v>317</v>
      </c>
      <c r="AT707" s="230" t="s">
        <v>234</v>
      </c>
      <c r="AU707" s="230" t="s">
        <v>84</v>
      </c>
      <c r="AY707" s="17" t="s">
        <v>143</v>
      </c>
      <c r="BE707" s="231">
        <f>IF(N707="základní",J707,0)</f>
        <v>0</v>
      </c>
      <c r="BF707" s="231">
        <f>IF(N707="snížená",J707,0)</f>
        <v>0</v>
      </c>
      <c r="BG707" s="231">
        <f>IF(N707="zákl. přenesená",J707,0)</f>
        <v>0</v>
      </c>
      <c r="BH707" s="231">
        <f>IF(N707="sníž. přenesená",J707,0)</f>
        <v>0</v>
      </c>
      <c r="BI707" s="231">
        <f>IF(N707="nulová",J707,0)</f>
        <v>0</v>
      </c>
      <c r="BJ707" s="17" t="s">
        <v>82</v>
      </c>
      <c r="BK707" s="231">
        <f>ROUND(I707*H707,2)</f>
        <v>0</v>
      </c>
      <c r="BL707" s="17" t="s">
        <v>228</v>
      </c>
      <c r="BM707" s="230" t="s">
        <v>1161</v>
      </c>
    </row>
    <row r="708" spans="2:51" s="12" customFormat="1" ht="12">
      <c r="B708" s="235"/>
      <c r="C708" s="236"/>
      <c r="D708" s="232" t="s">
        <v>167</v>
      </c>
      <c r="E708" s="245" t="s">
        <v>19</v>
      </c>
      <c r="F708" s="237" t="s">
        <v>1152</v>
      </c>
      <c r="G708" s="236"/>
      <c r="H708" s="238">
        <v>2</v>
      </c>
      <c r="I708" s="239"/>
      <c r="J708" s="236"/>
      <c r="K708" s="236"/>
      <c r="L708" s="240"/>
      <c r="M708" s="241"/>
      <c r="N708" s="242"/>
      <c r="O708" s="242"/>
      <c r="P708" s="242"/>
      <c r="Q708" s="242"/>
      <c r="R708" s="242"/>
      <c r="S708" s="242"/>
      <c r="T708" s="243"/>
      <c r="AT708" s="244" t="s">
        <v>167</v>
      </c>
      <c r="AU708" s="244" t="s">
        <v>84</v>
      </c>
      <c r="AV708" s="12" t="s">
        <v>84</v>
      </c>
      <c r="AW708" s="12" t="s">
        <v>36</v>
      </c>
      <c r="AX708" s="12" t="s">
        <v>75</v>
      </c>
      <c r="AY708" s="244" t="s">
        <v>143</v>
      </c>
    </row>
    <row r="709" spans="2:51" s="12" customFormat="1" ht="12">
      <c r="B709" s="235"/>
      <c r="C709" s="236"/>
      <c r="D709" s="232" t="s">
        <v>167</v>
      </c>
      <c r="E709" s="245" t="s">
        <v>19</v>
      </c>
      <c r="F709" s="237" t="s">
        <v>1153</v>
      </c>
      <c r="G709" s="236"/>
      <c r="H709" s="238">
        <v>2</v>
      </c>
      <c r="I709" s="239"/>
      <c r="J709" s="236"/>
      <c r="K709" s="236"/>
      <c r="L709" s="240"/>
      <c r="M709" s="241"/>
      <c r="N709" s="242"/>
      <c r="O709" s="242"/>
      <c r="P709" s="242"/>
      <c r="Q709" s="242"/>
      <c r="R709" s="242"/>
      <c r="S709" s="242"/>
      <c r="T709" s="243"/>
      <c r="AT709" s="244" t="s">
        <v>167</v>
      </c>
      <c r="AU709" s="244" t="s">
        <v>84</v>
      </c>
      <c r="AV709" s="12" t="s">
        <v>84</v>
      </c>
      <c r="AW709" s="12" t="s">
        <v>36</v>
      </c>
      <c r="AX709" s="12" t="s">
        <v>75</v>
      </c>
      <c r="AY709" s="244" t="s">
        <v>143</v>
      </c>
    </row>
    <row r="710" spans="2:51" s="13" customFormat="1" ht="12">
      <c r="B710" s="246"/>
      <c r="C710" s="247"/>
      <c r="D710" s="232" t="s">
        <v>167</v>
      </c>
      <c r="E710" s="248" t="s">
        <v>19</v>
      </c>
      <c r="F710" s="249" t="s">
        <v>176</v>
      </c>
      <c r="G710" s="247"/>
      <c r="H710" s="250">
        <v>4</v>
      </c>
      <c r="I710" s="251"/>
      <c r="J710" s="247"/>
      <c r="K710" s="247"/>
      <c r="L710" s="252"/>
      <c r="M710" s="253"/>
      <c r="N710" s="254"/>
      <c r="O710" s="254"/>
      <c r="P710" s="254"/>
      <c r="Q710" s="254"/>
      <c r="R710" s="254"/>
      <c r="S710" s="254"/>
      <c r="T710" s="255"/>
      <c r="AT710" s="256" t="s">
        <v>167</v>
      </c>
      <c r="AU710" s="256" t="s">
        <v>84</v>
      </c>
      <c r="AV710" s="13" t="s">
        <v>150</v>
      </c>
      <c r="AW710" s="13" t="s">
        <v>36</v>
      </c>
      <c r="AX710" s="13" t="s">
        <v>82</v>
      </c>
      <c r="AY710" s="256" t="s">
        <v>143</v>
      </c>
    </row>
    <row r="711" spans="2:65" s="1" customFormat="1" ht="24" customHeight="1">
      <c r="B711" s="38"/>
      <c r="C711" s="257" t="s">
        <v>1162</v>
      </c>
      <c r="D711" s="257" t="s">
        <v>234</v>
      </c>
      <c r="E711" s="258" t="s">
        <v>1163</v>
      </c>
      <c r="F711" s="259" t="s">
        <v>1164</v>
      </c>
      <c r="G711" s="260" t="s">
        <v>426</v>
      </c>
      <c r="H711" s="261">
        <v>1</v>
      </c>
      <c r="I711" s="262"/>
      <c r="J711" s="263">
        <f>ROUND(I711*H711,2)</f>
        <v>0</v>
      </c>
      <c r="K711" s="259" t="s">
        <v>505</v>
      </c>
      <c r="L711" s="264"/>
      <c r="M711" s="265" t="s">
        <v>19</v>
      </c>
      <c r="N711" s="266" t="s">
        <v>46</v>
      </c>
      <c r="O711" s="83"/>
      <c r="P711" s="228">
        <f>O711*H711</f>
        <v>0</v>
      </c>
      <c r="Q711" s="228">
        <v>0</v>
      </c>
      <c r="R711" s="228">
        <f>Q711*H711</f>
        <v>0</v>
      </c>
      <c r="S711" s="228">
        <v>0</v>
      </c>
      <c r="T711" s="229">
        <f>S711*H711</f>
        <v>0</v>
      </c>
      <c r="AR711" s="230" t="s">
        <v>317</v>
      </c>
      <c r="AT711" s="230" t="s">
        <v>234</v>
      </c>
      <c r="AU711" s="230" t="s">
        <v>84</v>
      </c>
      <c r="AY711" s="17" t="s">
        <v>143</v>
      </c>
      <c r="BE711" s="231">
        <f>IF(N711="základní",J711,0)</f>
        <v>0</v>
      </c>
      <c r="BF711" s="231">
        <f>IF(N711="snížená",J711,0)</f>
        <v>0</v>
      </c>
      <c r="BG711" s="231">
        <f>IF(N711="zákl. přenesená",J711,0)</f>
        <v>0</v>
      </c>
      <c r="BH711" s="231">
        <f>IF(N711="sníž. přenesená",J711,0)</f>
        <v>0</v>
      </c>
      <c r="BI711" s="231">
        <f>IF(N711="nulová",J711,0)</f>
        <v>0</v>
      </c>
      <c r="BJ711" s="17" t="s">
        <v>82</v>
      </c>
      <c r="BK711" s="231">
        <f>ROUND(I711*H711,2)</f>
        <v>0</v>
      </c>
      <c r="BL711" s="17" t="s">
        <v>228</v>
      </c>
      <c r="BM711" s="230" t="s">
        <v>1165</v>
      </c>
    </row>
    <row r="712" spans="2:51" s="12" customFormat="1" ht="12">
      <c r="B712" s="235"/>
      <c r="C712" s="236"/>
      <c r="D712" s="232" t="s">
        <v>167</v>
      </c>
      <c r="E712" s="245" t="s">
        <v>19</v>
      </c>
      <c r="F712" s="237" t="s">
        <v>1166</v>
      </c>
      <c r="G712" s="236"/>
      <c r="H712" s="238">
        <v>1</v>
      </c>
      <c r="I712" s="239"/>
      <c r="J712" s="236"/>
      <c r="K712" s="236"/>
      <c r="L712" s="240"/>
      <c r="M712" s="241"/>
      <c r="N712" s="242"/>
      <c r="O712" s="242"/>
      <c r="P712" s="242"/>
      <c r="Q712" s="242"/>
      <c r="R712" s="242"/>
      <c r="S712" s="242"/>
      <c r="T712" s="243"/>
      <c r="AT712" s="244" t="s">
        <v>167</v>
      </c>
      <c r="AU712" s="244" t="s">
        <v>84</v>
      </c>
      <c r="AV712" s="12" t="s">
        <v>84</v>
      </c>
      <c r="AW712" s="12" t="s">
        <v>36</v>
      </c>
      <c r="AX712" s="12" t="s">
        <v>82</v>
      </c>
      <c r="AY712" s="244" t="s">
        <v>143</v>
      </c>
    </row>
    <row r="713" spans="2:65" s="1" customFormat="1" ht="16.5" customHeight="1">
      <c r="B713" s="38"/>
      <c r="C713" s="219" t="s">
        <v>1167</v>
      </c>
      <c r="D713" s="219" t="s">
        <v>145</v>
      </c>
      <c r="E713" s="220" t="s">
        <v>1168</v>
      </c>
      <c r="F713" s="221" t="s">
        <v>1169</v>
      </c>
      <c r="G713" s="222" t="s">
        <v>426</v>
      </c>
      <c r="H713" s="223">
        <v>7</v>
      </c>
      <c r="I713" s="224"/>
      <c r="J713" s="225">
        <f>ROUND(I713*H713,2)</f>
        <v>0</v>
      </c>
      <c r="K713" s="221" t="s">
        <v>149</v>
      </c>
      <c r="L713" s="43"/>
      <c r="M713" s="226" t="s">
        <v>19</v>
      </c>
      <c r="N713" s="227" t="s">
        <v>46</v>
      </c>
      <c r="O713" s="83"/>
      <c r="P713" s="228">
        <f>O713*H713</f>
        <v>0</v>
      </c>
      <c r="Q713" s="228">
        <v>0</v>
      </c>
      <c r="R713" s="228">
        <f>Q713*H713</f>
        <v>0</v>
      </c>
      <c r="S713" s="228">
        <v>0</v>
      </c>
      <c r="T713" s="229">
        <f>S713*H713</f>
        <v>0</v>
      </c>
      <c r="AR713" s="230" t="s">
        <v>228</v>
      </c>
      <c r="AT713" s="230" t="s">
        <v>145</v>
      </c>
      <c r="AU713" s="230" t="s">
        <v>84</v>
      </c>
      <c r="AY713" s="17" t="s">
        <v>143</v>
      </c>
      <c r="BE713" s="231">
        <f>IF(N713="základní",J713,0)</f>
        <v>0</v>
      </c>
      <c r="BF713" s="231">
        <f>IF(N713="snížená",J713,0)</f>
        <v>0</v>
      </c>
      <c r="BG713" s="231">
        <f>IF(N713="zákl. přenesená",J713,0)</f>
        <v>0</v>
      </c>
      <c r="BH713" s="231">
        <f>IF(N713="sníž. přenesená",J713,0)</f>
        <v>0</v>
      </c>
      <c r="BI713" s="231">
        <f>IF(N713="nulová",J713,0)</f>
        <v>0</v>
      </c>
      <c r="BJ713" s="17" t="s">
        <v>82</v>
      </c>
      <c r="BK713" s="231">
        <f>ROUND(I713*H713,2)</f>
        <v>0</v>
      </c>
      <c r="BL713" s="17" t="s">
        <v>228</v>
      </c>
      <c r="BM713" s="230" t="s">
        <v>1170</v>
      </c>
    </row>
    <row r="714" spans="2:65" s="1" customFormat="1" ht="16.5" customHeight="1">
      <c r="B714" s="38"/>
      <c r="C714" s="257" t="s">
        <v>1171</v>
      </c>
      <c r="D714" s="257" t="s">
        <v>234</v>
      </c>
      <c r="E714" s="258" t="s">
        <v>1172</v>
      </c>
      <c r="F714" s="259" t="s">
        <v>1173</v>
      </c>
      <c r="G714" s="260" t="s">
        <v>426</v>
      </c>
      <c r="H714" s="261">
        <v>7</v>
      </c>
      <c r="I714" s="262"/>
      <c r="J714" s="263">
        <f>ROUND(I714*H714,2)</f>
        <v>0</v>
      </c>
      <c r="K714" s="259" t="s">
        <v>505</v>
      </c>
      <c r="L714" s="264"/>
      <c r="M714" s="265" t="s">
        <v>19</v>
      </c>
      <c r="N714" s="266" t="s">
        <v>46</v>
      </c>
      <c r="O714" s="83"/>
      <c r="P714" s="228">
        <f>O714*H714</f>
        <v>0</v>
      </c>
      <c r="Q714" s="228">
        <v>0.0147</v>
      </c>
      <c r="R714" s="228">
        <f>Q714*H714</f>
        <v>0.10289999999999999</v>
      </c>
      <c r="S714" s="228">
        <v>0</v>
      </c>
      <c r="T714" s="229">
        <f>S714*H714</f>
        <v>0</v>
      </c>
      <c r="AR714" s="230" t="s">
        <v>317</v>
      </c>
      <c r="AT714" s="230" t="s">
        <v>234</v>
      </c>
      <c r="AU714" s="230" t="s">
        <v>84</v>
      </c>
      <c r="AY714" s="17" t="s">
        <v>143</v>
      </c>
      <c r="BE714" s="231">
        <f>IF(N714="základní",J714,0)</f>
        <v>0</v>
      </c>
      <c r="BF714" s="231">
        <f>IF(N714="snížená",J714,0)</f>
        <v>0</v>
      </c>
      <c r="BG714" s="231">
        <f>IF(N714="zákl. přenesená",J714,0)</f>
        <v>0</v>
      </c>
      <c r="BH714" s="231">
        <f>IF(N714="sníž. přenesená",J714,0)</f>
        <v>0</v>
      </c>
      <c r="BI714" s="231">
        <f>IF(N714="nulová",J714,0)</f>
        <v>0</v>
      </c>
      <c r="BJ714" s="17" t="s">
        <v>82</v>
      </c>
      <c r="BK714" s="231">
        <f>ROUND(I714*H714,2)</f>
        <v>0</v>
      </c>
      <c r="BL714" s="17" t="s">
        <v>228</v>
      </c>
      <c r="BM714" s="230" t="s">
        <v>1174</v>
      </c>
    </row>
    <row r="715" spans="2:65" s="1" customFormat="1" ht="24" customHeight="1">
      <c r="B715" s="38"/>
      <c r="C715" s="219" t="s">
        <v>1175</v>
      </c>
      <c r="D715" s="219" t="s">
        <v>145</v>
      </c>
      <c r="E715" s="220" t="s">
        <v>1176</v>
      </c>
      <c r="F715" s="221" t="s">
        <v>1177</v>
      </c>
      <c r="G715" s="222" t="s">
        <v>148</v>
      </c>
      <c r="H715" s="223">
        <v>58.2</v>
      </c>
      <c r="I715" s="224"/>
      <c r="J715" s="225">
        <f>ROUND(I715*H715,2)</f>
        <v>0</v>
      </c>
      <c r="K715" s="221" t="s">
        <v>149</v>
      </c>
      <c r="L715" s="43"/>
      <c r="M715" s="226" t="s">
        <v>19</v>
      </c>
      <c r="N715" s="227" t="s">
        <v>46</v>
      </c>
      <c r="O715" s="83"/>
      <c r="P715" s="228">
        <f>O715*H715</f>
        <v>0</v>
      </c>
      <c r="Q715" s="228">
        <v>0.00312</v>
      </c>
      <c r="R715" s="228">
        <f>Q715*H715</f>
        <v>0.181584</v>
      </c>
      <c r="S715" s="228">
        <v>0</v>
      </c>
      <c r="T715" s="229">
        <f>S715*H715</f>
        <v>0</v>
      </c>
      <c r="AR715" s="230" t="s">
        <v>228</v>
      </c>
      <c r="AT715" s="230" t="s">
        <v>145</v>
      </c>
      <c r="AU715" s="230" t="s">
        <v>84</v>
      </c>
      <c r="AY715" s="17" t="s">
        <v>143</v>
      </c>
      <c r="BE715" s="231">
        <f>IF(N715="základní",J715,0)</f>
        <v>0</v>
      </c>
      <c r="BF715" s="231">
        <f>IF(N715="snížená",J715,0)</f>
        <v>0</v>
      </c>
      <c r="BG715" s="231">
        <f>IF(N715="zákl. přenesená",J715,0)</f>
        <v>0</v>
      </c>
      <c r="BH715" s="231">
        <f>IF(N715="sníž. přenesená",J715,0)</f>
        <v>0</v>
      </c>
      <c r="BI715" s="231">
        <f>IF(N715="nulová",J715,0)</f>
        <v>0</v>
      </c>
      <c r="BJ715" s="17" t="s">
        <v>82</v>
      </c>
      <c r="BK715" s="231">
        <f>ROUND(I715*H715,2)</f>
        <v>0</v>
      </c>
      <c r="BL715" s="17" t="s">
        <v>228</v>
      </c>
      <c r="BM715" s="230" t="s">
        <v>1178</v>
      </c>
    </row>
    <row r="716" spans="2:47" s="1" customFormat="1" ht="12">
      <c r="B716" s="38"/>
      <c r="C716" s="39"/>
      <c r="D716" s="232" t="s">
        <v>152</v>
      </c>
      <c r="E716" s="39"/>
      <c r="F716" s="233" t="s">
        <v>1179</v>
      </c>
      <c r="G716" s="39"/>
      <c r="H716" s="39"/>
      <c r="I716" s="145"/>
      <c r="J716" s="39"/>
      <c r="K716" s="39"/>
      <c r="L716" s="43"/>
      <c r="M716" s="234"/>
      <c r="N716" s="83"/>
      <c r="O716" s="83"/>
      <c r="P716" s="83"/>
      <c r="Q716" s="83"/>
      <c r="R716" s="83"/>
      <c r="S716" s="83"/>
      <c r="T716" s="84"/>
      <c r="AT716" s="17" t="s">
        <v>152</v>
      </c>
      <c r="AU716" s="17" t="s">
        <v>84</v>
      </c>
    </row>
    <row r="717" spans="2:47" s="1" customFormat="1" ht="12">
      <c r="B717" s="38"/>
      <c r="C717" s="39"/>
      <c r="D717" s="232" t="s">
        <v>579</v>
      </c>
      <c r="E717" s="39"/>
      <c r="F717" s="233" t="s">
        <v>1180</v>
      </c>
      <c r="G717" s="39"/>
      <c r="H717" s="39"/>
      <c r="I717" s="145"/>
      <c r="J717" s="39"/>
      <c r="K717" s="39"/>
      <c r="L717" s="43"/>
      <c r="M717" s="234"/>
      <c r="N717" s="83"/>
      <c r="O717" s="83"/>
      <c r="P717" s="83"/>
      <c r="Q717" s="83"/>
      <c r="R717" s="83"/>
      <c r="S717" s="83"/>
      <c r="T717" s="84"/>
      <c r="AT717" s="17" t="s">
        <v>579</v>
      </c>
      <c r="AU717" s="17" t="s">
        <v>84</v>
      </c>
    </row>
    <row r="718" spans="2:51" s="12" customFormat="1" ht="12">
      <c r="B718" s="235"/>
      <c r="C718" s="236"/>
      <c r="D718" s="232" t="s">
        <v>167</v>
      </c>
      <c r="E718" s="245" t="s">
        <v>19</v>
      </c>
      <c r="F718" s="237" t="s">
        <v>1181</v>
      </c>
      <c r="G718" s="236"/>
      <c r="H718" s="238">
        <v>9.3</v>
      </c>
      <c r="I718" s="239"/>
      <c r="J718" s="236"/>
      <c r="K718" s="236"/>
      <c r="L718" s="240"/>
      <c r="M718" s="241"/>
      <c r="N718" s="242"/>
      <c r="O718" s="242"/>
      <c r="P718" s="242"/>
      <c r="Q718" s="242"/>
      <c r="R718" s="242"/>
      <c r="S718" s="242"/>
      <c r="T718" s="243"/>
      <c r="AT718" s="244" t="s">
        <v>167</v>
      </c>
      <c r="AU718" s="244" t="s">
        <v>84</v>
      </c>
      <c r="AV718" s="12" t="s">
        <v>84</v>
      </c>
      <c r="AW718" s="12" t="s">
        <v>36</v>
      </c>
      <c r="AX718" s="12" t="s">
        <v>75</v>
      </c>
      <c r="AY718" s="244" t="s">
        <v>143</v>
      </c>
    </row>
    <row r="719" spans="2:51" s="12" customFormat="1" ht="12">
      <c r="B719" s="235"/>
      <c r="C719" s="236"/>
      <c r="D719" s="232" t="s">
        <v>167</v>
      </c>
      <c r="E719" s="245" t="s">
        <v>19</v>
      </c>
      <c r="F719" s="237" t="s">
        <v>1182</v>
      </c>
      <c r="G719" s="236"/>
      <c r="H719" s="238">
        <v>18.5</v>
      </c>
      <c r="I719" s="239"/>
      <c r="J719" s="236"/>
      <c r="K719" s="236"/>
      <c r="L719" s="240"/>
      <c r="M719" s="241"/>
      <c r="N719" s="242"/>
      <c r="O719" s="242"/>
      <c r="P719" s="242"/>
      <c r="Q719" s="242"/>
      <c r="R719" s="242"/>
      <c r="S719" s="242"/>
      <c r="T719" s="243"/>
      <c r="AT719" s="244" t="s">
        <v>167</v>
      </c>
      <c r="AU719" s="244" t="s">
        <v>84</v>
      </c>
      <c r="AV719" s="12" t="s">
        <v>84</v>
      </c>
      <c r="AW719" s="12" t="s">
        <v>36</v>
      </c>
      <c r="AX719" s="12" t="s">
        <v>75</v>
      </c>
      <c r="AY719" s="244" t="s">
        <v>143</v>
      </c>
    </row>
    <row r="720" spans="2:51" s="12" customFormat="1" ht="12">
      <c r="B720" s="235"/>
      <c r="C720" s="236"/>
      <c r="D720" s="232" t="s">
        <v>167</v>
      </c>
      <c r="E720" s="245" t="s">
        <v>19</v>
      </c>
      <c r="F720" s="237" t="s">
        <v>1183</v>
      </c>
      <c r="G720" s="236"/>
      <c r="H720" s="238">
        <v>15.2</v>
      </c>
      <c r="I720" s="239"/>
      <c r="J720" s="236"/>
      <c r="K720" s="236"/>
      <c r="L720" s="240"/>
      <c r="M720" s="241"/>
      <c r="N720" s="242"/>
      <c r="O720" s="242"/>
      <c r="P720" s="242"/>
      <c r="Q720" s="242"/>
      <c r="R720" s="242"/>
      <c r="S720" s="242"/>
      <c r="T720" s="243"/>
      <c r="AT720" s="244" t="s">
        <v>167</v>
      </c>
      <c r="AU720" s="244" t="s">
        <v>84</v>
      </c>
      <c r="AV720" s="12" t="s">
        <v>84</v>
      </c>
      <c r="AW720" s="12" t="s">
        <v>36</v>
      </c>
      <c r="AX720" s="12" t="s">
        <v>75</v>
      </c>
      <c r="AY720" s="244" t="s">
        <v>143</v>
      </c>
    </row>
    <row r="721" spans="2:51" s="12" customFormat="1" ht="12">
      <c r="B721" s="235"/>
      <c r="C721" s="236"/>
      <c r="D721" s="232" t="s">
        <v>167</v>
      </c>
      <c r="E721" s="245" t="s">
        <v>19</v>
      </c>
      <c r="F721" s="237" t="s">
        <v>1184</v>
      </c>
      <c r="G721" s="236"/>
      <c r="H721" s="238">
        <v>15.2</v>
      </c>
      <c r="I721" s="239"/>
      <c r="J721" s="236"/>
      <c r="K721" s="236"/>
      <c r="L721" s="240"/>
      <c r="M721" s="241"/>
      <c r="N721" s="242"/>
      <c r="O721" s="242"/>
      <c r="P721" s="242"/>
      <c r="Q721" s="242"/>
      <c r="R721" s="242"/>
      <c r="S721" s="242"/>
      <c r="T721" s="243"/>
      <c r="AT721" s="244" t="s">
        <v>167</v>
      </c>
      <c r="AU721" s="244" t="s">
        <v>84</v>
      </c>
      <c r="AV721" s="12" t="s">
        <v>84</v>
      </c>
      <c r="AW721" s="12" t="s">
        <v>36</v>
      </c>
      <c r="AX721" s="12" t="s">
        <v>75</v>
      </c>
      <c r="AY721" s="244" t="s">
        <v>143</v>
      </c>
    </row>
    <row r="722" spans="2:51" s="13" customFormat="1" ht="12">
      <c r="B722" s="246"/>
      <c r="C722" s="247"/>
      <c r="D722" s="232" t="s">
        <v>167</v>
      </c>
      <c r="E722" s="248" t="s">
        <v>19</v>
      </c>
      <c r="F722" s="249" t="s">
        <v>176</v>
      </c>
      <c r="G722" s="247"/>
      <c r="H722" s="250">
        <v>58.2</v>
      </c>
      <c r="I722" s="251"/>
      <c r="J722" s="247"/>
      <c r="K722" s="247"/>
      <c r="L722" s="252"/>
      <c r="M722" s="253"/>
      <c r="N722" s="254"/>
      <c r="O722" s="254"/>
      <c r="P722" s="254"/>
      <c r="Q722" s="254"/>
      <c r="R722" s="254"/>
      <c r="S722" s="254"/>
      <c r="T722" s="255"/>
      <c r="AT722" s="256" t="s">
        <v>167</v>
      </c>
      <c r="AU722" s="256" t="s">
        <v>84</v>
      </c>
      <c r="AV722" s="13" t="s">
        <v>150</v>
      </c>
      <c r="AW722" s="13" t="s">
        <v>36</v>
      </c>
      <c r="AX722" s="13" t="s">
        <v>82</v>
      </c>
      <c r="AY722" s="256" t="s">
        <v>143</v>
      </c>
    </row>
    <row r="723" spans="2:65" s="1" customFormat="1" ht="16.5" customHeight="1">
      <c r="B723" s="38"/>
      <c r="C723" s="219" t="s">
        <v>1185</v>
      </c>
      <c r="D723" s="219" t="s">
        <v>145</v>
      </c>
      <c r="E723" s="220" t="s">
        <v>1186</v>
      </c>
      <c r="F723" s="221" t="s">
        <v>1187</v>
      </c>
      <c r="G723" s="222" t="s">
        <v>980</v>
      </c>
      <c r="H723" s="223">
        <v>7</v>
      </c>
      <c r="I723" s="224"/>
      <c r="J723" s="225">
        <f>ROUND(I723*H723,2)</f>
        <v>0</v>
      </c>
      <c r="K723" s="221" t="s">
        <v>505</v>
      </c>
      <c r="L723" s="43"/>
      <c r="M723" s="226" t="s">
        <v>19</v>
      </c>
      <c r="N723" s="227" t="s">
        <v>46</v>
      </c>
      <c r="O723" s="83"/>
      <c r="P723" s="228">
        <f>O723*H723</f>
        <v>0</v>
      </c>
      <c r="Q723" s="228">
        <v>0</v>
      </c>
      <c r="R723" s="228">
        <f>Q723*H723</f>
        <v>0</v>
      </c>
      <c r="S723" s="228">
        <v>0</v>
      </c>
      <c r="T723" s="229">
        <f>S723*H723</f>
        <v>0</v>
      </c>
      <c r="AR723" s="230" t="s">
        <v>228</v>
      </c>
      <c r="AT723" s="230" t="s">
        <v>145</v>
      </c>
      <c r="AU723" s="230" t="s">
        <v>84</v>
      </c>
      <c r="AY723" s="17" t="s">
        <v>143</v>
      </c>
      <c r="BE723" s="231">
        <f>IF(N723="základní",J723,0)</f>
        <v>0</v>
      </c>
      <c r="BF723" s="231">
        <f>IF(N723="snížená",J723,0)</f>
        <v>0</v>
      </c>
      <c r="BG723" s="231">
        <f>IF(N723="zákl. přenesená",J723,0)</f>
        <v>0</v>
      </c>
      <c r="BH723" s="231">
        <f>IF(N723="sníž. přenesená",J723,0)</f>
        <v>0</v>
      </c>
      <c r="BI723" s="231">
        <f>IF(N723="nulová",J723,0)</f>
        <v>0</v>
      </c>
      <c r="BJ723" s="17" t="s">
        <v>82</v>
      </c>
      <c r="BK723" s="231">
        <f>ROUND(I723*H723,2)</f>
        <v>0</v>
      </c>
      <c r="BL723" s="17" t="s">
        <v>228</v>
      </c>
      <c r="BM723" s="230" t="s">
        <v>1188</v>
      </c>
    </row>
    <row r="724" spans="2:65" s="1" customFormat="1" ht="24" customHeight="1">
      <c r="B724" s="38"/>
      <c r="C724" s="219" t="s">
        <v>1189</v>
      </c>
      <c r="D724" s="219" t="s">
        <v>145</v>
      </c>
      <c r="E724" s="220" t="s">
        <v>1190</v>
      </c>
      <c r="F724" s="221" t="s">
        <v>1191</v>
      </c>
      <c r="G724" s="222" t="s">
        <v>237</v>
      </c>
      <c r="H724" s="223">
        <v>0.284</v>
      </c>
      <c r="I724" s="224"/>
      <c r="J724" s="225">
        <f>ROUND(I724*H724,2)</f>
        <v>0</v>
      </c>
      <c r="K724" s="221" t="s">
        <v>149</v>
      </c>
      <c r="L724" s="43"/>
      <c r="M724" s="226" t="s">
        <v>19</v>
      </c>
      <c r="N724" s="227" t="s">
        <v>46</v>
      </c>
      <c r="O724" s="83"/>
      <c r="P724" s="228">
        <f>O724*H724</f>
        <v>0</v>
      </c>
      <c r="Q724" s="228">
        <v>0</v>
      </c>
      <c r="R724" s="228">
        <f>Q724*H724</f>
        <v>0</v>
      </c>
      <c r="S724" s="228">
        <v>0</v>
      </c>
      <c r="T724" s="229">
        <f>S724*H724</f>
        <v>0</v>
      </c>
      <c r="AR724" s="230" t="s">
        <v>228</v>
      </c>
      <c r="AT724" s="230" t="s">
        <v>145</v>
      </c>
      <c r="AU724" s="230" t="s">
        <v>84</v>
      </c>
      <c r="AY724" s="17" t="s">
        <v>143</v>
      </c>
      <c r="BE724" s="231">
        <f>IF(N724="základní",J724,0)</f>
        <v>0</v>
      </c>
      <c r="BF724" s="231">
        <f>IF(N724="snížená",J724,0)</f>
        <v>0</v>
      </c>
      <c r="BG724" s="231">
        <f>IF(N724="zákl. přenesená",J724,0)</f>
        <v>0</v>
      </c>
      <c r="BH724" s="231">
        <f>IF(N724="sníž. přenesená",J724,0)</f>
        <v>0</v>
      </c>
      <c r="BI724" s="231">
        <f>IF(N724="nulová",J724,0)</f>
        <v>0</v>
      </c>
      <c r="BJ724" s="17" t="s">
        <v>82</v>
      </c>
      <c r="BK724" s="231">
        <f>ROUND(I724*H724,2)</f>
        <v>0</v>
      </c>
      <c r="BL724" s="17" t="s">
        <v>228</v>
      </c>
      <c r="BM724" s="230" t="s">
        <v>1192</v>
      </c>
    </row>
    <row r="725" spans="2:47" s="1" customFormat="1" ht="12">
      <c r="B725" s="38"/>
      <c r="C725" s="39"/>
      <c r="D725" s="232" t="s">
        <v>152</v>
      </c>
      <c r="E725" s="39"/>
      <c r="F725" s="233" t="s">
        <v>884</v>
      </c>
      <c r="G725" s="39"/>
      <c r="H725" s="39"/>
      <c r="I725" s="145"/>
      <c r="J725" s="39"/>
      <c r="K725" s="39"/>
      <c r="L725" s="43"/>
      <c r="M725" s="234"/>
      <c r="N725" s="83"/>
      <c r="O725" s="83"/>
      <c r="P725" s="83"/>
      <c r="Q725" s="83"/>
      <c r="R725" s="83"/>
      <c r="S725" s="83"/>
      <c r="T725" s="84"/>
      <c r="AT725" s="17" t="s">
        <v>152</v>
      </c>
      <c r="AU725" s="17" t="s">
        <v>84</v>
      </c>
    </row>
    <row r="726" spans="2:63" s="11" customFormat="1" ht="22.8" customHeight="1">
      <c r="B726" s="203"/>
      <c r="C726" s="204"/>
      <c r="D726" s="205" t="s">
        <v>74</v>
      </c>
      <c r="E726" s="217" t="s">
        <v>1193</v>
      </c>
      <c r="F726" s="217" t="s">
        <v>1194</v>
      </c>
      <c r="G726" s="204"/>
      <c r="H726" s="204"/>
      <c r="I726" s="207"/>
      <c r="J726" s="218">
        <f>BK726</f>
        <v>0</v>
      </c>
      <c r="K726" s="204"/>
      <c r="L726" s="209"/>
      <c r="M726" s="210"/>
      <c r="N726" s="211"/>
      <c r="O726" s="211"/>
      <c r="P726" s="212">
        <f>SUM(P727:P747)</f>
        <v>0</v>
      </c>
      <c r="Q726" s="211"/>
      <c r="R726" s="212">
        <f>SUM(R727:R747)</f>
        <v>0.7928361</v>
      </c>
      <c r="S726" s="211"/>
      <c r="T726" s="213">
        <f>SUM(T727:T747)</f>
        <v>0</v>
      </c>
      <c r="AR726" s="214" t="s">
        <v>84</v>
      </c>
      <c r="AT726" s="215" t="s">
        <v>74</v>
      </c>
      <c r="AU726" s="215" t="s">
        <v>82</v>
      </c>
      <c r="AY726" s="214" t="s">
        <v>143</v>
      </c>
      <c r="BK726" s="216">
        <f>SUM(BK727:BK747)</f>
        <v>0</v>
      </c>
    </row>
    <row r="727" spans="2:65" s="1" customFormat="1" ht="24" customHeight="1">
      <c r="B727" s="38"/>
      <c r="C727" s="219" t="s">
        <v>1195</v>
      </c>
      <c r="D727" s="219" t="s">
        <v>145</v>
      </c>
      <c r="E727" s="220" t="s">
        <v>1196</v>
      </c>
      <c r="F727" s="221" t="s">
        <v>1197</v>
      </c>
      <c r="G727" s="222" t="s">
        <v>195</v>
      </c>
      <c r="H727" s="223">
        <v>58.19</v>
      </c>
      <c r="I727" s="224"/>
      <c r="J727" s="225">
        <f>ROUND(I727*H727,2)</f>
        <v>0</v>
      </c>
      <c r="K727" s="221" t="s">
        <v>149</v>
      </c>
      <c r="L727" s="43"/>
      <c r="M727" s="226" t="s">
        <v>19</v>
      </c>
      <c r="N727" s="227" t="s">
        <v>46</v>
      </c>
      <c r="O727" s="83"/>
      <c r="P727" s="228">
        <f>O727*H727</f>
        <v>0</v>
      </c>
      <c r="Q727" s="228">
        <v>0.01254</v>
      </c>
      <c r="R727" s="228">
        <f>Q727*H727</f>
        <v>0.7297026</v>
      </c>
      <c r="S727" s="228">
        <v>0</v>
      </c>
      <c r="T727" s="229">
        <f>S727*H727</f>
        <v>0</v>
      </c>
      <c r="AR727" s="230" t="s">
        <v>228</v>
      </c>
      <c r="AT727" s="230" t="s">
        <v>145</v>
      </c>
      <c r="AU727" s="230" t="s">
        <v>84</v>
      </c>
      <c r="AY727" s="17" t="s">
        <v>143</v>
      </c>
      <c r="BE727" s="231">
        <f>IF(N727="základní",J727,0)</f>
        <v>0</v>
      </c>
      <c r="BF727" s="231">
        <f>IF(N727="snížená",J727,0)</f>
        <v>0</v>
      </c>
      <c r="BG727" s="231">
        <f>IF(N727="zákl. přenesená",J727,0)</f>
        <v>0</v>
      </c>
      <c r="BH727" s="231">
        <f>IF(N727="sníž. přenesená",J727,0)</f>
        <v>0</v>
      </c>
      <c r="BI727" s="231">
        <f>IF(N727="nulová",J727,0)</f>
        <v>0</v>
      </c>
      <c r="BJ727" s="17" t="s">
        <v>82</v>
      </c>
      <c r="BK727" s="231">
        <f>ROUND(I727*H727,2)</f>
        <v>0</v>
      </c>
      <c r="BL727" s="17" t="s">
        <v>228</v>
      </c>
      <c r="BM727" s="230" t="s">
        <v>1198</v>
      </c>
    </row>
    <row r="728" spans="2:47" s="1" customFormat="1" ht="12">
      <c r="B728" s="38"/>
      <c r="C728" s="39"/>
      <c r="D728" s="232" t="s">
        <v>152</v>
      </c>
      <c r="E728" s="39"/>
      <c r="F728" s="233" t="s">
        <v>1199</v>
      </c>
      <c r="G728" s="39"/>
      <c r="H728" s="39"/>
      <c r="I728" s="145"/>
      <c r="J728" s="39"/>
      <c r="K728" s="39"/>
      <c r="L728" s="43"/>
      <c r="M728" s="234"/>
      <c r="N728" s="83"/>
      <c r="O728" s="83"/>
      <c r="P728" s="83"/>
      <c r="Q728" s="83"/>
      <c r="R728" s="83"/>
      <c r="S728" s="83"/>
      <c r="T728" s="84"/>
      <c r="AT728" s="17" t="s">
        <v>152</v>
      </c>
      <c r="AU728" s="17" t="s">
        <v>84</v>
      </c>
    </row>
    <row r="729" spans="2:51" s="12" customFormat="1" ht="12">
      <c r="B729" s="235"/>
      <c r="C729" s="236"/>
      <c r="D729" s="232" t="s">
        <v>167</v>
      </c>
      <c r="E729" s="245" t="s">
        <v>19</v>
      </c>
      <c r="F729" s="237" t="s">
        <v>1200</v>
      </c>
      <c r="G729" s="236"/>
      <c r="H729" s="238">
        <v>3.61</v>
      </c>
      <c r="I729" s="239"/>
      <c r="J729" s="236"/>
      <c r="K729" s="236"/>
      <c r="L729" s="240"/>
      <c r="M729" s="241"/>
      <c r="N729" s="242"/>
      <c r="O729" s="242"/>
      <c r="P729" s="242"/>
      <c r="Q729" s="242"/>
      <c r="R729" s="242"/>
      <c r="S729" s="242"/>
      <c r="T729" s="243"/>
      <c r="AT729" s="244" t="s">
        <v>167</v>
      </c>
      <c r="AU729" s="244" t="s">
        <v>84</v>
      </c>
      <c r="AV729" s="12" t="s">
        <v>84</v>
      </c>
      <c r="AW729" s="12" t="s">
        <v>36</v>
      </c>
      <c r="AX729" s="12" t="s">
        <v>75</v>
      </c>
      <c r="AY729" s="244" t="s">
        <v>143</v>
      </c>
    </row>
    <row r="730" spans="2:51" s="12" customFormat="1" ht="12">
      <c r="B730" s="235"/>
      <c r="C730" s="236"/>
      <c r="D730" s="232" t="s">
        <v>167</v>
      </c>
      <c r="E730" s="245" t="s">
        <v>19</v>
      </c>
      <c r="F730" s="237" t="s">
        <v>1201</v>
      </c>
      <c r="G730" s="236"/>
      <c r="H730" s="238">
        <v>16.26</v>
      </c>
      <c r="I730" s="239"/>
      <c r="J730" s="236"/>
      <c r="K730" s="236"/>
      <c r="L730" s="240"/>
      <c r="M730" s="241"/>
      <c r="N730" s="242"/>
      <c r="O730" s="242"/>
      <c r="P730" s="242"/>
      <c r="Q730" s="242"/>
      <c r="R730" s="242"/>
      <c r="S730" s="242"/>
      <c r="T730" s="243"/>
      <c r="AT730" s="244" t="s">
        <v>167</v>
      </c>
      <c r="AU730" s="244" t="s">
        <v>84</v>
      </c>
      <c r="AV730" s="12" t="s">
        <v>84</v>
      </c>
      <c r="AW730" s="12" t="s">
        <v>36</v>
      </c>
      <c r="AX730" s="12" t="s">
        <v>75</v>
      </c>
      <c r="AY730" s="244" t="s">
        <v>143</v>
      </c>
    </row>
    <row r="731" spans="2:51" s="12" customFormat="1" ht="12">
      <c r="B731" s="235"/>
      <c r="C731" s="236"/>
      <c r="D731" s="232" t="s">
        <v>167</v>
      </c>
      <c r="E731" s="245" t="s">
        <v>19</v>
      </c>
      <c r="F731" s="237" t="s">
        <v>1202</v>
      </c>
      <c r="G731" s="236"/>
      <c r="H731" s="238">
        <v>19.16</v>
      </c>
      <c r="I731" s="239"/>
      <c r="J731" s="236"/>
      <c r="K731" s="236"/>
      <c r="L731" s="240"/>
      <c r="M731" s="241"/>
      <c r="N731" s="242"/>
      <c r="O731" s="242"/>
      <c r="P731" s="242"/>
      <c r="Q731" s="242"/>
      <c r="R731" s="242"/>
      <c r="S731" s="242"/>
      <c r="T731" s="243"/>
      <c r="AT731" s="244" t="s">
        <v>167</v>
      </c>
      <c r="AU731" s="244" t="s">
        <v>84</v>
      </c>
      <c r="AV731" s="12" t="s">
        <v>84</v>
      </c>
      <c r="AW731" s="12" t="s">
        <v>36</v>
      </c>
      <c r="AX731" s="12" t="s">
        <v>75</v>
      </c>
      <c r="AY731" s="244" t="s">
        <v>143</v>
      </c>
    </row>
    <row r="732" spans="2:51" s="12" customFormat="1" ht="12">
      <c r="B732" s="235"/>
      <c r="C732" s="236"/>
      <c r="D732" s="232" t="s">
        <v>167</v>
      </c>
      <c r="E732" s="245" t="s">
        <v>19</v>
      </c>
      <c r="F732" s="237" t="s">
        <v>1203</v>
      </c>
      <c r="G732" s="236"/>
      <c r="H732" s="238">
        <v>19.16</v>
      </c>
      <c r="I732" s="239"/>
      <c r="J732" s="236"/>
      <c r="K732" s="236"/>
      <c r="L732" s="240"/>
      <c r="M732" s="241"/>
      <c r="N732" s="242"/>
      <c r="O732" s="242"/>
      <c r="P732" s="242"/>
      <c r="Q732" s="242"/>
      <c r="R732" s="242"/>
      <c r="S732" s="242"/>
      <c r="T732" s="243"/>
      <c r="AT732" s="244" t="s">
        <v>167</v>
      </c>
      <c r="AU732" s="244" t="s">
        <v>84</v>
      </c>
      <c r="AV732" s="12" t="s">
        <v>84</v>
      </c>
      <c r="AW732" s="12" t="s">
        <v>36</v>
      </c>
      <c r="AX732" s="12" t="s">
        <v>75</v>
      </c>
      <c r="AY732" s="244" t="s">
        <v>143</v>
      </c>
    </row>
    <row r="733" spans="2:51" s="13" customFormat="1" ht="12">
      <c r="B733" s="246"/>
      <c r="C733" s="247"/>
      <c r="D733" s="232" t="s">
        <v>167</v>
      </c>
      <c r="E733" s="248" t="s">
        <v>19</v>
      </c>
      <c r="F733" s="249" t="s">
        <v>176</v>
      </c>
      <c r="G733" s="247"/>
      <c r="H733" s="250">
        <v>58.19</v>
      </c>
      <c r="I733" s="251"/>
      <c r="J733" s="247"/>
      <c r="K733" s="247"/>
      <c r="L733" s="252"/>
      <c r="M733" s="253"/>
      <c r="N733" s="254"/>
      <c r="O733" s="254"/>
      <c r="P733" s="254"/>
      <c r="Q733" s="254"/>
      <c r="R733" s="254"/>
      <c r="S733" s="254"/>
      <c r="T733" s="255"/>
      <c r="AT733" s="256" t="s">
        <v>167</v>
      </c>
      <c r="AU733" s="256" t="s">
        <v>84</v>
      </c>
      <c r="AV733" s="13" t="s">
        <v>150</v>
      </c>
      <c r="AW733" s="13" t="s">
        <v>36</v>
      </c>
      <c r="AX733" s="13" t="s">
        <v>82</v>
      </c>
      <c r="AY733" s="256" t="s">
        <v>143</v>
      </c>
    </row>
    <row r="734" spans="2:65" s="1" customFormat="1" ht="16.5" customHeight="1">
      <c r="B734" s="38"/>
      <c r="C734" s="219" t="s">
        <v>1204</v>
      </c>
      <c r="D734" s="219" t="s">
        <v>145</v>
      </c>
      <c r="E734" s="220" t="s">
        <v>1205</v>
      </c>
      <c r="F734" s="221" t="s">
        <v>1206</v>
      </c>
      <c r="G734" s="222" t="s">
        <v>195</v>
      </c>
      <c r="H734" s="223">
        <v>18.23</v>
      </c>
      <c r="I734" s="224"/>
      <c r="J734" s="225">
        <f>ROUND(I734*H734,2)</f>
        <v>0</v>
      </c>
      <c r="K734" s="221" t="s">
        <v>149</v>
      </c>
      <c r="L734" s="43"/>
      <c r="M734" s="226" t="s">
        <v>19</v>
      </c>
      <c r="N734" s="227" t="s">
        <v>46</v>
      </c>
      <c r="O734" s="83"/>
      <c r="P734" s="228">
        <f>O734*H734</f>
        <v>0</v>
      </c>
      <c r="Q734" s="228">
        <v>0</v>
      </c>
      <c r="R734" s="228">
        <f>Q734*H734</f>
        <v>0</v>
      </c>
      <c r="S734" s="228">
        <v>0</v>
      </c>
      <c r="T734" s="229">
        <f>S734*H734</f>
        <v>0</v>
      </c>
      <c r="AR734" s="230" t="s">
        <v>228</v>
      </c>
      <c r="AT734" s="230" t="s">
        <v>145</v>
      </c>
      <c r="AU734" s="230" t="s">
        <v>84</v>
      </c>
      <c r="AY734" s="17" t="s">
        <v>143</v>
      </c>
      <c r="BE734" s="231">
        <f>IF(N734="základní",J734,0)</f>
        <v>0</v>
      </c>
      <c r="BF734" s="231">
        <f>IF(N734="snížená",J734,0)</f>
        <v>0</v>
      </c>
      <c r="BG734" s="231">
        <f>IF(N734="zákl. přenesená",J734,0)</f>
        <v>0</v>
      </c>
      <c r="BH734" s="231">
        <f>IF(N734="sníž. přenesená",J734,0)</f>
        <v>0</v>
      </c>
      <c r="BI734" s="231">
        <f>IF(N734="nulová",J734,0)</f>
        <v>0</v>
      </c>
      <c r="BJ734" s="17" t="s">
        <v>82</v>
      </c>
      <c r="BK734" s="231">
        <f>ROUND(I734*H734,2)</f>
        <v>0</v>
      </c>
      <c r="BL734" s="17" t="s">
        <v>228</v>
      </c>
      <c r="BM734" s="230" t="s">
        <v>1207</v>
      </c>
    </row>
    <row r="735" spans="2:47" s="1" customFormat="1" ht="12">
      <c r="B735" s="38"/>
      <c r="C735" s="39"/>
      <c r="D735" s="232" t="s">
        <v>152</v>
      </c>
      <c r="E735" s="39"/>
      <c r="F735" s="233" t="s">
        <v>1199</v>
      </c>
      <c r="G735" s="39"/>
      <c r="H735" s="39"/>
      <c r="I735" s="145"/>
      <c r="J735" s="39"/>
      <c r="K735" s="39"/>
      <c r="L735" s="43"/>
      <c r="M735" s="234"/>
      <c r="N735" s="83"/>
      <c r="O735" s="83"/>
      <c r="P735" s="83"/>
      <c r="Q735" s="83"/>
      <c r="R735" s="83"/>
      <c r="S735" s="83"/>
      <c r="T735" s="84"/>
      <c r="AT735" s="17" t="s">
        <v>152</v>
      </c>
      <c r="AU735" s="17" t="s">
        <v>84</v>
      </c>
    </row>
    <row r="736" spans="2:51" s="12" customFormat="1" ht="12">
      <c r="B736" s="235"/>
      <c r="C736" s="236"/>
      <c r="D736" s="232" t="s">
        <v>167</v>
      </c>
      <c r="E736" s="245" t="s">
        <v>19</v>
      </c>
      <c r="F736" s="237" t="s">
        <v>1200</v>
      </c>
      <c r="G736" s="236"/>
      <c r="H736" s="238">
        <v>3.61</v>
      </c>
      <c r="I736" s="239"/>
      <c r="J736" s="236"/>
      <c r="K736" s="236"/>
      <c r="L736" s="240"/>
      <c r="M736" s="241"/>
      <c r="N736" s="242"/>
      <c r="O736" s="242"/>
      <c r="P736" s="242"/>
      <c r="Q736" s="242"/>
      <c r="R736" s="242"/>
      <c r="S736" s="242"/>
      <c r="T736" s="243"/>
      <c r="AT736" s="244" t="s">
        <v>167</v>
      </c>
      <c r="AU736" s="244" t="s">
        <v>84</v>
      </c>
      <c r="AV736" s="12" t="s">
        <v>84</v>
      </c>
      <c r="AW736" s="12" t="s">
        <v>36</v>
      </c>
      <c r="AX736" s="12" t="s">
        <v>75</v>
      </c>
      <c r="AY736" s="244" t="s">
        <v>143</v>
      </c>
    </row>
    <row r="737" spans="2:51" s="12" customFormat="1" ht="12">
      <c r="B737" s="235"/>
      <c r="C737" s="236"/>
      <c r="D737" s="232" t="s">
        <v>167</v>
      </c>
      <c r="E737" s="245" t="s">
        <v>19</v>
      </c>
      <c r="F737" s="237" t="s">
        <v>1208</v>
      </c>
      <c r="G737" s="236"/>
      <c r="H737" s="238">
        <v>6.32</v>
      </c>
      <c r="I737" s="239"/>
      <c r="J737" s="236"/>
      <c r="K737" s="236"/>
      <c r="L737" s="240"/>
      <c r="M737" s="241"/>
      <c r="N737" s="242"/>
      <c r="O737" s="242"/>
      <c r="P737" s="242"/>
      <c r="Q737" s="242"/>
      <c r="R737" s="242"/>
      <c r="S737" s="242"/>
      <c r="T737" s="243"/>
      <c r="AT737" s="244" t="s">
        <v>167</v>
      </c>
      <c r="AU737" s="244" t="s">
        <v>84</v>
      </c>
      <c r="AV737" s="12" t="s">
        <v>84</v>
      </c>
      <c r="AW737" s="12" t="s">
        <v>36</v>
      </c>
      <c r="AX737" s="12" t="s">
        <v>75</v>
      </c>
      <c r="AY737" s="244" t="s">
        <v>143</v>
      </c>
    </row>
    <row r="738" spans="2:51" s="12" customFormat="1" ht="12">
      <c r="B738" s="235"/>
      <c r="C738" s="236"/>
      <c r="D738" s="232" t="s">
        <v>167</v>
      </c>
      <c r="E738" s="245" t="s">
        <v>19</v>
      </c>
      <c r="F738" s="237" t="s">
        <v>1209</v>
      </c>
      <c r="G738" s="236"/>
      <c r="H738" s="238">
        <v>4.15</v>
      </c>
      <c r="I738" s="239"/>
      <c r="J738" s="236"/>
      <c r="K738" s="236"/>
      <c r="L738" s="240"/>
      <c r="M738" s="241"/>
      <c r="N738" s="242"/>
      <c r="O738" s="242"/>
      <c r="P738" s="242"/>
      <c r="Q738" s="242"/>
      <c r="R738" s="242"/>
      <c r="S738" s="242"/>
      <c r="T738" s="243"/>
      <c r="AT738" s="244" t="s">
        <v>167</v>
      </c>
      <c r="AU738" s="244" t="s">
        <v>84</v>
      </c>
      <c r="AV738" s="12" t="s">
        <v>84</v>
      </c>
      <c r="AW738" s="12" t="s">
        <v>36</v>
      </c>
      <c r="AX738" s="12" t="s">
        <v>75</v>
      </c>
      <c r="AY738" s="244" t="s">
        <v>143</v>
      </c>
    </row>
    <row r="739" spans="2:51" s="12" customFormat="1" ht="12">
      <c r="B739" s="235"/>
      <c r="C739" s="236"/>
      <c r="D739" s="232" t="s">
        <v>167</v>
      </c>
      <c r="E739" s="245" t="s">
        <v>19</v>
      </c>
      <c r="F739" s="237" t="s">
        <v>1210</v>
      </c>
      <c r="G739" s="236"/>
      <c r="H739" s="238">
        <v>4.15</v>
      </c>
      <c r="I739" s="239"/>
      <c r="J739" s="236"/>
      <c r="K739" s="236"/>
      <c r="L739" s="240"/>
      <c r="M739" s="241"/>
      <c r="N739" s="242"/>
      <c r="O739" s="242"/>
      <c r="P739" s="242"/>
      <c r="Q739" s="242"/>
      <c r="R739" s="242"/>
      <c r="S739" s="242"/>
      <c r="T739" s="243"/>
      <c r="AT739" s="244" t="s">
        <v>167</v>
      </c>
      <c r="AU739" s="244" t="s">
        <v>84</v>
      </c>
      <c r="AV739" s="12" t="s">
        <v>84</v>
      </c>
      <c r="AW739" s="12" t="s">
        <v>36</v>
      </c>
      <c r="AX739" s="12" t="s">
        <v>75</v>
      </c>
      <c r="AY739" s="244" t="s">
        <v>143</v>
      </c>
    </row>
    <row r="740" spans="2:51" s="13" customFormat="1" ht="12">
      <c r="B740" s="246"/>
      <c r="C740" s="247"/>
      <c r="D740" s="232" t="s">
        <v>167</v>
      </c>
      <c r="E740" s="248" t="s">
        <v>19</v>
      </c>
      <c r="F740" s="249" t="s">
        <v>176</v>
      </c>
      <c r="G740" s="247"/>
      <c r="H740" s="250">
        <v>18.23</v>
      </c>
      <c r="I740" s="251"/>
      <c r="J740" s="247"/>
      <c r="K740" s="247"/>
      <c r="L740" s="252"/>
      <c r="M740" s="253"/>
      <c r="N740" s="254"/>
      <c r="O740" s="254"/>
      <c r="P740" s="254"/>
      <c r="Q740" s="254"/>
      <c r="R740" s="254"/>
      <c r="S740" s="254"/>
      <c r="T740" s="255"/>
      <c r="AT740" s="256" t="s">
        <v>167</v>
      </c>
      <c r="AU740" s="256" t="s">
        <v>84</v>
      </c>
      <c r="AV740" s="13" t="s">
        <v>150</v>
      </c>
      <c r="AW740" s="13" t="s">
        <v>36</v>
      </c>
      <c r="AX740" s="13" t="s">
        <v>82</v>
      </c>
      <c r="AY740" s="256" t="s">
        <v>143</v>
      </c>
    </row>
    <row r="741" spans="2:65" s="1" customFormat="1" ht="16.5" customHeight="1">
      <c r="B741" s="38"/>
      <c r="C741" s="219" t="s">
        <v>1211</v>
      </c>
      <c r="D741" s="219" t="s">
        <v>145</v>
      </c>
      <c r="E741" s="220" t="s">
        <v>1212</v>
      </c>
      <c r="F741" s="221" t="s">
        <v>1213</v>
      </c>
      <c r="G741" s="222" t="s">
        <v>195</v>
      </c>
      <c r="H741" s="223">
        <v>58.19</v>
      </c>
      <c r="I741" s="224"/>
      <c r="J741" s="225">
        <f>ROUND(I741*H741,2)</f>
        <v>0</v>
      </c>
      <c r="K741" s="221" t="s">
        <v>149</v>
      </c>
      <c r="L741" s="43"/>
      <c r="M741" s="226" t="s">
        <v>19</v>
      </c>
      <c r="N741" s="227" t="s">
        <v>46</v>
      </c>
      <c r="O741" s="83"/>
      <c r="P741" s="228">
        <f>O741*H741</f>
        <v>0</v>
      </c>
      <c r="Q741" s="228">
        <v>0.00015</v>
      </c>
      <c r="R741" s="228">
        <f>Q741*H741</f>
        <v>0.008728499999999998</v>
      </c>
      <c r="S741" s="228">
        <v>0</v>
      </c>
      <c r="T741" s="229">
        <f>S741*H741</f>
        <v>0</v>
      </c>
      <c r="AR741" s="230" t="s">
        <v>228</v>
      </c>
      <c r="AT741" s="230" t="s">
        <v>145</v>
      </c>
      <c r="AU741" s="230" t="s">
        <v>84</v>
      </c>
      <c r="AY741" s="17" t="s">
        <v>143</v>
      </c>
      <c r="BE741" s="231">
        <f>IF(N741="základní",J741,0)</f>
        <v>0</v>
      </c>
      <c r="BF741" s="231">
        <f>IF(N741="snížená",J741,0)</f>
        <v>0</v>
      </c>
      <c r="BG741" s="231">
        <f>IF(N741="zákl. přenesená",J741,0)</f>
        <v>0</v>
      </c>
      <c r="BH741" s="231">
        <f>IF(N741="sníž. přenesená",J741,0)</f>
        <v>0</v>
      </c>
      <c r="BI741" s="231">
        <f>IF(N741="nulová",J741,0)</f>
        <v>0</v>
      </c>
      <c r="BJ741" s="17" t="s">
        <v>82</v>
      </c>
      <c r="BK741" s="231">
        <f>ROUND(I741*H741,2)</f>
        <v>0</v>
      </c>
      <c r="BL741" s="17" t="s">
        <v>228</v>
      </c>
      <c r="BM741" s="230" t="s">
        <v>1214</v>
      </c>
    </row>
    <row r="742" spans="2:47" s="1" customFormat="1" ht="12">
      <c r="B742" s="38"/>
      <c r="C742" s="39"/>
      <c r="D742" s="232" t="s">
        <v>152</v>
      </c>
      <c r="E742" s="39"/>
      <c r="F742" s="233" t="s">
        <v>1199</v>
      </c>
      <c r="G742" s="39"/>
      <c r="H742" s="39"/>
      <c r="I742" s="145"/>
      <c r="J742" s="39"/>
      <c r="K742" s="39"/>
      <c r="L742" s="43"/>
      <c r="M742" s="234"/>
      <c r="N742" s="83"/>
      <c r="O742" s="83"/>
      <c r="P742" s="83"/>
      <c r="Q742" s="83"/>
      <c r="R742" s="83"/>
      <c r="S742" s="83"/>
      <c r="T742" s="84"/>
      <c r="AT742" s="17" t="s">
        <v>152</v>
      </c>
      <c r="AU742" s="17" t="s">
        <v>84</v>
      </c>
    </row>
    <row r="743" spans="2:65" s="1" customFormat="1" ht="24" customHeight="1">
      <c r="B743" s="38"/>
      <c r="C743" s="219" t="s">
        <v>1215</v>
      </c>
      <c r="D743" s="219" t="s">
        <v>145</v>
      </c>
      <c r="E743" s="220" t="s">
        <v>1216</v>
      </c>
      <c r="F743" s="221" t="s">
        <v>1217</v>
      </c>
      <c r="G743" s="222" t="s">
        <v>148</v>
      </c>
      <c r="H743" s="223">
        <v>11.7</v>
      </c>
      <c r="I743" s="224"/>
      <c r="J743" s="225">
        <f>ROUND(I743*H743,2)</f>
        <v>0</v>
      </c>
      <c r="K743" s="221" t="s">
        <v>149</v>
      </c>
      <c r="L743" s="43"/>
      <c r="M743" s="226" t="s">
        <v>19</v>
      </c>
      <c r="N743" s="227" t="s">
        <v>46</v>
      </c>
      <c r="O743" s="83"/>
      <c r="P743" s="228">
        <f>O743*H743</f>
        <v>0</v>
      </c>
      <c r="Q743" s="228">
        <v>0.00465</v>
      </c>
      <c r="R743" s="228">
        <f>Q743*H743</f>
        <v>0.054404999999999995</v>
      </c>
      <c r="S743" s="228">
        <v>0</v>
      </c>
      <c r="T743" s="229">
        <f>S743*H743</f>
        <v>0</v>
      </c>
      <c r="AR743" s="230" t="s">
        <v>228</v>
      </c>
      <c r="AT743" s="230" t="s">
        <v>145</v>
      </c>
      <c r="AU743" s="230" t="s">
        <v>84</v>
      </c>
      <c r="AY743" s="17" t="s">
        <v>143</v>
      </c>
      <c r="BE743" s="231">
        <f>IF(N743="základní",J743,0)</f>
        <v>0</v>
      </c>
      <c r="BF743" s="231">
        <f>IF(N743="snížená",J743,0)</f>
        <v>0</v>
      </c>
      <c r="BG743" s="231">
        <f>IF(N743="zákl. přenesená",J743,0)</f>
        <v>0</v>
      </c>
      <c r="BH743" s="231">
        <f>IF(N743="sníž. přenesená",J743,0)</f>
        <v>0</v>
      </c>
      <c r="BI743" s="231">
        <f>IF(N743="nulová",J743,0)</f>
        <v>0</v>
      </c>
      <c r="BJ743" s="17" t="s">
        <v>82</v>
      </c>
      <c r="BK743" s="231">
        <f>ROUND(I743*H743,2)</f>
        <v>0</v>
      </c>
      <c r="BL743" s="17" t="s">
        <v>228</v>
      </c>
      <c r="BM743" s="230" t="s">
        <v>1218</v>
      </c>
    </row>
    <row r="744" spans="2:47" s="1" customFormat="1" ht="12">
      <c r="B744" s="38"/>
      <c r="C744" s="39"/>
      <c r="D744" s="232" t="s">
        <v>152</v>
      </c>
      <c r="E744" s="39"/>
      <c r="F744" s="233" t="s">
        <v>1219</v>
      </c>
      <c r="G744" s="39"/>
      <c r="H744" s="39"/>
      <c r="I744" s="145"/>
      <c r="J744" s="39"/>
      <c r="K744" s="39"/>
      <c r="L744" s="43"/>
      <c r="M744" s="234"/>
      <c r="N744" s="83"/>
      <c r="O744" s="83"/>
      <c r="P744" s="83"/>
      <c r="Q744" s="83"/>
      <c r="R744" s="83"/>
      <c r="S744" s="83"/>
      <c r="T744" s="84"/>
      <c r="AT744" s="17" t="s">
        <v>152</v>
      </c>
      <c r="AU744" s="17" t="s">
        <v>84</v>
      </c>
    </row>
    <row r="745" spans="2:51" s="12" customFormat="1" ht="12">
      <c r="B745" s="235"/>
      <c r="C745" s="236"/>
      <c r="D745" s="232" t="s">
        <v>167</v>
      </c>
      <c r="E745" s="245" t="s">
        <v>19</v>
      </c>
      <c r="F745" s="237" t="s">
        <v>1220</v>
      </c>
      <c r="G745" s="236"/>
      <c r="H745" s="238">
        <v>11.7</v>
      </c>
      <c r="I745" s="239"/>
      <c r="J745" s="236"/>
      <c r="K745" s="236"/>
      <c r="L745" s="240"/>
      <c r="M745" s="241"/>
      <c r="N745" s="242"/>
      <c r="O745" s="242"/>
      <c r="P745" s="242"/>
      <c r="Q745" s="242"/>
      <c r="R745" s="242"/>
      <c r="S745" s="242"/>
      <c r="T745" s="243"/>
      <c r="AT745" s="244" t="s">
        <v>167</v>
      </c>
      <c r="AU745" s="244" t="s">
        <v>84</v>
      </c>
      <c r="AV745" s="12" t="s">
        <v>84</v>
      </c>
      <c r="AW745" s="12" t="s">
        <v>36</v>
      </c>
      <c r="AX745" s="12" t="s">
        <v>82</v>
      </c>
      <c r="AY745" s="244" t="s">
        <v>143</v>
      </c>
    </row>
    <row r="746" spans="2:65" s="1" customFormat="1" ht="36" customHeight="1">
      <c r="B746" s="38"/>
      <c r="C746" s="219" t="s">
        <v>1221</v>
      </c>
      <c r="D746" s="219" t="s">
        <v>145</v>
      </c>
      <c r="E746" s="220" t="s">
        <v>1222</v>
      </c>
      <c r="F746" s="221" t="s">
        <v>1223</v>
      </c>
      <c r="G746" s="222" t="s">
        <v>237</v>
      </c>
      <c r="H746" s="223">
        <v>0.793</v>
      </c>
      <c r="I746" s="224"/>
      <c r="J746" s="225">
        <f>ROUND(I746*H746,2)</f>
        <v>0</v>
      </c>
      <c r="K746" s="221" t="s">
        <v>149</v>
      </c>
      <c r="L746" s="43"/>
      <c r="M746" s="226" t="s">
        <v>19</v>
      </c>
      <c r="N746" s="227" t="s">
        <v>46</v>
      </c>
      <c r="O746" s="83"/>
      <c r="P746" s="228">
        <f>O746*H746</f>
        <v>0</v>
      </c>
      <c r="Q746" s="228">
        <v>0</v>
      </c>
      <c r="R746" s="228">
        <f>Q746*H746</f>
        <v>0</v>
      </c>
      <c r="S746" s="228">
        <v>0</v>
      </c>
      <c r="T746" s="229">
        <f>S746*H746</f>
        <v>0</v>
      </c>
      <c r="AR746" s="230" t="s">
        <v>228</v>
      </c>
      <c r="AT746" s="230" t="s">
        <v>145</v>
      </c>
      <c r="AU746" s="230" t="s">
        <v>84</v>
      </c>
      <c r="AY746" s="17" t="s">
        <v>143</v>
      </c>
      <c r="BE746" s="231">
        <f>IF(N746="základní",J746,0)</f>
        <v>0</v>
      </c>
      <c r="BF746" s="231">
        <f>IF(N746="snížená",J746,0)</f>
        <v>0</v>
      </c>
      <c r="BG746" s="231">
        <f>IF(N746="zákl. přenesená",J746,0)</f>
        <v>0</v>
      </c>
      <c r="BH746" s="231">
        <f>IF(N746="sníž. přenesená",J746,0)</f>
        <v>0</v>
      </c>
      <c r="BI746" s="231">
        <f>IF(N746="nulová",J746,0)</f>
        <v>0</v>
      </c>
      <c r="BJ746" s="17" t="s">
        <v>82</v>
      </c>
      <c r="BK746" s="231">
        <f>ROUND(I746*H746,2)</f>
        <v>0</v>
      </c>
      <c r="BL746" s="17" t="s">
        <v>228</v>
      </c>
      <c r="BM746" s="230" t="s">
        <v>1224</v>
      </c>
    </row>
    <row r="747" spans="2:47" s="1" customFormat="1" ht="12">
      <c r="B747" s="38"/>
      <c r="C747" s="39"/>
      <c r="D747" s="232" t="s">
        <v>152</v>
      </c>
      <c r="E747" s="39"/>
      <c r="F747" s="233" t="s">
        <v>1225</v>
      </c>
      <c r="G747" s="39"/>
      <c r="H747" s="39"/>
      <c r="I747" s="145"/>
      <c r="J747" s="39"/>
      <c r="K747" s="39"/>
      <c r="L747" s="43"/>
      <c r="M747" s="234"/>
      <c r="N747" s="83"/>
      <c r="O747" s="83"/>
      <c r="P747" s="83"/>
      <c r="Q747" s="83"/>
      <c r="R747" s="83"/>
      <c r="S747" s="83"/>
      <c r="T747" s="84"/>
      <c r="AT747" s="17" t="s">
        <v>152</v>
      </c>
      <c r="AU747" s="17" t="s">
        <v>84</v>
      </c>
    </row>
    <row r="748" spans="2:63" s="11" customFormat="1" ht="22.8" customHeight="1">
      <c r="B748" s="203"/>
      <c r="C748" s="204"/>
      <c r="D748" s="205" t="s">
        <v>74</v>
      </c>
      <c r="E748" s="217" t="s">
        <v>1226</v>
      </c>
      <c r="F748" s="217" t="s">
        <v>1227</v>
      </c>
      <c r="G748" s="204"/>
      <c r="H748" s="204"/>
      <c r="I748" s="207"/>
      <c r="J748" s="218">
        <f>BK748</f>
        <v>0</v>
      </c>
      <c r="K748" s="204"/>
      <c r="L748" s="209"/>
      <c r="M748" s="210"/>
      <c r="N748" s="211"/>
      <c r="O748" s="211"/>
      <c r="P748" s="212">
        <f>SUM(P749:P762)</f>
        <v>0</v>
      </c>
      <c r="Q748" s="211"/>
      <c r="R748" s="212">
        <f>SUM(R749:R762)</f>
        <v>0.6983832</v>
      </c>
      <c r="S748" s="211"/>
      <c r="T748" s="213">
        <f>SUM(T749:T762)</f>
        <v>0</v>
      </c>
      <c r="AR748" s="214" t="s">
        <v>84</v>
      </c>
      <c r="AT748" s="215" t="s">
        <v>74</v>
      </c>
      <c r="AU748" s="215" t="s">
        <v>82</v>
      </c>
      <c r="AY748" s="214" t="s">
        <v>143</v>
      </c>
      <c r="BK748" s="216">
        <f>SUM(BK749:BK762)</f>
        <v>0</v>
      </c>
    </row>
    <row r="749" spans="2:65" s="1" customFormat="1" ht="16.5" customHeight="1">
      <c r="B749" s="38"/>
      <c r="C749" s="219" t="s">
        <v>1228</v>
      </c>
      <c r="D749" s="219" t="s">
        <v>145</v>
      </c>
      <c r="E749" s="220" t="s">
        <v>1229</v>
      </c>
      <c r="F749" s="221" t="s">
        <v>1230</v>
      </c>
      <c r="G749" s="222" t="s">
        <v>426</v>
      </c>
      <c r="H749" s="223">
        <v>1</v>
      </c>
      <c r="I749" s="224"/>
      <c r="J749" s="225">
        <f>ROUND(I749*H749,2)</f>
        <v>0</v>
      </c>
      <c r="K749" s="221" t="s">
        <v>149</v>
      </c>
      <c r="L749" s="43"/>
      <c r="M749" s="226" t="s">
        <v>19</v>
      </c>
      <c r="N749" s="227" t="s">
        <v>46</v>
      </c>
      <c r="O749" s="83"/>
      <c r="P749" s="228">
        <f>O749*H749</f>
        <v>0</v>
      </c>
      <c r="Q749" s="228">
        <v>0.00026</v>
      </c>
      <c r="R749" s="228">
        <f>Q749*H749</f>
        <v>0.00026</v>
      </c>
      <c r="S749" s="228">
        <v>0</v>
      </c>
      <c r="T749" s="229">
        <f>S749*H749</f>
        <v>0</v>
      </c>
      <c r="AR749" s="230" t="s">
        <v>228</v>
      </c>
      <c r="AT749" s="230" t="s">
        <v>145</v>
      </c>
      <c r="AU749" s="230" t="s">
        <v>84</v>
      </c>
      <c r="AY749" s="17" t="s">
        <v>143</v>
      </c>
      <c r="BE749" s="231">
        <f>IF(N749="základní",J749,0)</f>
        <v>0</v>
      </c>
      <c r="BF749" s="231">
        <f>IF(N749="snížená",J749,0)</f>
        <v>0</v>
      </c>
      <c r="BG749" s="231">
        <f>IF(N749="zákl. přenesená",J749,0)</f>
        <v>0</v>
      </c>
      <c r="BH749" s="231">
        <f>IF(N749="sníž. přenesená",J749,0)</f>
        <v>0</v>
      </c>
      <c r="BI749" s="231">
        <f>IF(N749="nulová",J749,0)</f>
        <v>0</v>
      </c>
      <c r="BJ749" s="17" t="s">
        <v>82</v>
      </c>
      <c r="BK749" s="231">
        <f>ROUND(I749*H749,2)</f>
        <v>0</v>
      </c>
      <c r="BL749" s="17" t="s">
        <v>228</v>
      </c>
      <c r="BM749" s="230" t="s">
        <v>1231</v>
      </c>
    </row>
    <row r="750" spans="2:47" s="1" customFormat="1" ht="12">
      <c r="B750" s="38"/>
      <c r="C750" s="39"/>
      <c r="D750" s="232" t="s">
        <v>152</v>
      </c>
      <c r="E750" s="39"/>
      <c r="F750" s="233" t="s">
        <v>1232</v>
      </c>
      <c r="G750" s="39"/>
      <c r="H750" s="39"/>
      <c r="I750" s="145"/>
      <c r="J750" s="39"/>
      <c r="K750" s="39"/>
      <c r="L750" s="43"/>
      <c r="M750" s="234"/>
      <c r="N750" s="83"/>
      <c r="O750" s="83"/>
      <c r="P750" s="83"/>
      <c r="Q750" s="83"/>
      <c r="R750" s="83"/>
      <c r="S750" s="83"/>
      <c r="T750" s="84"/>
      <c r="AT750" s="17" t="s">
        <v>152</v>
      </c>
      <c r="AU750" s="17" t="s">
        <v>84</v>
      </c>
    </row>
    <row r="751" spans="2:65" s="1" customFormat="1" ht="16.5" customHeight="1">
      <c r="B751" s="38"/>
      <c r="C751" s="257" t="s">
        <v>1233</v>
      </c>
      <c r="D751" s="257" t="s">
        <v>234</v>
      </c>
      <c r="E751" s="258" t="s">
        <v>1234</v>
      </c>
      <c r="F751" s="259" t="s">
        <v>1235</v>
      </c>
      <c r="G751" s="260" t="s">
        <v>195</v>
      </c>
      <c r="H751" s="261">
        <v>0.81</v>
      </c>
      <c r="I751" s="262"/>
      <c r="J751" s="263">
        <f>ROUND(I751*H751,2)</f>
        <v>0</v>
      </c>
      <c r="K751" s="259" t="s">
        <v>149</v>
      </c>
      <c r="L751" s="264"/>
      <c r="M751" s="265" t="s">
        <v>19</v>
      </c>
      <c r="N751" s="266" t="s">
        <v>46</v>
      </c>
      <c r="O751" s="83"/>
      <c r="P751" s="228">
        <f>O751*H751</f>
        <v>0</v>
      </c>
      <c r="Q751" s="228">
        <v>0.03472</v>
      </c>
      <c r="R751" s="228">
        <f>Q751*H751</f>
        <v>0.0281232</v>
      </c>
      <c r="S751" s="228">
        <v>0</v>
      </c>
      <c r="T751" s="229">
        <f>S751*H751</f>
        <v>0</v>
      </c>
      <c r="AR751" s="230" t="s">
        <v>317</v>
      </c>
      <c r="AT751" s="230" t="s">
        <v>234</v>
      </c>
      <c r="AU751" s="230" t="s">
        <v>84</v>
      </c>
      <c r="AY751" s="17" t="s">
        <v>143</v>
      </c>
      <c r="BE751" s="231">
        <f>IF(N751="základní",J751,0)</f>
        <v>0</v>
      </c>
      <c r="BF751" s="231">
        <f>IF(N751="snížená",J751,0)</f>
        <v>0</v>
      </c>
      <c r="BG751" s="231">
        <f>IF(N751="zákl. přenesená",J751,0)</f>
        <v>0</v>
      </c>
      <c r="BH751" s="231">
        <f>IF(N751="sníž. přenesená",J751,0)</f>
        <v>0</v>
      </c>
      <c r="BI751" s="231">
        <f>IF(N751="nulová",J751,0)</f>
        <v>0</v>
      </c>
      <c r="BJ751" s="17" t="s">
        <v>82</v>
      </c>
      <c r="BK751" s="231">
        <f>ROUND(I751*H751,2)</f>
        <v>0</v>
      </c>
      <c r="BL751" s="17" t="s">
        <v>228</v>
      </c>
      <c r="BM751" s="230" t="s">
        <v>1236</v>
      </c>
    </row>
    <row r="752" spans="2:51" s="12" customFormat="1" ht="12">
      <c r="B752" s="235"/>
      <c r="C752" s="236"/>
      <c r="D752" s="232" t="s">
        <v>167</v>
      </c>
      <c r="E752" s="245" t="s">
        <v>19</v>
      </c>
      <c r="F752" s="237" t="s">
        <v>1237</v>
      </c>
      <c r="G752" s="236"/>
      <c r="H752" s="238">
        <v>0.81</v>
      </c>
      <c r="I752" s="239"/>
      <c r="J752" s="236"/>
      <c r="K752" s="236"/>
      <c r="L752" s="240"/>
      <c r="M752" s="241"/>
      <c r="N752" s="242"/>
      <c r="O752" s="242"/>
      <c r="P752" s="242"/>
      <c r="Q752" s="242"/>
      <c r="R752" s="242"/>
      <c r="S752" s="242"/>
      <c r="T752" s="243"/>
      <c r="AT752" s="244" t="s">
        <v>167</v>
      </c>
      <c r="AU752" s="244" t="s">
        <v>84</v>
      </c>
      <c r="AV752" s="12" t="s">
        <v>84</v>
      </c>
      <c r="AW752" s="12" t="s">
        <v>36</v>
      </c>
      <c r="AX752" s="12" t="s">
        <v>82</v>
      </c>
      <c r="AY752" s="244" t="s">
        <v>143</v>
      </c>
    </row>
    <row r="753" spans="2:65" s="1" customFormat="1" ht="24" customHeight="1">
      <c r="B753" s="38"/>
      <c r="C753" s="219" t="s">
        <v>1238</v>
      </c>
      <c r="D753" s="219" t="s">
        <v>145</v>
      </c>
      <c r="E753" s="220" t="s">
        <v>1239</v>
      </c>
      <c r="F753" s="221" t="s">
        <v>1240</v>
      </c>
      <c r="G753" s="222" t="s">
        <v>426</v>
      </c>
      <c r="H753" s="223">
        <v>42</v>
      </c>
      <c r="I753" s="224"/>
      <c r="J753" s="225">
        <f>ROUND(I753*H753,2)</f>
        <v>0</v>
      </c>
      <c r="K753" s="221" t="s">
        <v>149</v>
      </c>
      <c r="L753" s="43"/>
      <c r="M753" s="226" t="s">
        <v>19</v>
      </c>
      <c r="N753" s="227" t="s">
        <v>46</v>
      </c>
      <c r="O753" s="83"/>
      <c r="P753" s="228">
        <f>O753*H753</f>
        <v>0</v>
      </c>
      <c r="Q753" s="228">
        <v>0</v>
      </c>
      <c r="R753" s="228">
        <f>Q753*H753</f>
        <v>0</v>
      </c>
      <c r="S753" s="228">
        <v>0</v>
      </c>
      <c r="T753" s="229">
        <f>S753*H753</f>
        <v>0</v>
      </c>
      <c r="AR753" s="230" t="s">
        <v>228</v>
      </c>
      <c r="AT753" s="230" t="s">
        <v>145</v>
      </c>
      <c r="AU753" s="230" t="s">
        <v>84</v>
      </c>
      <c r="AY753" s="17" t="s">
        <v>143</v>
      </c>
      <c r="BE753" s="231">
        <f>IF(N753="základní",J753,0)</f>
        <v>0</v>
      </c>
      <c r="BF753" s="231">
        <f>IF(N753="snížená",J753,0)</f>
        <v>0</v>
      </c>
      <c r="BG753" s="231">
        <f>IF(N753="zákl. přenesená",J753,0)</f>
        <v>0</v>
      </c>
      <c r="BH753" s="231">
        <f>IF(N753="sníž. přenesená",J753,0)</f>
        <v>0</v>
      </c>
      <c r="BI753" s="231">
        <f>IF(N753="nulová",J753,0)</f>
        <v>0</v>
      </c>
      <c r="BJ753" s="17" t="s">
        <v>82</v>
      </c>
      <c r="BK753" s="231">
        <f>ROUND(I753*H753,2)</f>
        <v>0</v>
      </c>
      <c r="BL753" s="17" t="s">
        <v>228</v>
      </c>
      <c r="BM753" s="230" t="s">
        <v>1241</v>
      </c>
    </row>
    <row r="754" spans="2:47" s="1" customFormat="1" ht="12">
      <c r="B754" s="38"/>
      <c r="C754" s="39"/>
      <c r="D754" s="232" t="s">
        <v>152</v>
      </c>
      <c r="E754" s="39"/>
      <c r="F754" s="233" t="s">
        <v>1242</v>
      </c>
      <c r="G754" s="39"/>
      <c r="H754" s="39"/>
      <c r="I754" s="145"/>
      <c r="J754" s="39"/>
      <c r="K754" s="39"/>
      <c r="L754" s="43"/>
      <c r="M754" s="234"/>
      <c r="N754" s="83"/>
      <c r="O754" s="83"/>
      <c r="P754" s="83"/>
      <c r="Q754" s="83"/>
      <c r="R754" s="83"/>
      <c r="S754" s="83"/>
      <c r="T754" s="84"/>
      <c r="AT754" s="17" t="s">
        <v>152</v>
      </c>
      <c r="AU754" s="17" t="s">
        <v>84</v>
      </c>
    </row>
    <row r="755" spans="2:65" s="1" customFormat="1" ht="16.5" customHeight="1">
      <c r="B755" s="38"/>
      <c r="C755" s="257" t="s">
        <v>1243</v>
      </c>
      <c r="D755" s="257" t="s">
        <v>234</v>
      </c>
      <c r="E755" s="258" t="s">
        <v>1244</v>
      </c>
      <c r="F755" s="259" t="s">
        <v>1245</v>
      </c>
      <c r="G755" s="260" t="s">
        <v>426</v>
      </c>
      <c r="H755" s="261">
        <v>22</v>
      </c>
      <c r="I755" s="262"/>
      <c r="J755" s="263">
        <f>ROUND(I755*H755,2)</f>
        <v>0</v>
      </c>
      <c r="K755" s="259" t="s">
        <v>149</v>
      </c>
      <c r="L755" s="264"/>
      <c r="M755" s="265" t="s">
        <v>19</v>
      </c>
      <c r="N755" s="266" t="s">
        <v>46</v>
      </c>
      <c r="O755" s="83"/>
      <c r="P755" s="228">
        <f>O755*H755</f>
        <v>0</v>
      </c>
      <c r="Q755" s="228">
        <v>0.0138</v>
      </c>
      <c r="R755" s="228">
        <f>Q755*H755</f>
        <v>0.3036</v>
      </c>
      <c r="S755" s="228">
        <v>0</v>
      </c>
      <c r="T755" s="229">
        <f>S755*H755</f>
        <v>0</v>
      </c>
      <c r="AR755" s="230" t="s">
        <v>317</v>
      </c>
      <c r="AT755" s="230" t="s">
        <v>234</v>
      </c>
      <c r="AU755" s="230" t="s">
        <v>84</v>
      </c>
      <c r="AY755" s="17" t="s">
        <v>143</v>
      </c>
      <c r="BE755" s="231">
        <f>IF(N755="základní",J755,0)</f>
        <v>0</v>
      </c>
      <c r="BF755" s="231">
        <f>IF(N755="snížená",J755,0)</f>
        <v>0</v>
      </c>
      <c r="BG755" s="231">
        <f>IF(N755="zákl. přenesená",J755,0)</f>
        <v>0</v>
      </c>
      <c r="BH755" s="231">
        <f>IF(N755="sníž. přenesená",J755,0)</f>
        <v>0</v>
      </c>
      <c r="BI755" s="231">
        <f>IF(N755="nulová",J755,0)</f>
        <v>0</v>
      </c>
      <c r="BJ755" s="17" t="s">
        <v>82</v>
      </c>
      <c r="BK755" s="231">
        <f>ROUND(I755*H755,2)</f>
        <v>0</v>
      </c>
      <c r="BL755" s="17" t="s">
        <v>228</v>
      </c>
      <c r="BM755" s="230" t="s">
        <v>1246</v>
      </c>
    </row>
    <row r="756" spans="2:65" s="1" customFormat="1" ht="16.5" customHeight="1">
      <c r="B756" s="38"/>
      <c r="C756" s="257" t="s">
        <v>1247</v>
      </c>
      <c r="D756" s="257" t="s">
        <v>234</v>
      </c>
      <c r="E756" s="258" t="s">
        <v>1248</v>
      </c>
      <c r="F756" s="259" t="s">
        <v>1249</v>
      </c>
      <c r="G756" s="260" t="s">
        <v>426</v>
      </c>
      <c r="H756" s="261">
        <v>8</v>
      </c>
      <c r="I756" s="262"/>
      <c r="J756" s="263">
        <f>ROUND(I756*H756,2)</f>
        <v>0</v>
      </c>
      <c r="K756" s="259" t="s">
        <v>149</v>
      </c>
      <c r="L756" s="264"/>
      <c r="M756" s="265" t="s">
        <v>19</v>
      </c>
      <c r="N756" s="266" t="s">
        <v>46</v>
      </c>
      <c r="O756" s="83"/>
      <c r="P756" s="228">
        <f>O756*H756</f>
        <v>0</v>
      </c>
      <c r="Q756" s="228">
        <v>0.0155</v>
      </c>
      <c r="R756" s="228">
        <f>Q756*H756</f>
        <v>0.124</v>
      </c>
      <c r="S756" s="228">
        <v>0</v>
      </c>
      <c r="T756" s="229">
        <f>S756*H756</f>
        <v>0</v>
      </c>
      <c r="AR756" s="230" t="s">
        <v>317</v>
      </c>
      <c r="AT756" s="230" t="s">
        <v>234</v>
      </c>
      <c r="AU756" s="230" t="s">
        <v>84</v>
      </c>
      <c r="AY756" s="17" t="s">
        <v>143</v>
      </c>
      <c r="BE756" s="231">
        <f>IF(N756="základní",J756,0)</f>
        <v>0</v>
      </c>
      <c r="BF756" s="231">
        <f>IF(N756="snížená",J756,0)</f>
        <v>0</v>
      </c>
      <c r="BG756" s="231">
        <f>IF(N756="zákl. přenesená",J756,0)</f>
        <v>0</v>
      </c>
      <c r="BH756" s="231">
        <f>IF(N756="sníž. přenesená",J756,0)</f>
        <v>0</v>
      </c>
      <c r="BI756" s="231">
        <f>IF(N756="nulová",J756,0)</f>
        <v>0</v>
      </c>
      <c r="BJ756" s="17" t="s">
        <v>82</v>
      </c>
      <c r="BK756" s="231">
        <f>ROUND(I756*H756,2)</f>
        <v>0</v>
      </c>
      <c r="BL756" s="17" t="s">
        <v>228</v>
      </c>
      <c r="BM756" s="230" t="s">
        <v>1250</v>
      </c>
    </row>
    <row r="757" spans="2:65" s="1" customFormat="1" ht="16.5" customHeight="1">
      <c r="B757" s="38"/>
      <c r="C757" s="257" t="s">
        <v>1251</v>
      </c>
      <c r="D757" s="257" t="s">
        <v>234</v>
      </c>
      <c r="E757" s="258" t="s">
        <v>1252</v>
      </c>
      <c r="F757" s="259" t="s">
        <v>1253</v>
      </c>
      <c r="G757" s="260" t="s">
        <v>426</v>
      </c>
      <c r="H757" s="261">
        <v>12</v>
      </c>
      <c r="I757" s="262"/>
      <c r="J757" s="263">
        <f>ROUND(I757*H757,2)</f>
        <v>0</v>
      </c>
      <c r="K757" s="259" t="s">
        <v>149</v>
      </c>
      <c r="L757" s="264"/>
      <c r="M757" s="265" t="s">
        <v>19</v>
      </c>
      <c r="N757" s="266" t="s">
        <v>46</v>
      </c>
      <c r="O757" s="83"/>
      <c r="P757" s="228">
        <f>O757*H757</f>
        <v>0</v>
      </c>
      <c r="Q757" s="228">
        <v>0.016</v>
      </c>
      <c r="R757" s="228">
        <f>Q757*H757</f>
        <v>0.192</v>
      </c>
      <c r="S757" s="228">
        <v>0</v>
      </c>
      <c r="T757" s="229">
        <f>S757*H757</f>
        <v>0</v>
      </c>
      <c r="AR757" s="230" t="s">
        <v>317</v>
      </c>
      <c r="AT757" s="230" t="s">
        <v>234</v>
      </c>
      <c r="AU757" s="230" t="s">
        <v>84</v>
      </c>
      <c r="AY757" s="17" t="s">
        <v>143</v>
      </c>
      <c r="BE757" s="231">
        <f>IF(N757="základní",J757,0)</f>
        <v>0</v>
      </c>
      <c r="BF757" s="231">
        <f>IF(N757="snížená",J757,0)</f>
        <v>0</v>
      </c>
      <c r="BG757" s="231">
        <f>IF(N757="zákl. přenesená",J757,0)</f>
        <v>0</v>
      </c>
      <c r="BH757" s="231">
        <f>IF(N757="sníž. přenesená",J757,0)</f>
        <v>0</v>
      </c>
      <c r="BI757" s="231">
        <f>IF(N757="nulová",J757,0)</f>
        <v>0</v>
      </c>
      <c r="BJ757" s="17" t="s">
        <v>82</v>
      </c>
      <c r="BK757" s="231">
        <f>ROUND(I757*H757,2)</f>
        <v>0</v>
      </c>
      <c r="BL757" s="17" t="s">
        <v>228</v>
      </c>
      <c r="BM757" s="230" t="s">
        <v>1254</v>
      </c>
    </row>
    <row r="758" spans="2:65" s="1" customFormat="1" ht="16.5" customHeight="1">
      <c r="B758" s="38"/>
      <c r="C758" s="219" t="s">
        <v>1255</v>
      </c>
      <c r="D758" s="219" t="s">
        <v>145</v>
      </c>
      <c r="E758" s="220" t="s">
        <v>1256</v>
      </c>
      <c r="F758" s="221" t="s">
        <v>1257</v>
      </c>
      <c r="G758" s="222" t="s">
        <v>426</v>
      </c>
      <c r="H758" s="223">
        <v>42</v>
      </c>
      <c r="I758" s="224"/>
      <c r="J758" s="225">
        <f>ROUND(I758*H758,2)</f>
        <v>0</v>
      </c>
      <c r="K758" s="221" t="s">
        <v>149</v>
      </c>
      <c r="L758" s="43"/>
      <c r="M758" s="226" t="s">
        <v>19</v>
      </c>
      <c r="N758" s="227" t="s">
        <v>46</v>
      </c>
      <c r="O758" s="83"/>
      <c r="P758" s="228">
        <f>O758*H758</f>
        <v>0</v>
      </c>
      <c r="Q758" s="228">
        <v>0</v>
      </c>
      <c r="R758" s="228">
        <f>Q758*H758</f>
        <v>0</v>
      </c>
      <c r="S758" s="228">
        <v>0</v>
      </c>
      <c r="T758" s="229">
        <f>S758*H758</f>
        <v>0</v>
      </c>
      <c r="AR758" s="230" t="s">
        <v>228</v>
      </c>
      <c r="AT758" s="230" t="s">
        <v>145</v>
      </c>
      <c r="AU758" s="230" t="s">
        <v>84</v>
      </c>
      <c r="AY758" s="17" t="s">
        <v>143</v>
      </c>
      <c r="BE758" s="231">
        <f>IF(N758="základní",J758,0)</f>
        <v>0</v>
      </c>
      <c r="BF758" s="231">
        <f>IF(N758="snížená",J758,0)</f>
        <v>0</v>
      </c>
      <c r="BG758" s="231">
        <f>IF(N758="zákl. přenesená",J758,0)</f>
        <v>0</v>
      </c>
      <c r="BH758" s="231">
        <f>IF(N758="sníž. přenesená",J758,0)</f>
        <v>0</v>
      </c>
      <c r="BI758" s="231">
        <f>IF(N758="nulová",J758,0)</f>
        <v>0</v>
      </c>
      <c r="BJ758" s="17" t="s">
        <v>82</v>
      </c>
      <c r="BK758" s="231">
        <f>ROUND(I758*H758,2)</f>
        <v>0</v>
      </c>
      <c r="BL758" s="17" t="s">
        <v>228</v>
      </c>
      <c r="BM758" s="230" t="s">
        <v>1258</v>
      </c>
    </row>
    <row r="759" spans="2:65" s="1" customFormat="1" ht="16.5" customHeight="1">
      <c r="B759" s="38"/>
      <c r="C759" s="257" t="s">
        <v>1259</v>
      </c>
      <c r="D759" s="257" t="s">
        <v>234</v>
      </c>
      <c r="E759" s="258" t="s">
        <v>1260</v>
      </c>
      <c r="F759" s="259" t="s">
        <v>1261</v>
      </c>
      <c r="G759" s="260" t="s">
        <v>426</v>
      </c>
      <c r="H759" s="261">
        <v>42</v>
      </c>
      <c r="I759" s="262"/>
      <c r="J759" s="263">
        <f>ROUND(I759*H759,2)</f>
        <v>0</v>
      </c>
      <c r="K759" s="259" t="s">
        <v>149</v>
      </c>
      <c r="L759" s="264"/>
      <c r="M759" s="265" t="s">
        <v>19</v>
      </c>
      <c r="N759" s="266" t="s">
        <v>46</v>
      </c>
      <c r="O759" s="83"/>
      <c r="P759" s="228">
        <f>O759*H759</f>
        <v>0</v>
      </c>
      <c r="Q759" s="228">
        <v>0.0012</v>
      </c>
      <c r="R759" s="228">
        <f>Q759*H759</f>
        <v>0.05039999999999999</v>
      </c>
      <c r="S759" s="228">
        <v>0</v>
      </c>
      <c r="T759" s="229">
        <f>S759*H759</f>
        <v>0</v>
      </c>
      <c r="AR759" s="230" t="s">
        <v>317</v>
      </c>
      <c r="AT759" s="230" t="s">
        <v>234</v>
      </c>
      <c r="AU759" s="230" t="s">
        <v>84</v>
      </c>
      <c r="AY759" s="17" t="s">
        <v>143</v>
      </c>
      <c r="BE759" s="231">
        <f>IF(N759="základní",J759,0)</f>
        <v>0</v>
      </c>
      <c r="BF759" s="231">
        <f>IF(N759="snížená",J759,0)</f>
        <v>0</v>
      </c>
      <c r="BG759" s="231">
        <f>IF(N759="zákl. přenesená",J759,0)</f>
        <v>0</v>
      </c>
      <c r="BH759" s="231">
        <f>IF(N759="sníž. přenesená",J759,0)</f>
        <v>0</v>
      </c>
      <c r="BI759" s="231">
        <f>IF(N759="nulová",J759,0)</f>
        <v>0</v>
      </c>
      <c r="BJ759" s="17" t="s">
        <v>82</v>
      </c>
      <c r="BK759" s="231">
        <f>ROUND(I759*H759,2)</f>
        <v>0</v>
      </c>
      <c r="BL759" s="17" t="s">
        <v>228</v>
      </c>
      <c r="BM759" s="230" t="s">
        <v>1262</v>
      </c>
    </row>
    <row r="760" spans="2:47" s="1" customFormat="1" ht="12">
      <c r="B760" s="38"/>
      <c r="C760" s="39"/>
      <c r="D760" s="232" t="s">
        <v>579</v>
      </c>
      <c r="E760" s="39"/>
      <c r="F760" s="233" t="s">
        <v>1263</v>
      </c>
      <c r="G760" s="39"/>
      <c r="H760" s="39"/>
      <c r="I760" s="145"/>
      <c r="J760" s="39"/>
      <c r="K760" s="39"/>
      <c r="L760" s="43"/>
      <c r="M760" s="234"/>
      <c r="N760" s="83"/>
      <c r="O760" s="83"/>
      <c r="P760" s="83"/>
      <c r="Q760" s="83"/>
      <c r="R760" s="83"/>
      <c r="S760" s="83"/>
      <c r="T760" s="84"/>
      <c r="AT760" s="17" t="s">
        <v>579</v>
      </c>
      <c r="AU760" s="17" t="s">
        <v>84</v>
      </c>
    </row>
    <row r="761" spans="2:65" s="1" customFormat="1" ht="24" customHeight="1">
      <c r="B761" s="38"/>
      <c r="C761" s="219" t="s">
        <v>1264</v>
      </c>
      <c r="D761" s="219" t="s">
        <v>145</v>
      </c>
      <c r="E761" s="220" t="s">
        <v>1265</v>
      </c>
      <c r="F761" s="221" t="s">
        <v>1266</v>
      </c>
      <c r="G761" s="222" t="s">
        <v>237</v>
      </c>
      <c r="H761" s="223">
        <v>0.698</v>
      </c>
      <c r="I761" s="224"/>
      <c r="J761" s="225">
        <f>ROUND(I761*H761,2)</f>
        <v>0</v>
      </c>
      <c r="K761" s="221" t="s">
        <v>149</v>
      </c>
      <c r="L761" s="43"/>
      <c r="M761" s="226" t="s">
        <v>19</v>
      </c>
      <c r="N761" s="227" t="s">
        <v>46</v>
      </c>
      <c r="O761" s="83"/>
      <c r="P761" s="228">
        <f>O761*H761</f>
        <v>0</v>
      </c>
      <c r="Q761" s="228">
        <v>0</v>
      </c>
      <c r="R761" s="228">
        <f>Q761*H761</f>
        <v>0</v>
      </c>
      <c r="S761" s="228">
        <v>0</v>
      </c>
      <c r="T761" s="229">
        <f>S761*H761</f>
        <v>0</v>
      </c>
      <c r="AR761" s="230" t="s">
        <v>228</v>
      </c>
      <c r="AT761" s="230" t="s">
        <v>145</v>
      </c>
      <c r="AU761" s="230" t="s">
        <v>84</v>
      </c>
      <c r="AY761" s="17" t="s">
        <v>143</v>
      </c>
      <c r="BE761" s="231">
        <f>IF(N761="základní",J761,0)</f>
        <v>0</v>
      </c>
      <c r="BF761" s="231">
        <f>IF(N761="snížená",J761,0)</f>
        <v>0</v>
      </c>
      <c r="BG761" s="231">
        <f>IF(N761="zákl. přenesená",J761,0)</f>
        <v>0</v>
      </c>
      <c r="BH761" s="231">
        <f>IF(N761="sníž. přenesená",J761,0)</f>
        <v>0</v>
      </c>
      <c r="BI761" s="231">
        <f>IF(N761="nulová",J761,0)</f>
        <v>0</v>
      </c>
      <c r="BJ761" s="17" t="s">
        <v>82</v>
      </c>
      <c r="BK761" s="231">
        <f>ROUND(I761*H761,2)</f>
        <v>0</v>
      </c>
      <c r="BL761" s="17" t="s">
        <v>228</v>
      </c>
      <c r="BM761" s="230" t="s">
        <v>1267</v>
      </c>
    </row>
    <row r="762" spans="2:47" s="1" customFormat="1" ht="12">
      <c r="B762" s="38"/>
      <c r="C762" s="39"/>
      <c r="D762" s="232" t="s">
        <v>152</v>
      </c>
      <c r="E762" s="39"/>
      <c r="F762" s="233" t="s">
        <v>1268</v>
      </c>
      <c r="G762" s="39"/>
      <c r="H762" s="39"/>
      <c r="I762" s="145"/>
      <c r="J762" s="39"/>
      <c r="K762" s="39"/>
      <c r="L762" s="43"/>
      <c r="M762" s="234"/>
      <c r="N762" s="83"/>
      <c r="O762" s="83"/>
      <c r="P762" s="83"/>
      <c r="Q762" s="83"/>
      <c r="R762" s="83"/>
      <c r="S762" s="83"/>
      <c r="T762" s="84"/>
      <c r="AT762" s="17" t="s">
        <v>152</v>
      </c>
      <c r="AU762" s="17" t="s">
        <v>84</v>
      </c>
    </row>
    <row r="763" spans="2:63" s="11" customFormat="1" ht="22.8" customHeight="1">
      <c r="B763" s="203"/>
      <c r="C763" s="204"/>
      <c r="D763" s="205" t="s">
        <v>74</v>
      </c>
      <c r="E763" s="217" t="s">
        <v>1269</v>
      </c>
      <c r="F763" s="217" t="s">
        <v>1270</v>
      </c>
      <c r="G763" s="204"/>
      <c r="H763" s="204"/>
      <c r="I763" s="207"/>
      <c r="J763" s="218">
        <f>BK763</f>
        <v>0</v>
      </c>
      <c r="K763" s="204"/>
      <c r="L763" s="209"/>
      <c r="M763" s="210"/>
      <c r="N763" s="211"/>
      <c r="O763" s="211"/>
      <c r="P763" s="212">
        <f>SUM(P764:P815)</f>
        <v>0</v>
      </c>
      <c r="Q763" s="211"/>
      <c r="R763" s="212">
        <f>SUM(R764:R815)</f>
        <v>5.6940468</v>
      </c>
      <c r="S763" s="211"/>
      <c r="T763" s="213">
        <f>SUM(T764:T815)</f>
        <v>0</v>
      </c>
      <c r="AR763" s="214" t="s">
        <v>84</v>
      </c>
      <c r="AT763" s="215" t="s">
        <v>74</v>
      </c>
      <c r="AU763" s="215" t="s">
        <v>82</v>
      </c>
      <c r="AY763" s="214" t="s">
        <v>143</v>
      </c>
      <c r="BK763" s="216">
        <f>SUM(BK764:BK815)</f>
        <v>0</v>
      </c>
    </row>
    <row r="764" spans="2:65" s="1" customFormat="1" ht="16.5" customHeight="1">
      <c r="B764" s="38"/>
      <c r="C764" s="219" t="s">
        <v>1271</v>
      </c>
      <c r="D764" s="219" t="s">
        <v>145</v>
      </c>
      <c r="E764" s="220" t="s">
        <v>1272</v>
      </c>
      <c r="F764" s="221" t="s">
        <v>1273</v>
      </c>
      <c r="G764" s="222" t="s">
        <v>195</v>
      </c>
      <c r="H764" s="223">
        <v>154.11</v>
      </c>
      <c r="I764" s="224"/>
      <c r="J764" s="225">
        <f>ROUND(I764*H764,2)</f>
        <v>0</v>
      </c>
      <c r="K764" s="221" t="s">
        <v>149</v>
      </c>
      <c r="L764" s="43"/>
      <c r="M764" s="226" t="s">
        <v>19</v>
      </c>
      <c r="N764" s="227" t="s">
        <v>46</v>
      </c>
      <c r="O764" s="83"/>
      <c r="P764" s="228">
        <f>O764*H764</f>
        <v>0</v>
      </c>
      <c r="Q764" s="228">
        <v>0.0003</v>
      </c>
      <c r="R764" s="228">
        <f>Q764*H764</f>
        <v>0.046233</v>
      </c>
      <c r="S764" s="228">
        <v>0</v>
      </c>
      <c r="T764" s="229">
        <f>S764*H764</f>
        <v>0</v>
      </c>
      <c r="AR764" s="230" t="s">
        <v>228</v>
      </c>
      <c r="AT764" s="230" t="s">
        <v>145</v>
      </c>
      <c r="AU764" s="230" t="s">
        <v>84</v>
      </c>
      <c r="AY764" s="17" t="s">
        <v>143</v>
      </c>
      <c r="BE764" s="231">
        <f>IF(N764="základní",J764,0)</f>
        <v>0</v>
      </c>
      <c r="BF764" s="231">
        <f>IF(N764="snížená",J764,0)</f>
        <v>0</v>
      </c>
      <c r="BG764" s="231">
        <f>IF(N764="zákl. přenesená",J764,0)</f>
        <v>0</v>
      </c>
      <c r="BH764" s="231">
        <f>IF(N764="sníž. přenesená",J764,0)</f>
        <v>0</v>
      </c>
      <c r="BI764" s="231">
        <f>IF(N764="nulová",J764,0)</f>
        <v>0</v>
      </c>
      <c r="BJ764" s="17" t="s">
        <v>82</v>
      </c>
      <c r="BK764" s="231">
        <f>ROUND(I764*H764,2)</f>
        <v>0</v>
      </c>
      <c r="BL764" s="17" t="s">
        <v>228</v>
      </c>
      <c r="BM764" s="230" t="s">
        <v>1274</v>
      </c>
    </row>
    <row r="765" spans="2:47" s="1" customFormat="1" ht="12">
      <c r="B765" s="38"/>
      <c r="C765" s="39"/>
      <c r="D765" s="232" t="s">
        <v>152</v>
      </c>
      <c r="E765" s="39"/>
      <c r="F765" s="233" t="s">
        <v>1275</v>
      </c>
      <c r="G765" s="39"/>
      <c r="H765" s="39"/>
      <c r="I765" s="145"/>
      <c r="J765" s="39"/>
      <c r="K765" s="39"/>
      <c r="L765" s="43"/>
      <c r="M765" s="234"/>
      <c r="N765" s="83"/>
      <c r="O765" s="83"/>
      <c r="P765" s="83"/>
      <c r="Q765" s="83"/>
      <c r="R765" s="83"/>
      <c r="S765" s="83"/>
      <c r="T765" s="84"/>
      <c r="AT765" s="17" t="s">
        <v>152</v>
      </c>
      <c r="AU765" s="17" t="s">
        <v>84</v>
      </c>
    </row>
    <row r="766" spans="2:51" s="12" customFormat="1" ht="12">
      <c r="B766" s="235"/>
      <c r="C766" s="236"/>
      <c r="D766" s="232" t="s">
        <v>167</v>
      </c>
      <c r="E766" s="245" t="s">
        <v>19</v>
      </c>
      <c r="F766" s="237" t="s">
        <v>568</v>
      </c>
      <c r="G766" s="236"/>
      <c r="H766" s="238">
        <v>22.72</v>
      </c>
      <c r="I766" s="239"/>
      <c r="J766" s="236"/>
      <c r="K766" s="236"/>
      <c r="L766" s="240"/>
      <c r="M766" s="241"/>
      <c r="N766" s="242"/>
      <c r="O766" s="242"/>
      <c r="P766" s="242"/>
      <c r="Q766" s="242"/>
      <c r="R766" s="242"/>
      <c r="S766" s="242"/>
      <c r="T766" s="243"/>
      <c r="AT766" s="244" t="s">
        <v>167</v>
      </c>
      <c r="AU766" s="244" t="s">
        <v>84</v>
      </c>
      <c r="AV766" s="12" t="s">
        <v>84</v>
      </c>
      <c r="AW766" s="12" t="s">
        <v>36</v>
      </c>
      <c r="AX766" s="12" t="s">
        <v>75</v>
      </c>
      <c r="AY766" s="244" t="s">
        <v>143</v>
      </c>
    </row>
    <row r="767" spans="2:51" s="12" customFormat="1" ht="12">
      <c r="B767" s="235"/>
      <c r="C767" s="236"/>
      <c r="D767" s="232" t="s">
        <v>167</v>
      </c>
      <c r="E767" s="245" t="s">
        <v>19</v>
      </c>
      <c r="F767" s="237" t="s">
        <v>569</v>
      </c>
      <c r="G767" s="236"/>
      <c r="H767" s="238">
        <v>34.83</v>
      </c>
      <c r="I767" s="239"/>
      <c r="J767" s="236"/>
      <c r="K767" s="236"/>
      <c r="L767" s="240"/>
      <c r="M767" s="241"/>
      <c r="N767" s="242"/>
      <c r="O767" s="242"/>
      <c r="P767" s="242"/>
      <c r="Q767" s="242"/>
      <c r="R767" s="242"/>
      <c r="S767" s="242"/>
      <c r="T767" s="243"/>
      <c r="AT767" s="244" t="s">
        <v>167</v>
      </c>
      <c r="AU767" s="244" t="s">
        <v>84</v>
      </c>
      <c r="AV767" s="12" t="s">
        <v>84</v>
      </c>
      <c r="AW767" s="12" t="s">
        <v>36</v>
      </c>
      <c r="AX767" s="12" t="s">
        <v>75</v>
      </c>
      <c r="AY767" s="244" t="s">
        <v>143</v>
      </c>
    </row>
    <row r="768" spans="2:51" s="12" customFormat="1" ht="12">
      <c r="B768" s="235"/>
      <c r="C768" s="236"/>
      <c r="D768" s="232" t="s">
        <v>167</v>
      </c>
      <c r="E768" s="245" t="s">
        <v>19</v>
      </c>
      <c r="F768" s="237" t="s">
        <v>1276</v>
      </c>
      <c r="G768" s="236"/>
      <c r="H768" s="238">
        <v>40.98</v>
      </c>
      <c r="I768" s="239"/>
      <c r="J768" s="236"/>
      <c r="K768" s="236"/>
      <c r="L768" s="240"/>
      <c r="M768" s="241"/>
      <c r="N768" s="242"/>
      <c r="O768" s="242"/>
      <c r="P768" s="242"/>
      <c r="Q768" s="242"/>
      <c r="R768" s="242"/>
      <c r="S768" s="242"/>
      <c r="T768" s="243"/>
      <c r="AT768" s="244" t="s">
        <v>167</v>
      </c>
      <c r="AU768" s="244" t="s">
        <v>84</v>
      </c>
      <c r="AV768" s="12" t="s">
        <v>84</v>
      </c>
      <c r="AW768" s="12" t="s">
        <v>36</v>
      </c>
      <c r="AX768" s="12" t="s">
        <v>75</v>
      </c>
      <c r="AY768" s="244" t="s">
        <v>143</v>
      </c>
    </row>
    <row r="769" spans="2:51" s="12" customFormat="1" ht="12">
      <c r="B769" s="235"/>
      <c r="C769" s="236"/>
      <c r="D769" s="232" t="s">
        <v>167</v>
      </c>
      <c r="E769" s="245" t="s">
        <v>19</v>
      </c>
      <c r="F769" s="237" t="s">
        <v>1277</v>
      </c>
      <c r="G769" s="236"/>
      <c r="H769" s="238">
        <v>40.98</v>
      </c>
      <c r="I769" s="239"/>
      <c r="J769" s="236"/>
      <c r="K769" s="236"/>
      <c r="L769" s="240"/>
      <c r="M769" s="241"/>
      <c r="N769" s="242"/>
      <c r="O769" s="242"/>
      <c r="P769" s="242"/>
      <c r="Q769" s="242"/>
      <c r="R769" s="242"/>
      <c r="S769" s="242"/>
      <c r="T769" s="243"/>
      <c r="AT769" s="244" t="s">
        <v>167</v>
      </c>
      <c r="AU769" s="244" t="s">
        <v>84</v>
      </c>
      <c r="AV769" s="12" t="s">
        <v>84</v>
      </c>
      <c r="AW769" s="12" t="s">
        <v>36</v>
      </c>
      <c r="AX769" s="12" t="s">
        <v>75</v>
      </c>
      <c r="AY769" s="244" t="s">
        <v>143</v>
      </c>
    </row>
    <row r="770" spans="2:51" s="14" customFormat="1" ht="12">
      <c r="B770" s="267"/>
      <c r="C770" s="268"/>
      <c r="D770" s="232" t="s">
        <v>167</v>
      </c>
      <c r="E770" s="269" t="s">
        <v>19</v>
      </c>
      <c r="F770" s="270" t="s">
        <v>1278</v>
      </c>
      <c r="G770" s="268"/>
      <c r="H770" s="271">
        <v>139.51</v>
      </c>
      <c r="I770" s="272"/>
      <c r="J770" s="268"/>
      <c r="K770" s="268"/>
      <c r="L770" s="273"/>
      <c r="M770" s="274"/>
      <c r="N770" s="275"/>
      <c r="O770" s="275"/>
      <c r="P770" s="275"/>
      <c r="Q770" s="275"/>
      <c r="R770" s="275"/>
      <c r="S770" s="275"/>
      <c r="T770" s="276"/>
      <c r="AT770" s="277" t="s">
        <v>167</v>
      </c>
      <c r="AU770" s="277" t="s">
        <v>84</v>
      </c>
      <c r="AV770" s="14" t="s">
        <v>158</v>
      </c>
      <c r="AW770" s="14" t="s">
        <v>36</v>
      </c>
      <c r="AX770" s="14" t="s">
        <v>75</v>
      </c>
      <c r="AY770" s="277" t="s">
        <v>143</v>
      </c>
    </row>
    <row r="771" spans="2:51" s="12" customFormat="1" ht="12">
      <c r="B771" s="235"/>
      <c r="C771" s="236"/>
      <c r="D771" s="232" t="s">
        <v>167</v>
      </c>
      <c r="E771" s="245" t="s">
        <v>19</v>
      </c>
      <c r="F771" s="237" t="s">
        <v>679</v>
      </c>
      <c r="G771" s="236"/>
      <c r="H771" s="238">
        <v>14.6</v>
      </c>
      <c r="I771" s="239"/>
      <c r="J771" s="236"/>
      <c r="K771" s="236"/>
      <c r="L771" s="240"/>
      <c r="M771" s="241"/>
      <c r="N771" s="242"/>
      <c r="O771" s="242"/>
      <c r="P771" s="242"/>
      <c r="Q771" s="242"/>
      <c r="R771" s="242"/>
      <c r="S771" s="242"/>
      <c r="T771" s="243"/>
      <c r="AT771" s="244" t="s">
        <v>167</v>
      </c>
      <c r="AU771" s="244" t="s">
        <v>84</v>
      </c>
      <c r="AV771" s="12" t="s">
        <v>84</v>
      </c>
      <c r="AW771" s="12" t="s">
        <v>36</v>
      </c>
      <c r="AX771" s="12" t="s">
        <v>75</v>
      </c>
      <c r="AY771" s="244" t="s">
        <v>143</v>
      </c>
    </row>
    <row r="772" spans="2:51" s="13" customFormat="1" ht="12">
      <c r="B772" s="246"/>
      <c r="C772" s="247"/>
      <c r="D772" s="232" t="s">
        <v>167</v>
      </c>
      <c r="E772" s="248" t="s">
        <v>19</v>
      </c>
      <c r="F772" s="249" t="s">
        <v>176</v>
      </c>
      <c r="G772" s="247"/>
      <c r="H772" s="250">
        <v>154.10999999999999</v>
      </c>
      <c r="I772" s="251"/>
      <c r="J772" s="247"/>
      <c r="K772" s="247"/>
      <c r="L772" s="252"/>
      <c r="M772" s="253"/>
      <c r="N772" s="254"/>
      <c r="O772" s="254"/>
      <c r="P772" s="254"/>
      <c r="Q772" s="254"/>
      <c r="R772" s="254"/>
      <c r="S772" s="254"/>
      <c r="T772" s="255"/>
      <c r="AT772" s="256" t="s">
        <v>167</v>
      </c>
      <c r="AU772" s="256" t="s">
        <v>84</v>
      </c>
      <c r="AV772" s="13" t="s">
        <v>150</v>
      </c>
      <c r="AW772" s="13" t="s">
        <v>36</v>
      </c>
      <c r="AX772" s="13" t="s">
        <v>82</v>
      </c>
      <c r="AY772" s="256" t="s">
        <v>143</v>
      </c>
    </row>
    <row r="773" spans="2:65" s="1" customFormat="1" ht="16.5" customHeight="1">
      <c r="B773" s="38"/>
      <c r="C773" s="219" t="s">
        <v>1279</v>
      </c>
      <c r="D773" s="219" t="s">
        <v>145</v>
      </c>
      <c r="E773" s="220" t="s">
        <v>1280</v>
      </c>
      <c r="F773" s="221" t="s">
        <v>1281</v>
      </c>
      <c r="G773" s="222" t="s">
        <v>195</v>
      </c>
      <c r="H773" s="223">
        <v>154.11</v>
      </c>
      <c r="I773" s="224"/>
      <c r="J773" s="225">
        <f>ROUND(I773*H773,2)</f>
        <v>0</v>
      </c>
      <c r="K773" s="221" t="s">
        <v>149</v>
      </c>
      <c r="L773" s="43"/>
      <c r="M773" s="226" t="s">
        <v>19</v>
      </c>
      <c r="N773" s="227" t="s">
        <v>46</v>
      </c>
      <c r="O773" s="83"/>
      <c r="P773" s="228">
        <f>O773*H773</f>
        <v>0</v>
      </c>
      <c r="Q773" s="228">
        <v>0.00455</v>
      </c>
      <c r="R773" s="228">
        <f>Q773*H773</f>
        <v>0.7012005000000001</v>
      </c>
      <c r="S773" s="228">
        <v>0</v>
      </c>
      <c r="T773" s="229">
        <f>S773*H773</f>
        <v>0</v>
      </c>
      <c r="AR773" s="230" t="s">
        <v>228</v>
      </c>
      <c r="AT773" s="230" t="s">
        <v>145</v>
      </c>
      <c r="AU773" s="230" t="s">
        <v>84</v>
      </c>
      <c r="AY773" s="17" t="s">
        <v>143</v>
      </c>
      <c r="BE773" s="231">
        <f>IF(N773="základní",J773,0)</f>
        <v>0</v>
      </c>
      <c r="BF773" s="231">
        <f>IF(N773="snížená",J773,0)</f>
        <v>0</v>
      </c>
      <c r="BG773" s="231">
        <f>IF(N773="zákl. přenesená",J773,0)</f>
        <v>0</v>
      </c>
      <c r="BH773" s="231">
        <f>IF(N773="sníž. přenesená",J773,0)</f>
        <v>0</v>
      </c>
      <c r="BI773" s="231">
        <f>IF(N773="nulová",J773,0)</f>
        <v>0</v>
      </c>
      <c r="BJ773" s="17" t="s">
        <v>82</v>
      </c>
      <c r="BK773" s="231">
        <f>ROUND(I773*H773,2)</f>
        <v>0</v>
      </c>
      <c r="BL773" s="17" t="s">
        <v>228</v>
      </c>
      <c r="BM773" s="230" t="s">
        <v>1282</v>
      </c>
    </row>
    <row r="774" spans="2:47" s="1" customFormat="1" ht="12">
      <c r="B774" s="38"/>
      <c r="C774" s="39"/>
      <c r="D774" s="232" t="s">
        <v>152</v>
      </c>
      <c r="E774" s="39"/>
      <c r="F774" s="233" t="s">
        <v>1275</v>
      </c>
      <c r="G774" s="39"/>
      <c r="H774" s="39"/>
      <c r="I774" s="145"/>
      <c r="J774" s="39"/>
      <c r="K774" s="39"/>
      <c r="L774" s="43"/>
      <c r="M774" s="234"/>
      <c r="N774" s="83"/>
      <c r="O774" s="83"/>
      <c r="P774" s="83"/>
      <c r="Q774" s="83"/>
      <c r="R774" s="83"/>
      <c r="S774" s="83"/>
      <c r="T774" s="84"/>
      <c r="AT774" s="17" t="s">
        <v>152</v>
      </c>
      <c r="AU774" s="17" t="s">
        <v>84</v>
      </c>
    </row>
    <row r="775" spans="2:65" s="1" customFormat="1" ht="16.5" customHeight="1">
      <c r="B775" s="38"/>
      <c r="C775" s="219" t="s">
        <v>1283</v>
      </c>
      <c r="D775" s="219" t="s">
        <v>145</v>
      </c>
      <c r="E775" s="220" t="s">
        <v>1284</v>
      </c>
      <c r="F775" s="221" t="s">
        <v>1285</v>
      </c>
      <c r="G775" s="222" t="s">
        <v>195</v>
      </c>
      <c r="H775" s="223">
        <v>7.56</v>
      </c>
      <c r="I775" s="224"/>
      <c r="J775" s="225">
        <f>ROUND(I775*H775,2)</f>
        <v>0</v>
      </c>
      <c r="K775" s="221" t="s">
        <v>149</v>
      </c>
      <c r="L775" s="43"/>
      <c r="M775" s="226" t="s">
        <v>19</v>
      </c>
      <c r="N775" s="227" t="s">
        <v>46</v>
      </c>
      <c r="O775" s="83"/>
      <c r="P775" s="228">
        <f>O775*H775</f>
        <v>0</v>
      </c>
      <c r="Q775" s="228">
        <v>0.0052</v>
      </c>
      <c r="R775" s="228">
        <f>Q775*H775</f>
        <v>0.03931199999999999</v>
      </c>
      <c r="S775" s="228">
        <v>0</v>
      </c>
      <c r="T775" s="229">
        <f>S775*H775</f>
        <v>0</v>
      </c>
      <c r="AR775" s="230" t="s">
        <v>228</v>
      </c>
      <c r="AT775" s="230" t="s">
        <v>145</v>
      </c>
      <c r="AU775" s="230" t="s">
        <v>84</v>
      </c>
      <c r="AY775" s="17" t="s">
        <v>143</v>
      </c>
      <c r="BE775" s="231">
        <f>IF(N775="základní",J775,0)</f>
        <v>0</v>
      </c>
      <c r="BF775" s="231">
        <f>IF(N775="snížená",J775,0)</f>
        <v>0</v>
      </c>
      <c r="BG775" s="231">
        <f>IF(N775="zákl. přenesená",J775,0)</f>
        <v>0</v>
      </c>
      <c r="BH775" s="231">
        <f>IF(N775="sníž. přenesená",J775,0)</f>
        <v>0</v>
      </c>
      <c r="BI775" s="231">
        <f>IF(N775="nulová",J775,0)</f>
        <v>0</v>
      </c>
      <c r="BJ775" s="17" t="s">
        <v>82</v>
      </c>
      <c r="BK775" s="231">
        <f>ROUND(I775*H775,2)</f>
        <v>0</v>
      </c>
      <c r="BL775" s="17" t="s">
        <v>228</v>
      </c>
      <c r="BM775" s="230" t="s">
        <v>1286</v>
      </c>
    </row>
    <row r="776" spans="2:51" s="12" customFormat="1" ht="12">
      <c r="B776" s="235"/>
      <c r="C776" s="236"/>
      <c r="D776" s="232" t="s">
        <v>167</v>
      </c>
      <c r="E776" s="245" t="s">
        <v>19</v>
      </c>
      <c r="F776" s="237" t="s">
        <v>704</v>
      </c>
      <c r="G776" s="236"/>
      <c r="H776" s="238">
        <v>7.56</v>
      </c>
      <c r="I776" s="239"/>
      <c r="J776" s="236"/>
      <c r="K776" s="236"/>
      <c r="L776" s="240"/>
      <c r="M776" s="241"/>
      <c r="N776" s="242"/>
      <c r="O776" s="242"/>
      <c r="P776" s="242"/>
      <c r="Q776" s="242"/>
      <c r="R776" s="242"/>
      <c r="S776" s="242"/>
      <c r="T776" s="243"/>
      <c r="AT776" s="244" t="s">
        <v>167</v>
      </c>
      <c r="AU776" s="244" t="s">
        <v>84</v>
      </c>
      <c r="AV776" s="12" t="s">
        <v>84</v>
      </c>
      <c r="AW776" s="12" t="s">
        <v>36</v>
      </c>
      <c r="AX776" s="12" t="s">
        <v>82</v>
      </c>
      <c r="AY776" s="244" t="s">
        <v>143</v>
      </c>
    </row>
    <row r="777" spans="2:65" s="1" customFormat="1" ht="16.5" customHeight="1">
      <c r="B777" s="38"/>
      <c r="C777" s="257" t="s">
        <v>1287</v>
      </c>
      <c r="D777" s="257" t="s">
        <v>234</v>
      </c>
      <c r="E777" s="258" t="s">
        <v>1288</v>
      </c>
      <c r="F777" s="259" t="s">
        <v>1289</v>
      </c>
      <c r="G777" s="260" t="s">
        <v>195</v>
      </c>
      <c r="H777" s="261">
        <v>8.316</v>
      </c>
      <c r="I777" s="262"/>
      <c r="J777" s="263">
        <f>ROUND(I777*H777,2)</f>
        <v>0</v>
      </c>
      <c r="K777" s="259" t="s">
        <v>149</v>
      </c>
      <c r="L777" s="264"/>
      <c r="M777" s="265" t="s">
        <v>19</v>
      </c>
      <c r="N777" s="266" t="s">
        <v>46</v>
      </c>
      <c r="O777" s="83"/>
      <c r="P777" s="228">
        <f>O777*H777</f>
        <v>0</v>
      </c>
      <c r="Q777" s="228">
        <v>0.07</v>
      </c>
      <c r="R777" s="228">
        <f>Q777*H777</f>
        <v>0.5821200000000001</v>
      </c>
      <c r="S777" s="228">
        <v>0</v>
      </c>
      <c r="T777" s="229">
        <f>S777*H777</f>
        <v>0</v>
      </c>
      <c r="AR777" s="230" t="s">
        <v>317</v>
      </c>
      <c r="AT777" s="230" t="s">
        <v>234</v>
      </c>
      <c r="AU777" s="230" t="s">
        <v>84</v>
      </c>
      <c r="AY777" s="17" t="s">
        <v>143</v>
      </c>
      <c r="BE777" s="231">
        <f>IF(N777="základní",J777,0)</f>
        <v>0</v>
      </c>
      <c r="BF777" s="231">
        <f>IF(N777="snížená",J777,0)</f>
        <v>0</v>
      </c>
      <c r="BG777" s="231">
        <f>IF(N777="zákl. přenesená",J777,0)</f>
        <v>0</v>
      </c>
      <c r="BH777" s="231">
        <f>IF(N777="sníž. přenesená",J777,0)</f>
        <v>0</v>
      </c>
      <c r="BI777" s="231">
        <f>IF(N777="nulová",J777,0)</f>
        <v>0</v>
      </c>
      <c r="BJ777" s="17" t="s">
        <v>82</v>
      </c>
      <c r="BK777" s="231">
        <f>ROUND(I777*H777,2)</f>
        <v>0</v>
      </c>
      <c r="BL777" s="17" t="s">
        <v>228</v>
      </c>
      <c r="BM777" s="230" t="s">
        <v>1290</v>
      </c>
    </row>
    <row r="778" spans="2:51" s="12" customFormat="1" ht="12">
      <c r="B778" s="235"/>
      <c r="C778" s="236"/>
      <c r="D778" s="232" t="s">
        <v>167</v>
      </c>
      <c r="E778" s="236"/>
      <c r="F778" s="237" t="s">
        <v>1291</v>
      </c>
      <c r="G778" s="236"/>
      <c r="H778" s="238">
        <v>8.316</v>
      </c>
      <c r="I778" s="239"/>
      <c r="J778" s="236"/>
      <c r="K778" s="236"/>
      <c r="L778" s="240"/>
      <c r="M778" s="241"/>
      <c r="N778" s="242"/>
      <c r="O778" s="242"/>
      <c r="P778" s="242"/>
      <c r="Q778" s="242"/>
      <c r="R778" s="242"/>
      <c r="S778" s="242"/>
      <c r="T778" s="243"/>
      <c r="AT778" s="244" t="s">
        <v>167</v>
      </c>
      <c r="AU778" s="244" t="s">
        <v>84</v>
      </c>
      <c r="AV778" s="12" t="s">
        <v>84</v>
      </c>
      <c r="AW778" s="12" t="s">
        <v>4</v>
      </c>
      <c r="AX778" s="12" t="s">
        <v>82</v>
      </c>
      <c r="AY778" s="244" t="s">
        <v>143</v>
      </c>
    </row>
    <row r="779" spans="2:65" s="1" customFormat="1" ht="24" customHeight="1">
      <c r="B779" s="38"/>
      <c r="C779" s="219" t="s">
        <v>1292</v>
      </c>
      <c r="D779" s="219" t="s">
        <v>145</v>
      </c>
      <c r="E779" s="220" t="s">
        <v>1293</v>
      </c>
      <c r="F779" s="221" t="s">
        <v>1294</v>
      </c>
      <c r="G779" s="222" t="s">
        <v>195</v>
      </c>
      <c r="H779" s="223">
        <v>154.11</v>
      </c>
      <c r="I779" s="224"/>
      <c r="J779" s="225">
        <f>ROUND(I779*H779,2)</f>
        <v>0</v>
      </c>
      <c r="K779" s="221" t="s">
        <v>149</v>
      </c>
      <c r="L779" s="43"/>
      <c r="M779" s="226" t="s">
        <v>19</v>
      </c>
      <c r="N779" s="227" t="s">
        <v>46</v>
      </c>
      <c r="O779" s="83"/>
      <c r="P779" s="228">
        <f>O779*H779</f>
        <v>0</v>
      </c>
      <c r="Q779" s="228">
        <v>0.00689</v>
      </c>
      <c r="R779" s="228">
        <f>Q779*H779</f>
        <v>1.0618179</v>
      </c>
      <c r="S779" s="228">
        <v>0</v>
      </c>
      <c r="T779" s="229">
        <f>S779*H779</f>
        <v>0</v>
      </c>
      <c r="AR779" s="230" t="s">
        <v>228</v>
      </c>
      <c r="AT779" s="230" t="s">
        <v>145</v>
      </c>
      <c r="AU779" s="230" t="s">
        <v>84</v>
      </c>
      <c r="AY779" s="17" t="s">
        <v>143</v>
      </c>
      <c r="BE779" s="231">
        <f>IF(N779="základní",J779,0)</f>
        <v>0</v>
      </c>
      <c r="BF779" s="231">
        <f>IF(N779="snížená",J779,0)</f>
        <v>0</v>
      </c>
      <c r="BG779" s="231">
        <f>IF(N779="zákl. přenesená",J779,0)</f>
        <v>0</v>
      </c>
      <c r="BH779" s="231">
        <f>IF(N779="sníž. přenesená",J779,0)</f>
        <v>0</v>
      </c>
      <c r="BI779" s="231">
        <f>IF(N779="nulová",J779,0)</f>
        <v>0</v>
      </c>
      <c r="BJ779" s="17" t="s">
        <v>82</v>
      </c>
      <c r="BK779" s="231">
        <f>ROUND(I779*H779,2)</f>
        <v>0</v>
      </c>
      <c r="BL779" s="17" t="s">
        <v>228</v>
      </c>
      <c r="BM779" s="230" t="s">
        <v>1295</v>
      </c>
    </row>
    <row r="780" spans="2:47" s="1" customFormat="1" ht="12">
      <c r="B780" s="38"/>
      <c r="C780" s="39"/>
      <c r="D780" s="232" t="s">
        <v>152</v>
      </c>
      <c r="E780" s="39"/>
      <c r="F780" s="233" t="s">
        <v>1296</v>
      </c>
      <c r="G780" s="39"/>
      <c r="H780" s="39"/>
      <c r="I780" s="145"/>
      <c r="J780" s="39"/>
      <c r="K780" s="39"/>
      <c r="L780" s="43"/>
      <c r="M780" s="234"/>
      <c r="N780" s="83"/>
      <c r="O780" s="83"/>
      <c r="P780" s="83"/>
      <c r="Q780" s="83"/>
      <c r="R780" s="83"/>
      <c r="S780" s="83"/>
      <c r="T780" s="84"/>
      <c r="AT780" s="17" t="s">
        <v>152</v>
      </c>
      <c r="AU780" s="17" t="s">
        <v>84</v>
      </c>
    </row>
    <row r="781" spans="2:65" s="1" customFormat="1" ht="16.5" customHeight="1">
      <c r="B781" s="38"/>
      <c r="C781" s="257" t="s">
        <v>1297</v>
      </c>
      <c r="D781" s="257" t="s">
        <v>234</v>
      </c>
      <c r="E781" s="258" t="s">
        <v>1298</v>
      </c>
      <c r="F781" s="259" t="s">
        <v>1299</v>
      </c>
      <c r="G781" s="260" t="s">
        <v>195</v>
      </c>
      <c r="H781" s="261">
        <v>169.521</v>
      </c>
      <c r="I781" s="262"/>
      <c r="J781" s="263">
        <f>ROUND(I781*H781,2)</f>
        <v>0</v>
      </c>
      <c r="K781" s="259" t="s">
        <v>149</v>
      </c>
      <c r="L781" s="264"/>
      <c r="M781" s="265" t="s">
        <v>19</v>
      </c>
      <c r="N781" s="266" t="s">
        <v>46</v>
      </c>
      <c r="O781" s="83"/>
      <c r="P781" s="228">
        <f>O781*H781</f>
        <v>0</v>
      </c>
      <c r="Q781" s="228">
        <v>0.0192</v>
      </c>
      <c r="R781" s="228">
        <f>Q781*H781</f>
        <v>3.2548031999999996</v>
      </c>
      <c r="S781" s="228">
        <v>0</v>
      </c>
      <c r="T781" s="229">
        <f>S781*H781</f>
        <v>0</v>
      </c>
      <c r="AR781" s="230" t="s">
        <v>317</v>
      </c>
      <c r="AT781" s="230" t="s">
        <v>234</v>
      </c>
      <c r="AU781" s="230" t="s">
        <v>84</v>
      </c>
      <c r="AY781" s="17" t="s">
        <v>143</v>
      </c>
      <c r="BE781" s="231">
        <f>IF(N781="základní",J781,0)</f>
        <v>0</v>
      </c>
      <c r="BF781" s="231">
        <f>IF(N781="snížená",J781,0)</f>
        <v>0</v>
      </c>
      <c r="BG781" s="231">
        <f>IF(N781="zákl. přenesená",J781,0)</f>
        <v>0</v>
      </c>
      <c r="BH781" s="231">
        <f>IF(N781="sníž. přenesená",J781,0)</f>
        <v>0</v>
      </c>
      <c r="BI781" s="231">
        <f>IF(N781="nulová",J781,0)</f>
        <v>0</v>
      </c>
      <c r="BJ781" s="17" t="s">
        <v>82</v>
      </c>
      <c r="BK781" s="231">
        <f>ROUND(I781*H781,2)</f>
        <v>0</v>
      </c>
      <c r="BL781" s="17" t="s">
        <v>228</v>
      </c>
      <c r="BM781" s="230" t="s">
        <v>1300</v>
      </c>
    </row>
    <row r="782" spans="2:51" s="12" customFormat="1" ht="12">
      <c r="B782" s="235"/>
      <c r="C782" s="236"/>
      <c r="D782" s="232" t="s">
        <v>167</v>
      </c>
      <c r="E782" s="236"/>
      <c r="F782" s="237" t="s">
        <v>1301</v>
      </c>
      <c r="G782" s="236"/>
      <c r="H782" s="238">
        <v>169.521</v>
      </c>
      <c r="I782" s="239"/>
      <c r="J782" s="236"/>
      <c r="K782" s="236"/>
      <c r="L782" s="240"/>
      <c r="M782" s="241"/>
      <c r="N782" s="242"/>
      <c r="O782" s="242"/>
      <c r="P782" s="242"/>
      <c r="Q782" s="242"/>
      <c r="R782" s="242"/>
      <c r="S782" s="242"/>
      <c r="T782" s="243"/>
      <c r="AT782" s="244" t="s">
        <v>167</v>
      </c>
      <c r="AU782" s="244" t="s">
        <v>84</v>
      </c>
      <c r="AV782" s="12" t="s">
        <v>84</v>
      </c>
      <c r="AW782" s="12" t="s">
        <v>4</v>
      </c>
      <c r="AX782" s="12" t="s">
        <v>82</v>
      </c>
      <c r="AY782" s="244" t="s">
        <v>143</v>
      </c>
    </row>
    <row r="783" spans="2:65" s="1" customFormat="1" ht="16.5" customHeight="1">
      <c r="B783" s="38"/>
      <c r="C783" s="219" t="s">
        <v>1302</v>
      </c>
      <c r="D783" s="219" t="s">
        <v>145</v>
      </c>
      <c r="E783" s="220" t="s">
        <v>1303</v>
      </c>
      <c r="F783" s="221" t="s">
        <v>1304</v>
      </c>
      <c r="G783" s="222" t="s">
        <v>148</v>
      </c>
      <c r="H783" s="223">
        <v>285.34</v>
      </c>
      <c r="I783" s="224"/>
      <c r="J783" s="225">
        <f>ROUND(I783*H783,2)</f>
        <v>0</v>
      </c>
      <c r="K783" s="221" t="s">
        <v>149</v>
      </c>
      <c r="L783" s="43"/>
      <c r="M783" s="226" t="s">
        <v>19</v>
      </c>
      <c r="N783" s="227" t="s">
        <v>46</v>
      </c>
      <c r="O783" s="83"/>
      <c r="P783" s="228">
        <f>O783*H783</f>
        <v>0</v>
      </c>
      <c r="Q783" s="228">
        <v>3E-05</v>
      </c>
      <c r="R783" s="228">
        <f>Q783*H783</f>
        <v>0.008560199999999999</v>
      </c>
      <c r="S783" s="228">
        <v>0</v>
      </c>
      <c r="T783" s="229">
        <f>S783*H783</f>
        <v>0</v>
      </c>
      <c r="AR783" s="230" t="s">
        <v>228</v>
      </c>
      <c r="AT783" s="230" t="s">
        <v>145</v>
      </c>
      <c r="AU783" s="230" t="s">
        <v>84</v>
      </c>
      <c r="AY783" s="17" t="s">
        <v>143</v>
      </c>
      <c r="BE783" s="231">
        <f>IF(N783="základní",J783,0)</f>
        <v>0</v>
      </c>
      <c r="BF783" s="231">
        <f>IF(N783="snížená",J783,0)</f>
        <v>0</v>
      </c>
      <c r="BG783" s="231">
        <f>IF(N783="zákl. přenesená",J783,0)</f>
        <v>0</v>
      </c>
      <c r="BH783" s="231">
        <f>IF(N783="sníž. přenesená",J783,0)</f>
        <v>0</v>
      </c>
      <c r="BI783" s="231">
        <f>IF(N783="nulová",J783,0)</f>
        <v>0</v>
      </c>
      <c r="BJ783" s="17" t="s">
        <v>82</v>
      </c>
      <c r="BK783" s="231">
        <f>ROUND(I783*H783,2)</f>
        <v>0</v>
      </c>
      <c r="BL783" s="17" t="s">
        <v>228</v>
      </c>
      <c r="BM783" s="230" t="s">
        <v>1305</v>
      </c>
    </row>
    <row r="784" spans="2:47" s="1" customFormat="1" ht="12">
      <c r="B784" s="38"/>
      <c r="C784" s="39"/>
      <c r="D784" s="232" t="s">
        <v>152</v>
      </c>
      <c r="E784" s="39"/>
      <c r="F784" s="233" t="s">
        <v>1306</v>
      </c>
      <c r="G784" s="39"/>
      <c r="H784" s="39"/>
      <c r="I784" s="145"/>
      <c r="J784" s="39"/>
      <c r="K784" s="39"/>
      <c r="L784" s="43"/>
      <c r="M784" s="234"/>
      <c r="N784" s="83"/>
      <c r="O784" s="83"/>
      <c r="P784" s="83"/>
      <c r="Q784" s="83"/>
      <c r="R784" s="83"/>
      <c r="S784" s="83"/>
      <c r="T784" s="84"/>
      <c r="AT784" s="17" t="s">
        <v>152</v>
      </c>
      <c r="AU784" s="17" t="s">
        <v>84</v>
      </c>
    </row>
    <row r="785" spans="2:47" s="1" customFormat="1" ht="12">
      <c r="B785" s="38"/>
      <c r="C785" s="39"/>
      <c r="D785" s="232" t="s">
        <v>579</v>
      </c>
      <c r="E785" s="39"/>
      <c r="F785" s="233" t="s">
        <v>1307</v>
      </c>
      <c r="G785" s="39"/>
      <c r="H785" s="39"/>
      <c r="I785" s="145"/>
      <c r="J785" s="39"/>
      <c r="K785" s="39"/>
      <c r="L785" s="43"/>
      <c r="M785" s="234"/>
      <c r="N785" s="83"/>
      <c r="O785" s="83"/>
      <c r="P785" s="83"/>
      <c r="Q785" s="83"/>
      <c r="R785" s="83"/>
      <c r="S785" s="83"/>
      <c r="T785" s="84"/>
      <c r="AT785" s="17" t="s">
        <v>579</v>
      </c>
      <c r="AU785" s="17" t="s">
        <v>84</v>
      </c>
    </row>
    <row r="786" spans="2:51" s="12" customFormat="1" ht="12">
      <c r="B786" s="235"/>
      <c r="C786" s="236"/>
      <c r="D786" s="232" t="s">
        <v>167</v>
      </c>
      <c r="E786" s="245" t="s">
        <v>19</v>
      </c>
      <c r="F786" s="237" t="s">
        <v>1308</v>
      </c>
      <c r="G786" s="236"/>
      <c r="H786" s="238">
        <v>2.5</v>
      </c>
      <c r="I786" s="239"/>
      <c r="J786" s="236"/>
      <c r="K786" s="236"/>
      <c r="L786" s="240"/>
      <c r="M786" s="241"/>
      <c r="N786" s="242"/>
      <c r="O786" s="242"/>
      <c r="P786" s="242"/>
      <c r="Q786" s="242"/>
      <c r="R786" s="242"/>
      <c r="S786" s="242"/>
      <c r="T786" s="243"/>
      <c r="AT786" s="244" t="s">
        <v>167</v>
      </c>
      <c r="AU786" s="244" t="s">
        <v>84</v>
      </c>
      <c r="AV786" s="12" t="s">
        <v>84</v>
      </c>
      <c r="AW786" s="12" t="s">
        <v>36</v>
      </c>
      <c r="AX786" s="12" t="s">
        <v>75</v>
      </c>
      <c r="AY786" s="244" t="s">
        <v>143</v>
      </c>
    </row>
    <row r="787" spans="2:51" s="12" customFormat="1" ht="12">
      <c r="B787" s="235"/>
      <c r="C787" s="236"/>
      <c r="D787" s="232" t="s">
        <v>167</v>
      </c>
      <c r="E787" s="245" t="s">
        <v>19</v>
      </c>
      <c r="F787" s="237" t="s">
        <v>1309</v>
      </c>
      <c r="G787" s="236"/>
      <c r="H787" s="238">
        <v>7.04</v>
      </c>
      <c r="I787" s="239"/>
      <c r="J787" s="236"/>
      <c r="K787" s="236"/>
      <c r="L787" s="240"/>
      <c r="M787" s="241"/>
      <c r="N787" s="242"/>
      <c r="O787" s="242"/>
      <c r="P787" s="242"/>
      <c r="Q787" s="242"/>
      <c r="R787" s="242"/>
      <c r="S787" s="242"/>
      <c r="T787" s="243"/>
      <c r="AT787" s="244" t="s">
        <v>167</v>
      </c>
      <c r="AU787" s="244" t="s">
        <v>84</v>
      </c>
      <c r="AV787" s="12" t="s">
        <v>84</v>
      </c>
      <c r="AW787" s="12" t="s">
        <v>36</v>
      </c>
      <c r="AX787" s="12" t="s">
        <v>75</v>
      </c>
      <c r="AY787" s="244" t="s">
        <v>143</v>
      </c>
    </row>
    <row r="788" spans="2:51" s="12" customFormat="1" ht="12">
      <c r="B788" s="235"/>
      <c r="C788" s="236"/>
      <c r="D788" s="232" t="s">
        <v>167</v>
      </c>
      <c r="E788" s="245" t="s">
        <v>19</v>
      </c>
      <c r="F788" s="237" t="s">
        <v>1310</v>
      </c>
      <c r="G788" s="236"/>
      <c r="H788" s="238">
        <v>4.8</v>
      </c>
      <c r="I788" s="239"/>
      <c r="J788" s="236"/>
      <c r="K788" s="236"/>
      <c r="L788" s="240"/>
      <c r="M788" s="241"/>
      <c r="N788" s="242"/>
      <c r="O788" s="242"/>
      <c r="P788" s="242"/>
      <c r="Q788" s="242"/>
      <c r="R788" s="242"/>
      <c r="S788" s="242"/>
      <c r="T788" s="243"/>
      <c r="AT788" s="244" t="s">
        <v>167</v>
      </c>
      <c r="AU788" s="244" t="s">
        <v>84</v>
      </c>
      <c r="AV788" s="12" t="s">
        <v>84</v>
      </c>
      <c r="AW788" s="12" t="s">
        <v>36</v>
      </c>
      <c r="AX788" s="12" t="s">
        <v>75</v>
      </c>
      <c r="AY788" s="244" t="s">
        <v>143</v>
      </c>
    </row>
    <row r="789" spans="2:51" s="14" customFormat="1" ht="12">
      <c r="B789" s="267"/>
      <c r="C789" s="268"/>
      <c r="D789" s="232" t="s">
        <v>167</v>
      </c>
      <c r="E789" s="269" t="s">
        <v>19</v>
      </c>
      <c r="F789" s="270" t="s">
        <v>384</v>
      </c>
      <c r="G789" s="268"/>
      <c r="H789" s="271">
        <v>14.34</v>
      </c>
      <c r="I789" s="272"/>
      <c r="J789" s="268"/>
      <c r="K789" s="268"/>
      <c r="L789" s="273"/>
      <c r="M789" s="274"/>
      <c r="N789" s="275"/>
      <c r="O789" s="275"/>
      <c r="P789" s="275"/>
      <c r="Q789" s="275"/>
      <c r="R789" s="275"/>
      <c r="S789" s="275"/>
      <c r="T789" s="276"/>
      <c r="AT789" s="277" t="s">
        <v>167</v>
      </c>
      <c r="AU789" s="277" t="s">
        <v>84</v>
      </c>
      <c r="AV789" s="14" t="s">
        <v>158</v>
      </c>
      <c r="AW789" s="14" t="s">
        <v>36</v>
      </c>
      <c r="AX789" s="14" t="s">
        <v>75</v>
      </c>
      <c r="AY789" s="277" t="s">
        <v>143</v>
      </c>
    </row>
    <row r="790" spans="2:51" s="12" customFormat="1" ht="12">
      <c r="B790" s="235"/>
      <c r="C790" s="236"/>
      <c r="D790" s="232" t="s">
        <v>167</v>
      </c>
      <c r="E790" s="245" t="s">
        <v>19</v>
      </c>
      <c r="F790" s="237" t="s">
        <v>1311</v>
      </c>
      <c r="G790" s="236"/>
      <c r="H790" s="238">
        <v>8.9</v>
      </c>
      <c r="I790" s="239"/>
      <c r="J790" s="236"/>
      <c r="K790" s="236"/>
      <c r="L790" s="240"/>
      <c r="M790" s="241"/>
      <c r="N790" s="242"/>
      <c r="O790" s="242"/>
      <c r="P790" s="242"/>
      <c r="Q790" s="242"/>
      <c r="R790" s="242"/>
      <c r="S790" s="242"/>
      <c r="T790" s="243"/>
      <c r="AT790" s="244" t="s">
        <v>167</v>
      </c>
      <c r="AU790" s="244" t="s">
        <v>84</v>
      </c>
      <c r="AV790" s="12" t="s">
        <v>84</v>
      </c>
      <c r="AW790" s="12" t="s">
        <v>36</v>
      </c>
      <c r="AX790" s="12" t="s">
        <v>75</v>
      </c>
      <c r="AY790" s="244" t="s">
        <v>143</v>
      </c>
    </row>
    <row r="791" spans="2:51" s="12" customFormat="1" ht="12">
      <c r="B791" s="235"/>
      <c r="C791" s="236"/>
      <c r="D791" s="232" t="s">
        <v>167</v>
      </c>
      <c r="E791" s="245" t="s">
        <v>19</v>
      </c>
      <c r="F791" s="237" t="s">
        <v>1312</v>
      </c>
      <c r="G791" s="236"/>
      <c r="H791" s="238">
        <v>27.6</v>
      </c>
      <c r="I791" s="239"/>
      <c r="J791" s="236"/>
      <c r="K791" s="236"/>
      <c r="L791" s="240"/>
      <c r="M791" s="241"/>
      <c r="N791" s="242"/>
      <c r="O791" s="242"/>
      <c r="P791" s="242"/>
      <c r="Q791" s="242"/>
      <c r="R791" s="242"/>
      <c r="S791" s="242"/>
      <c r="T791" s="243"/>
      <c r="AT791" s="244" t="s">
        <v>167</v>
      </c>
      <c r="AU791" s="244" t="s">
        <v>84</v>
      </c>
      <c r="AV791" s="12" t="s">
        <v>84</v>
      </c>
      <c r="AW791" s="12" t="s">
        <v>36</v>
      </c>
      <c r="AX791" s="12" t="s">
        <v>75</v>
      </c>
      <c r="AY791" s="244" t="s">
        <v>143</v>
      </c>
    </row>
    <row r="792" spans="2:51" s="12" customFormat="1" ht="12">
      <c r="B792" s="235"/>
      <c r="C792" s="236"/>
      <c r="D792" s="232" t="s">
        <v>167</v>
      </c>
      <c r="E792" s="245" t="s">
        <v>19</v>
      </c>
      <c r="F792" s="237" t="s">
        <v>1313</v>
      </c>
      <c r="G792" s="236"/>
      <c r="H792" s="238">
        <v>8.4</v>
      </c>
      <c r="I792" s="239"/>
      <c r="J792" s="236"/>
      <c r="K792" s="236"/>
      <c r="L792" s="240"/>
      <c r="M792" s="241"/>
      <c r="N792" s="242"/>
      <c r="O792" s="242"/>
      <c r="P792" s="242"/>
      <c r="Q792" s="242"/>
      <c r="R792" s="242"/>
      <c r="S792" s="242"/>
      <c r="T792" s="243"/>
      <c r="AT792" s="244" t="s">
        <v>167</v>
      </c>
      <c r="AU792" s="244" t="s">
        <v>84</v>
      </c>
      <c r="AV792" s="12" t="s">
        <v>84</v>
      </c>
      <c r="AW792" s="12" t="s">
        <v>36</v>
      </c>
      <c r="AX792" s="12" t="s">
        <v>75</v>
      </c>
      <c r="AY792" s="244" t="s">
        <v>143</v>
      </c>
    </row>
    <row r="793" spans="2:51" s="12" customFormat="1" ht="12">
      <c r="B793" s="235"/>
      <c r="C793" s="236"/>
      <c r="D793" s="232" t="s">
        <v>167</v>
      </c>
      <c r="E793" s="245" t="s">
        <v>19</v>
      </c>
      <c r="F793" s="237" t="s">
        <v>1314</v>
      </c>
      <c r="G793" s="236"/>
      <c r="H793" s="238">
        <v>17.6</v>
      </c>
      <c r="I793" s="239"/>
      <c r="J793" s="236"/>
      <c r="K793" s="236"/>
      <c r="L793" s="240"/>
      <c r="M793" s="241"/>
      <c r="N793" s="242"/>
      <c r="O793" s="242"/>
      <c r="P793" s="242"/>
      <c r="Q793" s="242"/>
      <c r="R793" s="242"/>
      <c r="S793" s="242"/>
      <c r="T793" s="243"/>
      <c r="AT793" s="244" t="s">
        <v>167</v>
      </c>
      <c r="AU793" s="244" t="s">
        <v>84</v>
      </c>
      <c r="AV793" s="12" t="s">
        <v>84</v>
      </c>
      <c r="AW793" s="12" t="s">
        <v>36</v>
      </c>
      <c r="AX793" s="12" t="s">
        <v>75</v>
      </c>
      <c r="AY793" s="244" t="s">
        <v>143</v>
      </c>
    </row>
    <row r="794" spans="2:51" s="12" customFormat="1" ht="12">
      <c r="B794" s="235"/>
      <c r="C794" s="236"/>
      <c r="D794" s="232" t="s">
        <v>167</v>
      </c>
      <c r="E794" s="245" t="s">
        <v>19</v>
      </c>
      <c r="F794" s="237" t="s">
        <v>1315</v>
      </c>
      <c r="G794" s="236"/>
      <c r="H794" s="238">
        <v>7.2</v>
      </c>
      <c r="I794" s="239"/>
      <c r="J794" s="236"/>
      <c r="K794" s="236"/>
      <c r="L794" s="240"/>
      <c r="M794" s="241"/>
      <c r="N794" s="242"/>
      <c r="O794" s="242"/>
      <c r="P794" s="242"/>
      <c r="Q794" s="242"/>
      <c r="R794" s="242"/>
      <c r="S794" s="242"/>
      <c r="T794" s="243"/>
      <c r="AT794" s="244" t="s">
        <v>167</v>
      </c>
      <c r="AU794" s="244" t="s">
        <v>84</v>
      </c>
      <c r="AV794" s="12" t="s">
        <v>84</v>
      </c>
      <c r="AW794" s="12" t="s">
        <v>36</v>
      </c>
      <c r="AX794" s="12" t="s">
        <v>75</v>
      </c>
      <c r="AY794" s="244" t="s">
        <v>143</v>
      </c>
    </row>
    <row r="795" spans="2:51" s="12" customFormat="1" ht="12">
      <c r="B795" s="235"/>
      <c r="C795" s="236"/>
      <c r="D795" s="232" t="s">
        <v>167</v>
      </c>
      <c r="E795" s="245" t="s">
        <v>19</v>
      </c>
      <c r="F795" s="237" t="s">
        <v>1316</v>
      </c>
      <c r="G795" s="236"/>
      <c r="H795" s="238">
        <v>14.9</v>
      </c>
      <c r="I795" s="239"/>
      <c r="J795" s="236"/>
      <c r="K795" s="236"/>
      <c r="L795" s="240"/>
      <c r="M795" s="241"/>
      <c r="N795" s="242"/>
      <c r="O795" s="242"/>
      <c r="P795" s="242"/>
      <c r="Q795" s="242"/>
      <c r="R795" s="242"/>
      <c r="S795" s="242"/>
      <c r="T795" s="243"/>
      <c r="AT795" s="244" t="s">
        <v>167</v>
      </c>
      <c r="AU795" s="244" t="s">
        <v>84</v>
      </c>
      <c r="AV795" s="12" t="s">
        <v>84</v>
      </c>
      <c r="AW795" s="12" t="s">
        <v>36</v>
      </c>
      <c r="AX795" s="12" t="s">
        <v>75</v>
      </c>
      <c r="AY795" s="244" t="s">
        <v>143</v>
      </c>
    </row>
    <row r="796" spans="2:51" s="14" customFormat="1" ht="12">
      <c r="B796" s="267"/>
      <c r="C796" s="268"/>
      <c r="D796" s="232" t="s">
        <v>167</v>
      </c>
      <c r="E796" s="269" t="s">
        <v>19</v>
      </c>
      <c r="F796" s="270" t="s">
        <v>351</v>
      </c>
      <c r="G796" s="268"/>
      <c r="H796" s="271">
        <v>84.60000000000001</v>
      </c>
      <c r="I796" s="272"/>
      <c r="J796" s="268"/>
      <c r="K796" s="268"/>
      <c r="L796" s="273"/>
      <c r="M796" s="274"/>
      <c r="N796" s="275"/>
      <c r="O796" s="275"/>
      <c r="P796" s="275"/>
      <c r="Q796" s="275"/>
      <c r="R796" s="275"/>
      <c r="S796" s="275"/>
      <c r="T796" s="276"/>
      <c r="AT796" s="277" t="s">
        <v>167</v>
      </c>
      <c r="AU796" s="277" t="s">
        <v>84</v>
      </c>
      <c r="AV796" s="14" t="s">
        <v>158</v>
      </c>
      <c r="AW796" s="14" t="s">
        <v>36</v>
      </c>
      <c r="AX796" s="14" t="s">
        <v>75</v>
      </c>
      <c r="AY796" s="277" t="s">
        <v>143</v>
      </c>
    </row>
    <row r="797" spans="2:51" s="12" customFormat="1" ht="12">
      <c r="B797" s="235"/>
      <c r="C797" s="236"/>
      <c r="D797" s="232" t="s">
        <v>167</v>
      </c>
      <c r="E797" s="245" t="s">
        <v>19</v>
      </c>
      <c r="F797" s="237" t="s">
        <v>1317</v>
      </c>
      <c r="G797" s="236"/>
      <c r="H797" s="238">
        <v>11.6</v>
      </c>
      <c r="I797" s="239"/>
      <c r="J797" s="236"/>
      <c r="K797" s="236"/>
      <c r="L797" s="240"/>
      <c r="M797" s="241"/>
      <c r="N797" s="242"/>
      <c r="O797" s="242"/>
      <c r="P797" s="242"/>
      <c r="Q797" s="242"/>
      <c r="R797" s="242"/>
      <c r="S797" s="242"/>
      <c r="T797" s="243"/>
      <c r="AT797" s="244" t="s">
        <v>167</v>
      </c>
      <c r="AU797" s="244" t="s">
        <v>84</v>
      </c>
      <c r="AV797" s="12" t="s">
        <v>84</v>
      </c>
      <c r="AW797" s="12" t="s">
        <v>36</v>
      </c>
      <c r="AX797" s="12" t="s">
        <v>75</v>
      </c>
      <c r="AY797" s="244" t="s">
        <v>143</v>
      </c>
    </row>
    <row r="798" spans="2:51" s="12" customFormat="1" ht="12">
      <c r="B798" s="235"/>
      <c r="C798" s="236"/>
      <c r="D798" s="232" t="s">
        <v>167</v>
      </c>
      <c r="E798" s="245" t="s">
        <v>19</v>
      </c>
      <c r="F798" s="237" t="s">
        <v>1318</v>
      </c>
      <c r="G798" s="236"/>
      <c r="H798" s="238">
        <v>16.4</v>
      </c>
      <c r="I798" s="239"/>
      <c r="J798" s="236"/>
      <c r="K798" s="236"/>
      <c r="L798" s="240"/>
      <c r="M798" s="241"/>
      <c r="N798" s="242"/>
      <c r="O798" s="242"/>
      <c r="P798" s="242"/>
      <c r="Q798" s="242"/>
      <c r="R798" s="242"/>
      <c r="S798" s="242"/>
      <c r="T798" s="243"/>
      <c r="AT798" s="244" t="s">
        <v>167</v>
      </c>
      <c r="AU798" s="244" t="s">
        <v>84</v>
      </c>
      <c r="AV798" s="12" t="s">
        <v>84</v>
      </c>
      <c r="AW798" s="12" t="s">
        <v>36</v>
      </c>
      <c r="AX798" s="12" t="s">
        <v>75</v>
      </c>
      <c r="AY798" s="244" t="s">
        <v>143</v>
      </c>
    </row>
    <row r="799" spans="2:51" s="12" customFormat="1" ht="12">
      <c r="B799" s="235"/>
      <c r="C799" s="236"/>
      <c r="D799" s="232" t="s">
        <v>167</v>
      </c>
      <c r="E799" s="245" t="s">
        <v>19</v>
      </c>
      <c r="F799" s="237" t="s">
        <v>1319</v>
      </c>
      <c r="G799" s="236"/>
      <c r="H799" s="238">
        <v>11.6</v>
      </c>
      <c r="I799" s="239"/>
      <c r="J799" s="236"/>
      <c r="K799" s="236"/>
      <c r="L799" s="240"/>
      <c r="M799" s="241"/>
      <c r="N799" s="242"/>
      <c r="O799" s="242"/>
      <c r="P799" s="242"/>
      <c r="Q799" s="242"/>
      <c r="R799" s="242"/>
      <c r="S799" s="242"/>
      <c r="T799" s="243"/>
      <c r="AT799" s="244" t="s">
        <v>167</v>
      </c>
      <c r="AU799" s="244" t="s">
        <v>84</v>
      </c>
      <c r="AV799" s="12" t="s">
        <v>84</v>
      </c>
      <c r="AW799" s="12" t="s">
        <v>36</v>
      </c>
      <c r="AX799" s="12" t="s">
        <v>75</v>
      </c>
      <c r="AY799" s="244" t="s">
        <v>143</v>
      </c>
    </row>
    <row r="800" spans="2:51" s="12" customFormat="1" ht="12">
      <c r="B800" s="235"/>
      <c r="C800" s="236"/>
      <c r="D800" s="232" t="s">
        <v>167</v>
      </c>
      <c r="E800" s="245" t="s">
        <v>19</v>
      </c>
      <c r="F800" s="237" t="s">
        <v>1320</v>
      </c>
      <c r="G800" s="236"/>
      <c r="H800" s="238">
        <v>35.8</v>
      </c>
      <c r="I800" s="239"/>
      <c r="J800" s="236"/>
      <c r="K800" s="236"/>
      <c r="L800" s="240"/>
      <c r="M800" s="241"/>
      <c r="N800" s="242"/>
      <c r="O800" s="242"/>
      <c r="P800" s="242"/>
      <c r="Q800" s="242"/>
      <c r="R800" s="242"/>
      <c r="S800" s="242"/>
      <c r="T800" s="243"/>
      <c r="AT800" s="244" t="s">
        <v>167</v>
      </c>
      <c r="AU800" s="244" t="s">
        <v>84</v>
      </c>
      <c r="AV800" s="12" t="s">
        <v>84</v>
      </c>
      <c r="AW800" s="12" t="s">
        <v>36</v>
      </c>
      <c r="AX800" s="12" t="s">
        <v>75</v>
      </c>
      <c r="AY800" s="244" t="s">
        <v>143</v>
      </c>
    </row>
    <row r="801" spans="2:51" s="12" customFormat="1" ht="12">
      <c r="B801" s="235"/>
      <c r="C801" s="236"/>
      <c r="D801" s="232" t="s">
        <v>167</v>
      </c>
      <c r="E801" s="245" t="s">
        <v>19</v>
      </c>
      <c r="F801" s="237" t="s">
        <v>1321</v>
      </c>
      <c r="G801" s="236"/>
      <c r="H801" s="238">
        <v>7.4</v>
      </c>
      <c r="I801" s="239"/>
      <c r="J801" s="236"/>
      <c r="K801" s="236"/>
      <c r="L801" s="240"/>
      <c r="M801" s="241"/>
      <c r="N801" s="242"/>
      <c r="O801" s="242"/>
      <c r="P801" s="242"/>
      <c r="Q801" s="242"/>
      <c r="R801" s="242"/>
      <c r="S801" s="242"/>
      <c r="T801" s="243"/>
      <c r="AT801" s="244" t="s">
        <v>167</v>
      </c>
      <c r="AU801" s="244" t="s">
        <v>84</v>
      </c>
      <c r="AV801" s="12" t="s">
        <v>84</v>
      </c>
      <c r="AW801" s="12" t="s">
        <v>36</v>
      </c>
      <c r="AX801" s="12" t="s">
        <v>75</v>
      </c>
      <c r="AY801" s="244" t="s">
        <v>143</v>
      </c>
    </row>
    <row r="802" spans="2:51" s="12" customFormat="1" ht="12">
      <c r="B802" s="235"/>
      <c r="C802" s="236"/>
      <c r="D802" s="232" t="s">
        <v>167</v>
      </c>
      <c r="E802" s="245" t="s">
        <v>19</v>
      </c>
      <c r="F802" s="237" t="s">
        <v>1322</v>
      </c>
      <c r="G802" s="236"/>
      <c r="H802" s="238">
        <v>5.6</v>
      </c>
      <c r="I802" s="239"/>
      <c r="J802" s="236"/>
      <c r="K802" s="236"/>
      <c r="L802" s="240"/>
      <c r="M802" s="241"/>
      <c r="N802" s="242"/>
      <c r="O802" s="242"/>
      <c r="P802" s="242"/>
      <c r="Q802" s="242"/>
      <c r="R802" s="242"/>
      <c r="S802" s="242"/>
      <c r="T802" s="243"/>
      <c r="AT802" s="244" t="s">
        <v>167</v>
      </c>
      <c r="AU802" s="244" t="s">
        <v>84</v>
      </c>
      <c r="AV802" s="12" t="s">
        <v>84</v>
      </c>
      <c r="AW802" s="12" t="s">
        <v>36</v>
      </c>
      <c r="AX802" s="12" t="s">
        <v>75</v>
      </c>
      <c r="AY802" s="244" t="s">
        <v>143</v>
      </c>
    </row>
    <row r="803" spans="2:51" s="12" customFormat="1" ht="12">
      <c r="B803" s="235"/>
      <c r="C803" s="236"/>
      <c r="D803" s="232" t="s">
        <v>167</v>
      </c>
      <c r="E803" s="245" t="s">
        <v>19</v>
      </c>
      <c r="F803" s="237" t="s">
        <v>1323</v>
      </c>
      <c r="G803" s="236"/>
      <c r="H803" s="238">
        <v>4.8</v>
      </c>
      <c r="I803" s="239"/>
      <c r="J803" s="236"/>
      <c r="K803" s="236"/>
      <c r="L803" s="240"/>
      <c r="M803" s="241"/>
      <c r="N803" s="242"/>
      <c r="O803" s="242"/>
      <c r="P803" s="242"/>
      <c r="Q803" s="242"/>
      <c r="R803" s="242"/>
      <c r="S803" s="242"/>
      <c r="T803" s="243"/>
      <c r="AT803" s="244" t="s">
        <v>167</v>
      </c>
      <c r="AU803" s="244" t="s">
        <v>84</v>
      </c>
      <c r="AV803" s="12" t="s">
        <v>84</v>
      </c>
      <c r="AW803" s="12" t="s">
        <v>36</v>
      </c>
      <c r="AX803" s="12" t="s">
        <v>75</v>
      </c>
      <c r="AY803" s="244" t="s">
        <v>143</v>
      </c>
    </row>
    <row r="804" spans="2:51" s="14" customFormat="1" ht="12">
      <c r="B804" s="267"/>
      <c r="C804" s="268"/>
      <c r="D804" s="232" t="s">
        <v>167</v>
      </c>
      <c r="E804" s="269" t="s">
        <v>19</v>
      </c>
      <c r="F804" s="270" t="s">
        <v>356</v>
      </c>
      <c r="G804" s="268"/>
      <c r="H804" s="271">
        <v>93.2</v>
      </c>
      <c r="I804" s="272"/>
      <c r="J804" s="268"/>
      <c r="K804" s="268"/>
      <c r="L804" s="273"/>
      <c r="M804" s="274"/>
      <c r="N804" s="275"/>
      <c r="O804" s="275"/>
      <c r="P804" s="275"/>
      <c r="Q804" s="275"/>
      <c r="R804" s="275"/>
      <c r="S804" s="275"/>
      <c r="T804" s="276"/>
      <c r="AT804" s="277" t="s">
        <v>167</v>
      </c>
      <c r="AU804" s="277" t="s">
        <v>84</v>
      </c>
      <c r="AV804" s="14" t="s">
        <v>158</v>
      </c>
      <c r="AW804" s="14" t="s">
        <v>36</v>
      </c>
      <c r="AX804" s="14" t="s">
        <v>75</v>
      </c>
      <c r="AY804" s="277" t="s">
        <v>143</v>
      </c>
    </row>
    <row r="805" spans="2:51" s="12" customFormat="1" ht="12">
      <c r="B805" s="235"/>
      <c r="C805" s="236"/>
      <c r="D805" s="232" t="s">
        <v>167</v>
      </c>
      <c r="E805" s="245" t="s">
        <v>19</v>
      </c>
      <c r="F805" s="237" t="s">
        <v>1324</v>
      </c>
      <c r="G805" s="236"/>
      <c r="H805" s="238">
        <v>11.6</v>
      </c>
      <c r="I805" s="239"/>
      <c r="J805" s="236"/>
      <c r="K805" s="236"/>
      <c r="L805" s="240"/>
      <c r="M805" s="241"/>
      <c r="N805" s="242"/>
      <c r="O805" s="242"/>
      <c r="P805" s="242"/>
      <c r="Q805" s="242"/>
      <c r="R805" s="242"/>
      <c r="S805" s="242"/>
      <c r="T805" s="243"/>
      <c r="AT805" s="244" t="s">
        <v>167</v>
      </c>
      <c r="AU805" s="244" t="s">
        <v>84</v>
      </c>
      <c r="AV805" s="12" t="s">
        <v>84</v>
      </c>
      <c r="AW805" s="12" t="s">
        <v>36</v>
      </c>
      <c r="AX805" s="12" t="s">
        <v>75</v>
      </c>
      <c r="AY805" s="244" t="s">
        <v>143</v>
      </c>
    </row>
    <row r="806" spans="2:51" s="12" customFormat="1" ht="12">
      <c r="B806" s="235"/>
      <c r="C806" s="236"/>
      <c r="D806" s="232" t="s">
        <v>167</v>
      </c>
      <c r="E806" s="245" t="s">
        <v>19</v>
      </c>
      <c r="F806" s="237" t="s">
        <v>1325</v>
      </c>
      <c r="G806" s="236"/>
      <c r="H806" s="238">
        <v>16.4</v>
      </c>
      <c r="I806" s="239"/>
      <c r="J806" s="236"/>
      <c r="K806" s="236"/>
      <c r="L806" s="240"/>
      <c r="M806" s="241"/>
      <c r="N806" s="242"/>
      <c r="O806" s="242"/>
      <c r="P806" s="242"/>
      <c r="Q806" s="242"/>
      <c r="R806" s="242"/>
      <c r="S806" s="242"/>
      <c r="T806" s="243"/>
      <c r="AT806" s="244" t="s">
        <v>167</v>
      </c>
      <c r="AU806" s="244" t="s">
        <v>84</v>
      </c>
      <c r="AV806" s="12" t="s">
        <v>84</v>
      </c>
      <c r="AW806" s="12" t="s">
        <v>36</v>
      </c>
      <c r="AX806" s="12" t="s">
        <v>75</v>
      </c>
      <c r="AY806" s="244" t="s">
        <v>143</v>
      </c>
    </row>
    <row r="807" spans="2:51" s="12" customFormat="1" ht="12">
      <c r="B807" s="235"/>
      <c r="C807" s="236"/>
      <c r="D807" s="232" t="s">
        <v>167</v>
      </c>
      <c r="E807" s="245" t="s">
        <v>19</v>
      </c>
      <c r="F807" s="237" t="s">
        <v>1326</v>
      </c>
      <c r="G807" s="236"/>
      <c r="H807" s="238">
        <v>11.6</v>
      </c>
      <c r="I807" s="239"/>
      <c r="J807" s="236"/>
      <c r="K807" s="236"/>
      <c r="L807" s="240"/>
      <c r="M807" s="241"/>
      <c r="N807" s="242"/>
      <c r="O807" s="242"/>
      <c r="P807" s="242"/>
      <c r="Q807" s="242"/>
      <c r="R807" s="242"/>
      <c r="S807" s="242"/>
      <c r="T807" s="243"/>
      <c r="AT807" s="244" t="s">
        <v>167</v>
      </c>
      <c r="AU807" s="244" t="s">
        <v>84</v>
      </c>
      <c r="AV807" s="12" t="s">
        <v>84</v>
      </c>
      <c r="AW807" s="12" t="s">
        <v>36</v>
      </c>
      <c r="AX807" s="12" t="s">
        <v>75</v>
      </c>
      <c r="AY807" s="244" t="s">
        <v>143</v>
      </c>
    </row>
    <row r="808" spans="2:51" s="12" customFormat="1" ht="12">
      <c r="B808" s="235"/>
      <c r="C808" s="236"/>
      <c r="D808" s="232" t="s">
        <v>167</v>
      </c>
      <c r="E808" s="245" t="s">
        <v>19</v>
      </c>
      <c r="F808" s="237" t="s">
        <v>1327</v>
      </c>
      <c r="G808" s="236"/>
      <c r="H808" s="238">
        <v>35.8</v>
      </c>
      <c r="I808" s="239"/>
      <c r="J808" s="236"/>
      <c r="K808" s="236"/>
      <c r="L808" s="240"/>
      <c r="M808" s="241"/>
      <c r="N808" s="242"/>
      <c r="O808" s="242"/>
      <c r="P808" s="242"/>
      <c r="Q808" s="242"/>
      <c r="R808" s="242"/>
      <c r="S808" s="242"/>
      <c r="T808" s="243"/>
      <c r="AT808" s="244" t="s">
        <v>167</v>
      </c>
      <c r="AU808" s="244" t="s">
        <v>84</v>
      </c>
      <c r="AV808" s="12" t="s">
        <v>84</v>
      </c>
      <c r="AW808" s="12" t="s">
        <v>36</v>
      </c>
      <c r="AX808" s="12" t="s">
        <v>75</v>
      </c>
      <c r="AY808" s="244" t="s">
        <v>143</v>
      </c>
    </row>
    <row r="809" spans="2:51" s="12" customFormat="1" ht="12">
      <c r="B809" s="235"/>
      <c r="C809" s="236"/>
      <c r="D809" s="232" t="s">
        <v>167</v>
      </c>
      <c r="E809" s="245" t="s">
        <v>19</v>
      </c>
      <c r="F809" s="237" t="s">
        <v>1328</v>
      </c>
      <c r="G809" s="236"/>
      <c r="H809" s="238">
        <v>7.4</v>
      </c>
      <c r="I809" s="239"/>
      <c r="J809" s="236"/>
      <c r="K809" s="236"/>
      <c r="L809" s="240"/>
      <c r="M809" s="241"/>
      <c r="N809" s="242"/>
      <c r="O809" s="242"/>
      <c r="P809" s="242"/>
      <c r="Q809" s="242"/>
      <c r="R809" s="242"/>
      <c r="S809" s="242"/>
      <c r="T809" s="243"/>
      <c r="AT809" s="244" t="s">
        <v>167</v>
      </c>
      <c r="AU809" s="244" t="s">
        <v>84</v>
      </c>
      <c r="AV809" s="12" t="s">
        <v>84</v>
      </c>
      <c r="AW809" s="12" t="s">
        <v>36</v>
      </c>
      <c r="AX809" s="12" t="s">
        <v>75</v>
      </c>
      <c r="AY809" s="244" t="s">
        <v>143</v>
      </c>
    </row>
    <row r="810" spans="2:51" s="12" customFormat="1" ht="12">
      <c r="B810" s="235"/>
      <c r="C810" s="236"/>
      <c r="D810" s="232" t="s">
        <v>167</v>
      </c>
      <c r="E810" s="245" t="s">
        <v>19</v>
      </c>
      <c r="F810" s="237" t="s">
        <v>1329</v>
      </c>
      <c r="G810" s="236"/>
      <c r="H810" s="238">
        <v>5.6</v>
      </c>
      <c r="I810" s="239"/>
      <c r="J810" s="236"/>
      <c r="K810" s="236"/>
      <c r="L810" s="240"/>
      <c r="M810" s="241"/>
      <c r="N810" s="242"/>
      <c r="O810" s="242"/>
      <c r="P810" s="242"/>
      <c r="Q810" s="242"/>
      <c r="R810" s="242"/>
      <c r="S810" s="242"/>
      <c r="T810" s="243"/>
      <c r="AT810" s="244" t="s">
        <v>167</v>
      </c>
      <c r="AU810" s="244" t="s">
        <v>84</v>
      </c>
      <c r="AV810" s="12" t="s">
        <v>84</v>
      </c>
      <c r="AW810" s="12" t="s">
        <v>36</v>
      </c>
      <c r="AX810" s="12" t="s">
        <v>75</v>
      </c>
      <c r="AY810" s="244" t="s">
        <v>143</v>
      </c>
    </row>
    <row r="811" spans="2:51" s="12" customFormat="1" ht="12">
      <c r="B811" s="235"/>
      <c r="C811" s="236"/>
      <c r="D811" s="232" t="s">
        <v>167</v>
      </c>
      <c r="E811" s="245" t="s">
        <v>19</v>
      </c>
      <c r="F811" s="237" t="s">
        <v>1330</v>
      </c>
      <c r="G811" s="236"/>
      <c r="H811" s="238">
        <v>4.8</v>
      </c>
      <c r="I811" s="239"/>
      <c r="J811" s="236"/>
      <c r="K811" s="236"/>
      <c r="L811" s="240"/>
      <c r="M811" s="241"/>
      <c r="N811" s="242"/>
      <c r="O811" s="242"/>
      <c r="P811" s="242"/>
      <c r="Q811" s="242"/>
      <c r="R811" s="242"/>
      <c r="S811" s="242"/>
      <c r="T811" s="243"/>
      <c r="AT811" s="244" t="s">
        <v>167</v>
      </c>
      <c r="AU811" s="244" t="s">
        <v>84</v>
      </c>
      <c r="AV811" s="12" t="s">
        <v>84</v>
      </c>
      <c r="AW811" s="12" t="s">
        <v>36</v>
      </c>
      <c r="AX811" s="12" t="s">
        <v>75</v>
      </c>
      <c r="AY811" s="244" t="s">
        <v>143</v>
      </c>
    </row>
    <row r="812" spans="2:51" s="14" customFormat="1" ht="12">
      <c r="B812" s="267"/>
      <c r="C812" s="268"/>
      <c r="D812" s="232" t="s">
        <v>167</v>
      </c>
      <c r="E812" s="269" t="s">
        <v>19</v>
      </c>
      <c r="F812" s="270" t="s">
        <v>360</v>
      </c>
      <c r="G812" s="268"/>
      <c r="H812" s="271">
        <v>93.2</v>
      </c>
      <c r="I812" s="272"/>
      <c r="J812" s="268"/>
      <c r="K812" s="268"/>
      <c r="L812" s="273"/>
      <c r="M812" s="274"/>
      <c r="N812" s="275"/>
      <c r="O812" s="275"/>
      <c r="P812" s="275"/>
      <c r="Q812" s="275"/>
      <c r="R812" s="275"/>
      <c r="S812" s="275"/>
      <c r="T812" s="276"/>
      <c r="AT812" s="277" t="s">
        <v>167</v>
      </c>
      <c r="AU812" s="277" t="s">
        <v>84</v>
      </c>
      <c r="AV812" s="14" t="s">
        <v>158</v>
      </c>
      <c r="AW812" s="14" t="s">
        <v>36</v>
      </c>
      <c r="AX812" s="14" t="s">
        <v>75</v>
      </c>
      <c r="AY812" s="277" t="s">
        <v>143</v>
      </c>
    </row>
    <row r="813" spans="2:51" s="13" customFormat="1" ht="12">
      <c r="B813" s="246"/>
      <c r="C813" s="247"/>
      <c r="D813" s="232" t="s">
        <v>167</v>
      </c>
      <c r="E813" s="248" t="s">
        <v>19</v>
      </c>
      <c r="F813" s="249" t="s">
        <v>176</v>
      </c>
      <c r="G813" s="247"/>
      <c r="H813" s="250">
        <v>285.34</v>
      </c>
      <c r="I813" s="251"/>
      <c r="J813" s="247"/>
      <c r="K813" s="247"/>
      <c r="L813" s="252"/>
      <c r="M813" s="253"/>
      <c r="N813" s="254"/>
      <c r="O813" s="254"/>
      <c r="P813" s="254"/>
      <c r="Q813" s="254"/>
      <c r="R813" s="254"/>
      <c r="S813" s="254"/>
      <c r="T813" s="255"/>
      <c r="AT813" s="256" t="s">
        <v>167</v>
      </c>
      <c r="AU813" s="256" t="s">
        <v>84</v>
      </c>
      <c r="AV813" s="13" t="s">
        <v>150</v>
      </c>
      <c r="AW813" s="13" t="s">
        <v>36</v>
      </c>
      <c r="AX813" s="13" t="s">
        <v>82</v>
      </c>
      <c r="AY813" s="256" t="s">
        <v>143</v>
      </c>
    </row>
    <row r="814" spans="2:65" s="1" customFormat="1" ht="24" customHeight="1">
      <c r="B814" s="38"/>
      <c r="C814" s="219" t="s">
        <v>1331</v>
      </c>
      <c r="D814" s="219" t="s">
        <v>145</v>
      </c>
      <c r="E814" s="220" t="s">
        <v>1332</v>
      </c>
      <c r="F814" s="221" t="s">
        <v>1333</v>
      </c>
      <c r="G814" s="222" t="s">
        <v>237</v>
      </c>
      <c r="H814" s="223">
        <v>5.694</v>
      </c>
      <c r="I814" s="224"/>
      <c r="J814" s="225">
        <f>ROUND(I814*H814,2)</f>
        <v>0</v>
      </c>
      <c r="K814" s="221" t="s">
        <v>149</v>
      </c>
      <c r="L814" s="43"/>
      <c r="M814" s="226" t="s">
        <v>19</v>
      </c>
      <c r="N814" s="227" t="s">
        <v>46</v>
      </c>
      <c r="O814" s="83"/>
      <c r="P814" s="228">
        <f>O814*H814</f>
        <v>0</v>
      </c>
      <c r="Q814" s="228">
        <v>0</v>
      </c>
      <c r="R814" s="228">
        <f>Q814*H814</f>
        <v>0</v>
      </c>
      <c r="S814" s="228">
        <v>0</v>
      </c>
      <c r="T814" s="229">
        <f>S814*H814</f>
        <v>0</v>
      </c>
      <c r="AR814" s="230" t="s">
        <v>228</v>
      </c>
      <c r="AT814" s="230" t="s">
        <v>145</v>
      </c>
      <c r="AU814" s="230" t="s">
        <v>84</v>
      </c>
      <c r="AY814" s="17" t="s">
        <v>143</v>
      </c>
      <c r="BE814" s="231">
        <f>IF(N814="základní",J814,0)</f>
        <v>0</v>
      </c>
      <c r="BF814" s="231">
        <f>IF(N814="snížená",J814,0)</f>
        <v>0</v>
      </c>
      <c r="BG814" s="231">
        <f>IF(N814="zákl. přenesená",J814,0)</f>
        <v>0</v>
      </c>
      <c r="BH814" s="231">
        <f>IF(N814="sníž. přenesená",J814,0)</f>
        <v>0</v>
      </c>
      <c r="BI814" s="231">
        <f>IF(N814="nulová",J814,0)</f>
        <v>0</v>
      </c>
      <c r="BJ814" s="17" t="s">
        <v>82</v>
      </c>
      <c r="BK814" s="231">
        <f>ROUND(I814*H814,2)</f>
        <v>0</v>
      </c>
      <c r="BL814" s="17" t="s">
        <v>228</v>
      </c>
      <c r="BM814" s="230" t="s">
        <v>1334</v>
      </c>
    </row>
    <row r="815" spans="2:47" s="1" customFormat="1" ht="12">
      <c r="B815" s="38"/>
      <c r="C815" s="39"/>
      <c r="D815" s="232" t="s">
        <v>152</v>
      </c>
      <c r="E815" s="39"/>
      <c r="F815" s="233" t="s">
        <v>884</v>
      </c>
      <c r="G815" s="39"/>
      <c r="H815" s="39"/>
      <c r="I815" s="145"/>
      <c r="J815" s="39"/>
      <c r="K815" s="39"/>
      <c r="L815" s="43"/>
      <c r="M815" s="234"/>
      <c r="N815" s="83"/>
      <c r="O815" s="83"/>
      <c r="P815" s="83"/>
      <c r="Q815" s="83"/>
      <c r="R815" s="83"/>
      <c r="S815" s="83"/>
      <c r="T815" s="84"/>
      <c r="AT815" s="17" t="s">
        <v>152</v>
      </c>
      <c r="AU815" s="17" t="s">
        <v>84</v>
      </c>
    </row>
    <row r="816" spans="2:63" s="11" customFormat="1" ht="22.8" customHeight="1">
      <c r="B816" s="203"/>
      <c r="C816" s="204"/>
      <c r="D816" s="205" t="s">
        <v>74</v>
      </c>
      <c r="E816" s="217" t="s">
        <v>1335</v>
      </c>
      <c r="F816" s="217" t="s">
        <v>1336</v>
      </c>
      <c r="G816" s="204"/>
      <c r="H816" s="204"/>
      <c r="I816" s="207"/>
      <c r="J816" s="218">
        <f>BK816</f>
        <v>0</v>
      </c>
      <c r="K816" s="204"/>
      <c r="L816" s="209"/>
      <c r="M816" s="210"/>
      <c r="N816" s="211"/>
      <c r="O816" s="211"/>
      <c r="P816" s="212">
        <f>SUM(P817:P865)</f>
        <v>0</v>
      </c>
      <c r="Q816" s="211"/>
      <c r="R816" s="212">
        <f>SUM(R817:R865)</f>
        <v>8.491076</v>
      </c>
      <c r="S816" s="211"/>
      <c r="T816" s="213">
        <f>SUM(T817:T865)</f>
        <v>0</v>
      </c>
      <c r="AR816" s="214" t="s">
        <v>84</v>
      </c>
      <c r="AT816" s="215" t="s">
        <v>74</v>
      </c>
      <c r="AU816" s="215" t="s">
        <v>82</v>
      </c>
      <c r="AY816" s="214" t="s">
        <v>143</v>
      </c>
      <c r="BK816" s="216">
        <f>SUM(BK817:BK865)</f>
        <v>0</v>
      </c>
    </row>
    <row r="817" spans="2:65" s="1" customFormat="1" ht="24" customHeight="1">
      <c r="B817" s="38"/>
      <c r="C817" s="219" t="s">
        <v>1337</v>
      </c>
      <c r="D817" s="219" t="s">
        <v>145</v>
      </c>
      <c r="E817" s="220" t="s">
        <v>1338</v>
      </c>
      <c r="F817" s="221" t="s">
        <v>1339</v>
      </c>
      <c r="G817" s="222" t="s">
        <v>195</v>
      </c>
      <c r="H817" s="223">
        <v>437.91</v>
      </c>
      <c r="I817" s="224"/>
      <c r="J817" s="225">
        <f>ROUND(I817*H817,2)</f>
        <v>0</v>
      </c>
      <c r="K817" s="221" t="s">
        <v>149</v>
      </c>
      <c r="L817" s="43"/>
      <c r="M817" s="226" t="s">
        <v>19</v>
      </c>
      <c r="N817" s="227" t="s">
        <v>46</v>
      </c>
      <c r="O817" s="83"/>
      <c r="P817" s="228">
        <f>O817*H817</f>
        <v>0</v>
      </c>
      <c r="Q817" s="228">
        <v>0.0053</v>
      </c>
      <c r="R817" s="228">
        <f>Q817*H817</f>
        <v>2.320923</v>
      </c>
      <c r="S817" s="228">
        <v>0</v>
      </c>
      <c r="T817" s="229">
        <f>S817*H817</f>
        <v>0</v>
      </c>
      <c r="AR817" s="230" t="s">
        <v>228</v>
      </c>
      <c r="AT817" s="230" t="s">
        <v>145</v>
      </c>
      <c r="AU817" s="230" t="s">
        <v>84</v>
      </c>
      <c r="AY817" s="17" t="s">
        <v>143</v>
      </c>
      <c r="BE817" s="231">
        <f>IF(N817="základní",J817,0)</f>
        <v>0</v>
      </c>
      <c r="BF817" s="231">
        <f>IF(N817="snížená",J817,0)</f>
        <v>0</v>
      </c>
      <c r="BG817" s="231">
        <f>IF(N817="zákl. přenesená",J817,0)</f>
        <v>0</v>
      </c>
      <c r="BH817" s="231">
        <f>IF(N817="sníž. přenesená",J817,0)</f>
        <v>0</v>
      </c>
      <c r="BI817" s="231">
        <f>IF(N817="nulová",J817,0)</f>
        <v>0</v>
      </c>
      <c r="BJ817" s="17" t="s">
        <v>82</v>
      </c>
      <c r="BK817" s="231">
        <f>ROUND(I817*H817,2)</f>
        <v>0</v>
      </c>
      <c r="BL817" s="17" t="s">
        <v>228</v>
      </c>
      <c r="BM817" s="230" t="s">
        <v>1340</v>
      </c>
    </row>
    <row r="818" spans="2:47" s="1" customFormat="1" ht="12">
      <c r="B818" s="38"/>
      <c r="C818" s="39"/>
      <c r="D818" s="232" t="s">
        <v>152</v>
      </c>
      <c r="E818" s="39"/>
      <c r="F818" s="233" t="s">
        <v>1341</v>
      </c>
      <c r="G818" s="39"/>
      <c r="H818" s="39"/>
      <c r="I818" s="145"/>
      <c r="J818" s="39"/>
      <c r="K818" s="39"/>
      <c r="L818" s="43"/>
      <c r="M818" s="234"/>
      <c r="N818" s="83"/>
      <c r="O818" s="83"/>
      <c r="P818" s="83"/>
      <c r="Q818" s="83"/>
      <c r="R818" s="83"/>
      <c r="S818" s="83"/>
      <c r="T818" s="84"/>
      <c r="AT818" s="17" t="s">
        <v>152</v>
      </c>
      <c r="AU818" s="17" t="s">
        <v>84</v>
      </c>
    </row>
    <row r="819" spans="2:51" s="12" customFormat="1" ht="12">
      <c r="B819" s="235"/>
      <c r="C819" s="236"/>
      <c r="D819" s="232" t="s">
        <v>167</v>
      </c>
      <c r="E819" s="245" t="s">
        <v>19</v>
      </c>
      <c r="F819" s="237" t="s">
        <v>1342</v>
      </c>
      <c r="G819" s="236"/>
      <c r="H819" s="238">
        <v>10.05</v>
      </c>
      <c r="I819" s="239"/>
      <c r="J819" s="236"/>
      <c r="K819" s="236"/>
      <c r="L819" s="240"/>
      <c r="M819" s="241"/>
      <c r="N819" s="242"/>
      <c r="O819" s="242"/>
      <c r="P819" s="242"/>
      <c r="Q819" s="242"/>
      <c r="R819" s="242"/>
      <c r="S819" s="242"/>
      <c r="T819" s="243"/>
      <c r="AT819" s="244" t="s">
        <v>167</v>
      </c>
      <c r="AU819" s="244" t="s">
        <v>84</v>
      </c>
      <c r="AV819" s="12" t="s">
        <v>84</v>
      </c>
      <c r="AW819" s="12" t="s">
        <v>36</v>
      </c>
      <c r="AX819" s="12" t="s">
        <v>75</v>
      </c>
      <c r="AY819" s="244" t="s">
        <v>143</v>
      </c>
    </row>
    <row r="820" spans="2:51" s="12" customFormat="1" ht="12">
      <c r="B820" s="235"/>
      <c r="C820" s="236"/>
      <c r="D820" s="232" t="s">
        <v>167</v>
      </c>
      <c r="E820" s="245" t="s">
        <v>19</v>
      </c>
      <c r="F820" s="237" t="s">
        <v>382</v>
      </c>
      <c r="G820" s="236"/>
      <c r="H820" s="238">
        <v>10.56</v>
      </c>
      <c r="I820" s="239"/>
      <c r="J820" s="236"/>
      <c r="K820" s="236"/>
      <c r="L820" s="240"/>
      <c r="M820" s="241"/>
      <c r="N820" s="242"/>
      <c r="O820" s="242"/>
      <c r="P820" s="242"/>
      <c r="Q820" s="242"/>
      <c r="R820" s="242"/>
      <c r="S820" s="242"/>
      <c r="T820" s="243"/>
      <c r="AT820" s="244" t="s">
        <v>167</v>
      </c>
      <c r="AU820" s="244" t="s">
        <v>84</v>
      </c>
      <c r="AV820" s="12" t="s">
        <v>84</v>
      </c>
      <c r="AW820" s="12" t="s">
        <v>36</v>
      </c>
      <c r="AX820" s="12" t="s">
        <v>75</v>
      </c>
      <c r="AY820" s="244" t="s">
        <v>143</v>
      </c>
    </row>
    <row r="821" spans="2:51" s="12" customFormat="1" ht="12">
      <c r="B821" s="235"/>
      <c r="C821" s="236"/>
      <c r="D821" s="232" t="s">
        <v>167</v>
      </c>
      <c r="E821" s="245" t="s">
        <v>19</v>
      </c>
      <c r="F821" s="237" t="s">
        <v>383</v>
      </c>
      <c r="G821" s="236"/>
      <c r="H821" s="238">
        <v>7.2</v>
      </c>
      <c r="I821" s="239"/>
      <c r="J821" s="236"/>
      <c r="K821" s="236"/>
      <c r="L821" s="240"/>
      <c r="M821" s="241"/>
      <c r="N821" s="242"/>
      <c r="O821" s="242"/>
      <c r="P821" s="242"/>
      <c r="Q821" s="242"/>
      <c r="R821" s="242"/>
      <c r="S821" s="242"/>
      <c r="T821" s="243"/>
      <c r="AT821" s="244" t="s">
        <v>167</v>
      </c>
      <c r="AU821" s="244" t="s">
        <v>84</v>
      </c>
      <c r="AV821" s="12" t="s">
        <v>84</v>
      </c>
      <c r="AW821" s="12" t="s">
        <v>36</v>
      </c>
      <c r="AX821" s="12" t="s">
        <v>75</v>
      </c>
      <c r="AY821" s="244" t="s">
        <v>143</v>
      </c>
    </row>
    <row r="822" spans="2:51" s="14" customFormat="1" ht="12">
      <c r="B822" s="267"/>
      <c r="C822" s="268"/>
      <c r="D822" s="232" t="s">
        <v>167</v>
      </c>
      <c r="E822" s="269" t="s">
        <v>19</v>
      </c>
      <c r="F822" s="270" t="s">
        <v>384</v>
      </c>
      <c r="G822" s="268"/>
      <c r="H822" s="271">
        <v>27.81</v>
      </c>
      <c r="I822" s="272"/>
      <c r="J822" s="268"/>
      <c r="K822" s="268"/>
      <c r="L822" s="273"/>
      <c r="M822" s="274"/>
      <c r="N822" s="275"/>
      <c r="O822" s="275"/>
      <c r="P822" s="275"/>
      <c r="Q822" s="275"/>
      <c r="R822" s="275"/>
      <c r="S822" s="275"/>
      <c r="T822" s="276"/>
      <c r="AT822" s="277" t="s">
        <v>167</v>
      </c>
      <c r="AU822" s="277" t="s">
        <v>84</v>
      </c>
      <c r="AV822" s="14" t="s">
        <v>158</v>
      </c>
      <c r="AW822" s="14" t="s">
        <v>36</v>
      </c>
      <c r="AX822" s="14" t="s">
        <v>75</v>
      </c>
      <c r="AY822" s="277" t="s">
        <v>143</v>
      </c>
    </row>
    <row r="823" spans="2:51" s="12" customFormat="1" ht="12">
      <c r="B823" s="235"/>
      <c r="C823" s="236"/>
      <c r="D823" s="232" t="s">
        <v>167</v>
      </c>
      <c r="E823" s="245" t="s">
        <v>19</v>
      </c>
      <c r="F823" s="237" t="s">
        <v>1343</v>
      </c>
      <c r="G823" s="236"/>
      <c r="H823" s="238">
        <v>13.35</v>
      </c>
      <c r="I823" s="239"/>
      <c r="J823" s="236"/>
      <c r="K823" s="236"/>
      <c r="L823" s="240"/>
      <c r="M823" s="241"/>
      <c r="N823" s="242"/>
      <c r="O823" s="242"/>
      <c r="P823" s="242"/>
      <c r="Q823" s="242"/>
      <c r="R823" s="242"/>
      <c r="S823" s="242"/>
      <c r="T823" s="243"/>
      <c r="AT823" s="244" t="s">
        <v>167</v>
      </c>
      <c r="AU823" s="244" t="s">
        <v>84</v>
      </c>
      <c r="AV823" s="12" t="s">
        <v>84</v>
      </c>
      <c r="AW823" s="12" t="s">
        <v>36</v>
      </c>
      <c r="AX823" s="12" t="s">
        <v>75</v>
      </c>
      <c r="AY823" s="244" t="s">
        <v>143</v>
      </c>
    </row>
    <row r="824" spans="2:51" s="12" customFormat="1" ht="12">
      <c r="B824" s="235"/>
      <c r="C824" s="236"/>
      <c r="D824" s="232" t="s">
        <v>167</v>
      </c>
      <c r="E824" s="245" t="s">
        <v>19</v>
      </c>
      <c r="F824" s="237" t="s">
        <v>1344</v>
      </c>
      <c r="G824" s="236"/>
      <c r="H824" s="238">
        <v>41.4</v>
      </c>
      <c r="I824" s="239"/>
      <c r="J824" s="236"/>
      <c r="K824" s="236"/>
      <c r="L824" s="240"/>
      <c r="M824" s="241"/>
      <c r="N824" s="242"/>
      <c r="O824" s="242"/>
      <c r="P824" s="242"/>
      <c r="Q824" s="242"/>
      <c r="R824" s="242"/>
      <c r="S824" s="242"/>
      <c r="T824" s="243"/>
      <c r="AT824" s="244" t="s">
        <v>167</v>
      </c>
      <c r="AU824" s="244" t="s">
        <v>84</v>
      </c>
      <c r="AV824" s="12" t="s">
        <v>84</v>
      </c>
      <c r="AW824" s="12" t="s">
        <v>36</v>
      </c>
      <c r="AX824" s="12" t="s">
        <v>75</v>
      </c>
      <c r="AY824" s="244" t="s">
        <v>143</v>
      </c>
    </row>
    <row r="825" spans="2:51" s="12" customFormat="1" ht="12">
      <c r="B825" s="235"/>
      <c r="C825" s="236"/>
      <c r="D825" s="232" t="s">
        <v>167</v>
      </c>
      <c r="E825" s="245" t="s">
        <v>19</v>
      </c>
      <c r="F825" s="237" t="s">
        <v>1345</v>
      </c>
      <c r="G825" s="236"/>
      <c r="H825" s="238">
        <v>12.6</v>
      </c>
      <c r="I825" s="239"/>
      <c r="J825" s="236"/>
      <c r="K825" s="236"/>
      <c r="L825" s="240"/>
      <c r="M825" s="241"/>
      <c r="N825" s="242"/>
      <c r="O825" s="242"/>
      <c r="P825" s="242"/>
      <c r="Q825" s="242"/>
      <c r="R825" s="242"/>
      <c r="S825" s="242"/>
      <c r="T825" s="243"/>
      <c r="AT825" s="244" t="s">
        <v>167</v>
      </c>
      <c r="AU825" s="244" t="s">
        <v>84</v>
      </c>
      <c r="AV825" s="12" t="s">
        <v>84</v>
      </c>
      <c r="AW825" s="12" t="s">
        <v>36</v>
      </c>
      <c r="AX825" s="12" t="s">
        <v>75</v>
      </c>
      <c r="AY825" s="244" t="s">
        <v>143</v>
      </c>
    </row>
    <row r="826" spans="2:51" s="12" customFormat="1" ht="12">
      <c r="B826" s="235"/>
      <c r="C826" s="236"/>
      <c r="D826" s="232" t="s">
        <v>167</v>
      </c>
      <c r="E826" s="245" t="s">
        <v>19</v>
      </c>
      <c r="F826" s="237" t="s">
        <v>1346</v>
      </c>
      <c r="G826" s="236"/>
      <c r="H826" s="238">
        <v>26.4</v>
      </c>
      <c r="I826" s="239"/>
      <c r="J826" s="236"/>
      <c r="K826" s="236"/>
      <c r="L826" s="240"/>
      <c r="M826" s="241"/>
      <c r="N826" s="242"/>
      <c r="O826" s="242"/>
      <c r="P826" s="242"/>
      <c r="Q826" s="242"/>
      <c r="R826" s="242"/>
      <c r="S826" s="242"/>
      <c r="T826" s="243"/>
      <c r="AT826" s="244" t="s">
        <v>167</v>
      </c>
      <c r="AU826" s="244" t="s">
        <v>84</v>
      </c>
      <c r="AV826" s="12" t="s">
        <v>84</v>
      </c>
      <c r="AW826" s="12" t="s">
        <v>36</v>
      </c>
      <c r="AX826" s="12" t="s">
        <v>75</v>
      </c>
      <c r="AY826" s="244" t="s">
        <v>143</v>
      </c>
    </row>
    <row r="827" spans="2:51" s="12" customFormat="1" ht="12">
      <c r="B827" s="235"/>
      <c r="C827" s="236"/>
      <c r="D827" s="232" t="s">
        <v>167</v>
      </c>
      <c r="E827" s="245" t="s">
        <v>19</v>
      </c>
      <c r="F827" s="237" t="s">
        <v>1347</v>
      </c>
      <c r="G827" s="236"/>
      <c r="H827" s="238">
        <v>10.8</v>
      </c>
      <c r="I827" s="239"/>
      <c r="J827" s="236"/>
      <c r="K827" s="236"/>
      <c r="L827" s="240"/>
      <c r="M827" s="241"/>
      <c r="N827" s="242"/>
      <c r="O827" s="242"/>
      <c r="P827" s="242"/>
      <c r="Q827" s="242"/>
      <c r="R827" s="242"/>
      <c r="S827" s="242"/>
      <c r="T827" s="243"/>
      <c r="AT827" s="244" t="s">
        <v>167</v>
      </c>
      <c r="AU827" s="244" t="s">
        <v>84</v>
      </c>
      <c r="AV827" s="12" t="s">
        <v>84</v>
      </c>
      <c r="AW827" s="12" t="s">
        <v>36</v>
      </c>
      <c r="AX827" s="12" t="s">
        <v>75</v>
      </c>
      <c r="AY827" s="244" t="s">
        <v>143</v>
      </c>
    </row>
    <row r="828" spans="2:51" s="12" customFormat="1" ht="12">
      <c r="B828" s="235"/>
      <c r="C828" s="236"/>
      <c r="D828" s="232" t="s">
        <v>167</v>
      </c>
      <c r="E828" s="245" t="s">
        <v>19</v>
      </c>
      <c r="F828" s="237" t="s">
        <v>1348</v>
      </c>
      <c r="G828" s="236"/>
      <c r="H828" s="238">
        <v>25.95</v>
      </c>
      <c r="I828" s="239"/>
      <c r="J828" s="236"/>
      <c r="K828" s="236"/>
      <c r="L828" s="240"/>
      <c r="M828" s="241"/>
      <c r="N828" s="242"/>
      <c r="O828" s="242"/>
      <c r="P828" s="242"/>
      <c r="Q828" s="242"/>
      <c r="R828" s="242"/>
      <c r="S828" s="242"/>
      <c r="T828" s="243"/>
      <c r="AT828" s="244" t="s">
        <v>167</v>
      </c>
      <c r="AU828" s="244" t="s">
        <v>84</v>
      </c>
      <c r="AV828" s="12" t="s">
        <v>84</v>
      </c>
      <c r="AW828" s="12" t="s">
        <v>36</v>
      </c>
      <c r="AX828" s="12" t="s">
        <v>75</v>
      </c>
      <c r="AY828" s="244" t="s">
        <v>143</v>
      </c>
    </row>
    <row r="829" spans="2:51" s="14" customFormat="1" ht="12">
      <c r="B829" s="267"/>
      <c r="C829" s="268"/>
      <c r="D829" s="232" t="s">
        <v>167</v>
      </c>
      <c r="E829" s="269" t="s">
        <v>19</v>
      </c>
      <c r="F829" s="270" t="s">
        <v>351</v>
      </c>
      <c r="G829" s="268"/>
      <c r="H829" s="271">
        <v>130.5</v>
      </c>
      <c r="I829" s="272"/>
      <c r="J829" s="268"/>
      <c r="K829" s="268"/>
      <c r="L829" s="273"/>
      <c r="M829" s="274"/>
      <c r="N829" s="275"/>
      <c r="O829" s="275"/>
      <c r="P829" s="275"/>
      <c r="Q829" s="275"/>
      <c r="R829" s="275"/>
      <c r="S829" s="275"/>
      <c r="T829" s="276"/>
      <c r="AT829" s="277" t="s">
        <v>167</v>
      </c>
      <c r="AU829" s="277" t="s">
        <v>84</v>
      </c>
      <c r="AV829" s="14" t="s">
        <v>158</v>
      </c>
      <c r="AW829" s="14" t="s">
        <v>36</v>
      </c>
      <c r="AX829" s="14" t="s">
        <v>75</v>
      </c>
      <c r="AY829" s="277" t="s">
        <v>143</v>
      </c>
    </row>
    <row r="830" spans="2:51" s="12" customFormat="1" ht="12">
      <c r="B830" s="235"/>
      <c r="C830" s="236"/>
      <c r="D830" s="232" t="s">
        <v>167</v>
      </c>
      <c r="E830" s="245" t="s">
        <v>19</v>
      </c>
      <c r="F830" s="237" t="s">
        <v>391</v>
      </c>
      <c r="G830" s="236"/>
      <c r="H830" s="238">
        <v>17.4</v>
      </c>
      <c r="I830" s="239"/>
      <c r="J830" s="236"/>
      <c r="K830" s="236"/>
      <c r="L830" s="240"/>
      <c r="M830" s="241"/>
      <c r="N830" s="242"/>
      <c r="O830" s="242"/>
      <c r="P830" s="242"/>
      <c r="Q830" s="242"/>
      <c r="R830" s="242"/>
      <c r="S830" s="242"/>
      <c r="T830" s="243"/>
      <c r="AT830" s="244" t="s">
        <v>167</v>
      </c>
      <c r="AU830" s="244" t="s">
        <v>84</v>
      </c>
      <c r="AV830" s="12" t="s">
        <v>84</v>
      </c>
      <c r="AW830" s="12" t="s">
        <v>36</v>
      </c>
      <c r="AX830" s="12" t="s">
        <v>75</v>
      </c>
      <c r="AY830" s="244" t="s">
        <v>143</v>
      </c>
    </row>
    <row r="831" spans="2:51" s="12" customFormat="1" ht="12">
      <c r="B831" s="235"/>
      <c r="C831" s="236"/>
      <c r="D831" s="232" t="s">
        <v>167</v>
      </c>
      <c r="E831" s="245" t="s">
        <v>19</v>
      </c>
      <c r="F831" s="237" t="s">
        <v>1349</v>
      </c>
      <c r="G831" s="236"/>
      <c r="H831" s="238">
        <v>24.6</v>
      </c>
      <c r="I831" s="239"/>
      <c r="J831" s="236"/>
      <c r="K831" s="236"/>
      <c r="L831" s="240"/>
      <c r="M831" s="241"/>
      <c r="N831" s="242"/>
      <c r="O831" s="242"/>
      <c r="P831" s="242"/>
      <c r="Q831" s="242"/>
      <c r="R831" s="242"/>
      <c r="S831" s="242"/>
      <c r="T831" s="243"/>
      <c r="AT831" s="244" t="s">
        <v>167</v>
      </c>
      <c r="AU831" s="244" t="s">
        <v>84</v>
      </c>
      <c r="AV831" s="12" t="s">
        <v>84</v>
      </c>
      <c r="AW831" s="12" t="s">
        <v>36</v>
      </c>
      <c r="AX831" s="12" t="s">
        <v>75</v>
      </c>
      <c r="AY831" s="244" t="s">
        <v>143</v>
      </c>
    </row>
    <row r="832" spans="2:51" s="12" customFormat="1" ht="12">
      <c r="B832" s="235"/>
      <c r="C832" s="236"/>
      <c r="D832" s="232" t="s">
        <v>167</v>
      </c>
      <c r="E832" s="245" t="s">
        <v>19</v>
      </c>
      <c r="F832" s="237" t="s">
        <v>393</v>
      </c>
      <c r="G832" s="236"/>
      <c r="H832" s="238">
        <v>17.4</v>
      </c>
      <c r="I832" s="239"/>
      <c r="J832" s="236"/>
      <c r="K832" s="236"/>
      <c r="L832" s="240"/>
      <c r="M832" s="241"/>
      <c r="N832" s="242"/>
      <c r="O832" s="242"/>
      <c r="P832" s="242"/>
      <c r="Q832" s="242"/>
      <c r="R832" s="242"/>
      <c r="S832" s="242"/>
      <c r="T832" s="243"/>
      <c r="AT832" s="244" t="s">
        <v>167</v>
      </c>
      <c r="AU832" s="244" t="s">
        <v>84</v>
      </c>
      <c r="AV832" s="12" t="s">
        <v>84</v>
      </c>
      <c r="AW832" s="12" t="s">
        <v>36</v>
      </c>
      <c r="AX832" s="12" t="s">
        <v>75</v>
      </c>
      <c r="AY832" s="244" t="s">
        <v>143</v>
      </c>
    </row>
    <row r="833" spans="2:51" s="12" customFormat="1" ht="12">
      <c r="B833" s="235"/>
      <c r="C833" s="236"/>
      <c r="D833" s="232" t="s">
        <v>167</v>
      </c>
      <c r="E833" s="245" t="s">
        <v>19</v>
      </c>
      <c r="F833" s="237" t="s">
        <v>1350</v>
      </c>
      <c r="G833" s="236"/>
      <c r="H833" s="238">
        <v>53.7</v>
      </c>
      <c r="I833" s="239"/>
      <c r="J833" s="236"/>
      <c r="K833" s="236"/>
      <c r="L833" s="240"/>
      <c r="M833" s="241"/>
      <c r="N833" s="242"/>
      <c r="O833" s="242"/>
      <c r="P833" s="242"/>
      <c r="Q833" s="242"/>
      <c r="R833" s="242"/>
      <c r="S833" s="242"/>
      <c r="T833" s="243"/>
      <c r="AT833" s="244" t="s">
        <v>167</v>
      </c>
      <c r="AU833" s="244" t="s">
        <v>84</v>
      </c>
      <c r="AV833" s="12" t="s">
        <v>84</v>
      </c>
      <c r="AW833" s="12" t="s">
        <v>36</v>
      </c>
      <c r="AX833" s="12" t="s">
        <v>75</v>
      </c>
      <c r="AY833" s="244" t="s">
        <v>143</v>
      </c>
    </row>
    <row r="834" spans="2:51" s="12" customFormat="1" ht="12">
      <c r="B834" s="235"/>
      <c r="C834" s="236"/>
      <c r="D834" s="232" t="s">
        <v>167</v>
      </c>
      <c r="E834" s="245" t="s">
        <v>19</v>
      </c>
      <c r="F834" s="237" t="s">
        <v>395</v>
      </c>
      <c r="G834" s="236"/>
      <c r="H834" s="238">
        <v>11.1</v>
      </c>
      <c r="I834" s="239"/>
      <c r="J834" s="236"/>
      <c r="K834" s="236"/>
      <c r="L834" s="240"/>
      <c r="M834" s="241"/>
      <c r="N834" s="242"/>
      <c r="O834" s="242"/>
      <c r="P834" s="242"/>
      <c r="Q834" s="242"/>
      <c r="R834" s="242"/>
      <c r="S834" s="242"/>
      <c r="T834" s="243"/>
      <c r="AT834" s="244" t="s">
        <v>167</v>
      </c>
      <c r="AU834" s="244" t="s">
        <v>84</v>
      </c>
      <c r="AV834" s="12" t="s">
        <v>84</v>
      </c>
      <c r="AW834" s="12" t="s">
        <v>36</v>
      </c>
      <c r="AX834" s="12" t="s">
        <v>75</v>
      </c>
      <c r="AY834" s="244" t="s">
        <v>143</v>
      </c>
    </row>
    <row r="835" spans="2:51" s="12" customFormat="1" ht="12">
      <c r="B835" s="235"/>
      <c r="C835" s="236"/>
      <c r="D835" s="232" t="s">
        <v>167</v>
      </c>
      <c r="E835" s="245" t="s">
        <v>19</v>
      </c>
      <c r="F835" s="237" t="s">
        <v>396</v>
      </c>
      <c r="G835" s="236"/>
      <c r="H835" s="238">
        <v>8.4</v>
      </c>
      <c r="I835" s="239"/>
      <c r="J835" s="236"/>
      <c r="K835" s="236"/>
      <c r="L835" s="240"/>
      <c r="M835" s="241"/>
      <c r="N835" s="242"/>
      <c r="O835" s="242"/>
      <c r="P835" s="242"/>
      <c r="Q835" s="242"/>
      <c r="R835" s="242"/>
      <c r="S835" s="242"/>
      <c r="T835" s="243"/>
      <c r="AT835" s="244" t="s">
        <v>167</v>
      </c>
      <c r="AU835" s="244" t="s">
        <v>84</v>
      </c>
      <c r="AV835" s="12" t="s">
        <v>84</v>
      </c>
      <c r="AW835" s="12" t="s">
        <v>36</v>
      </c>
      <c r="AX835" s="12" t="s">
        <v>75</v>
      </c>
      <c r="AY835" s="244" t="s">
        <v>143</v>
      </c>
    </row>
    <row r="836" spans="2:51" s="12" customFormat="1" ht="12">
      <c r="B836" s="235"/>
      <c r="C836" s="236"/>
      <c r="D836" s="232" t="s">
        <v>167</v>
      </c>
      <c r="E836" s="245" t="s">
        <v>19</v>
      </c>
      <c r="F836" s="237" t="s">
        <v>397</v>
      </c>
      <c r="G836" s="236"/>
      <c r="H836" s="238">
        <v>7.2</v>
      </c>
      <c r="I836" s="239"/>
      <c r="J836" s="236"/>
      <c r="K836" s="236"/>
      <c r="L836" s="240"/>
      <c r="M836" s="241"/>
      <c r="N836" s="242"/>
      <c r="O836" s="242"/>
      <c r="P836" s="242"/>
      <c r="Q836" s="242"/>
      <c r="R836" s="242"/>
      <c r="S836" s="242"/>
      <c r="T836" s="243"/>
      <c r="AT836" s="244" t="s">
        <v>167</v>
      </c>
      <c r="AU836" s="244" t="s">
        <v>84</v>
      </c>
      <c r="AV836" s="12" t="s">
        <v>84</v>
      </c>
      <c r="AW836" s="12" t="s">
        <v>36</v>
      </c>
      <c r="AX836" s="12" t="s">
        <v>75</v>
      </c>
      <c r="AY836" s="244" t="s">
        <v>143</v>
      </c>
    </row>
    <row r="837" spans="2:51" s="14" customFormat="1" ht="12">
      <c r="B837" s="267"/>
      <c r="C837" s="268"/>
      <c r="D837" s="232" t="s">
        <v>167</v>
      </c>
      <c r="E837" s="269" t="s">
        <v>19</v>
      </c>
      <c r="F837" s="270" t="s">
        <v>356</v>
      </c>
      <c r="G837" s="268"/>
      <c r="H837" s="271">
        <v>139.79999999999998</v>
      </c>
      <c r="I837" s="272"/>
      <c r="J837" s="268"/>
      <c r="K837" s="268"/>
      <c r="L837" s="273"/>
      <c r="M837" s="274"/>
      <c r="N837" s="275"/>
      <c r="O837" s="275"/>
      <c r="P837" s="275"/>
      <c r="Q837" s="275"/>
      <c r="R837" s="275"/>
      <c r="S837" s="275"/>
      <c r="T837" s="276"/>
      <c r="AT837" s="277" t="s">
        <v>167</v>
      </c>
      <c r="AU837" s="277" t="s">
        <v>84</v>
      </c>
      <c r="AV837" s="14" t="s">
        <v>158</v>
      </c>
      <c r="AW837" s="14" t="s">
        <v>36</v>
      </c>
      <c r="AX837" s="14" t="s">
        <v>75</v>
      </c>
      <c r="AY837" s="277" t="s">
        <v>143</v>
      </c>
    </row>
    <row r="838" spans="2:51" s="12" customFormat="1" ht="12">
      <c r="B838" s="235"/>
      <c r="C838" s="236"/>
      <c r="D838" s="232" t="s">
        <v>167</v>
      </c>
      <c r="E838" s="245" t="s">
        <v>19</v>
      </c>
      <c r="F838" s="237" t="s">
        <v>398</v>
      </c>
      <c r="G838" s="236"/>
      <c r="H838" s="238">
        <v>17.4</v>
      </c>
      <c r="I838" s="239"/>
      <c r="J838" s="236"/>
      <c r="K838" s="236"/>
      <c r="L838" s="240"/>
      <c r="M838" s="241"/>
      <c r="N838" s="242"/>
      <c r="O838" s="242"/>
      <c r="P838" s="242"/>
      <c r="Q838" s="242"/>
      <c r="R838" s="242"/>
      <c r="S838" s="242"/>
      <c r="T838" s="243"/>
      <c r="AT838" s="244" t="s">
        <v>167</v>
      </c>
      <c r="AU838" s="244" t="s">
        <v>84</v>
      </c>
      <c r="AV838" s="12" t="s">
        <v>84</v>
      </c>
      <c r="AW838" s="12" t="s">
        <v>36</v>
      </c>
      <c r="AX838" s="12" t="s">
        <v>75</v>
      </c>
      <c r="AY838" s="244" t="s">
        <v>143</v>
      </c>
    </row>
    <row r="839" spans="2:51" s="12" customFormat="1" ht="12">
      <c r="B839" s="235"/>
      <c r="C839" s="236"/>
      <c r="D839" s="232" t="s">
        <v>167</v>
      </c>
      <c r="E839" s="245" t="s">
        <v>19</v>
      </c>
      <c r="F839" s="237" t="s">
        <v>1351</v>
      </c>
      <c r="G839" s="236"/>
      <c r="H839" s="238">
        <v>24.6</v>
      </c>
      <c r="I839" s="239"/>
      <c r="J839" s="236"/>
      <c r="K839" s="236"/>
      <c r="L839" s="240"/>
      <c r="M839" s="241"/>
      <c r="N839" s="242"/>
      <c r="O839" s="242"/>
      <c r="P839" s="242"/>
      <c r="Q839" s="242"/>
      <c r="R839" s="242"/>
      <c r="S839" s="242"/>
      <c r="T839" s="243"/>
      <c r="AT839" s="244" t="s">
        <v>167</v>
      </c>
      <c r="AU839" s="244" t="s">
        <v>84</v>
      </c>
      <c r="AV839" s="12" t="s">
        <v>84</v>
      </c>
      <c r="AW839" s="12" t="s">
        <v>36</v>
      </c>
      <c r="AX839" s="12" t="s">
        <v>75</v>
      </c>
      <c r="AY839" s="244" t="s">
        <v>143</v>
      </c>
    </row>
    <row r="840" spans="2:51" s="12" customFormat="1" ht="12">
      <c r="B840" s="235"/>
      <c r="C840" s="236"/>
      <c r="D840" s="232" t="s">
        <v>167</v>
      </c>
      <c r="E840" s="245" t="s">
        <v>19</v>
      </c>
      <c r="F840" s="237" t="s">
        <v>400</v>
      </c>
      <c r="G840" s="236"/>
      <c r="H840" s="238">
        <v>17.4</v>
      </c>
      <c r="I840" s="239"/>
      <c r="J840" s="236"/>
      <c r="K840" s="236"/>
      <c r="L840" s="240"/>
      <c r="M840" s="241"/>
      <c r="N840" s="242"/>
      <c r="O840" s="242"/>
      <c r="P840" s="242"/>
      <c r="Q840" s="242"/>
      <c r="R840" s="242"/>
      <c r="S840" s="242"/>
      <c r="T840" s="243"/>
      <c r="AT840" s="244" t="s">
        <v>167</v>
      </c>
      <c r="AU840" s="244" t="s">
        <v>84</v>
      </c>
      <c r="AV840" s="12" t="s">
        <v>84</v>
      </c>
      <c r="AW840" s="12" t="s">
        <v>36</v>
      </c>
      <c r="AX840" s="12" t="s">
        <v>75</v>
      </c>
      <c r="AY840" s="244" t="s">
        <v>143</v>
      </c>
    </row>
    <row r="841" spans="2:51" s="12" customFormat="1" ht="12">
      <c r="B841" s="235"/>
      <c r="C841" s="236"/>
      <c r="D841" s="232" t="s">
        <v>167</v>
      </c>
      <c r="E841" s="245" t="s">
        <v>19</v>
      </c>
      <c r="F841" s="237" t="s">
        <v>1352</v>
      </c>
      <c r="G841" s="236"/>
      <c r="H841" s="238">
        <v>53.7</v>
      </c>
      <c r="I841" s="239"/>
      <c r="J841" s="236"/>
      <c r="K841" s="236"/>
      <c r="L841" s="240"/>
      <c r="M841" s="241"/>
      <c r="N841" s="242"/>
      <c r="O841" s="242"/>
      <c r="P841" s="242"/>
      <c r="Q841" s="242"/>
      <c r="R841" s="242"/>
      <c r="S841" s="242"/>
      <c r="T841" s="243"/>
      <c r="AT841" s="244" t="s">
        <v>167</v>
      </c>
      <c r="AU841" s="244" t="s">
        <v>84</v>
      </c>
      <c r="AV841" s="12" t="s">
        <v>84</v>
      </c>
      <c r="AW841" s="12" t="s">
        <v>36</v>
      </c>
      <c r="AX841" s="12" t="s">
        <v>75</v>
      </c>
      <c r="AY841" s="244" t="s">
        <v>143</v>
      </c>
    </row>
    <row r="842" spans="2:51" s="12" customFormat="1" ht="12">
      <c r="B842" s="235"/>
      <c r="C842" s="236"/>
      <c r="D842" s="232" t="s">
        <v>167</v>
      </c>
      <c r="E842" s="245" t="s">
        <v>19</v>
      </c>
      <c r="F842" s="237" t="s">
        <v>402</v>
      </c>
      <c r="G842" s="236"/>
      <c r="H842" s="238">
        <v>11.1</v>
      </c>
      <c r="I842" s="239"/>
      <c r="J842" s="236"/>
      <c r="K842" s="236"/>
      <c r="L842" s="240"/>
      <c r="M842" s="241"/>
      <c r="N842" s="242"/>
      <c r="O842" s="242"/>
      <c r="P842" s="242"/>
      <c r="Q842" s="242"/>
      <c r="R842" s="242"/>
      <c r="S842" s="242"/>
      <c r="T842" s="243"/>
      <c r="AT842" s="244" t="s">
        <v>167</v>
      </c>
      <c r="AU842" s="244" t="s">
        <v>84</v>
      </c>
      <c r="AV842" s="12" t="s">
        <v>84</v>
      </c>
      <c r="AW842" s="12" t="s">
        <v>36</v>
      </c>
      <c r="AX842" s="12" t="s">
        <v>75</v>
      </c>
      <c r="AY842" s="244" t="s">
        <v>143</v>
      </c>
    </row>
    <row r="843" spans="2:51" s="12" customFormat="1" ht="12">
      <c r="B843" s="235"/>
      <c r="C843" s="236"/>
      <c r="D843" s="232" t="s">
        <v>167</v>
      </c>
      <c r="E843" s="245" t="s">
        <v>19</v>
      </c>
      <c r="F843" s="237" t="s">
        <v>403</v>
      </c>
      <c r="G843" s="236"/>
      <c r="H843" s="238">
        <v>8.4</v>
      </c>
      <c r="I843" s="239"/>
      <c r="J843" s="236"/>
      <c r="K843" s="236"/>
      <c r="L843" s="240"/>
      <c r="M843" s="241"/>
      <c r="N843" s="242"/>
      <c r="O843" s="242"/>
      <c r="P843" s="242"/>
      <c r="Q843" s="242"/>
      <c r="R843" s="242"/>
      <c r="S843" s="242"/>
      <c r="T843" s="243"/>
      <c r="AT843" s="244" t="s">
        <v>167</v>
      </c>
      <c r="AU843" s="244" t="s">
        <v>84</v>
      </c>
      <c r="AV843" s="12" t="s">
        <v>84</v>
      </c>
      <c r="AW843" s="12" t="s">
        <v>36</v>
      </c>
      <c r="AX843" s="12" t="s">
        <v>75</v>
      </c>
      <c r="AY843" s="244" t="s">
        <v>143</v>
      </c>
    </row>
    <row r="844" spans="2:51" s="12" customFormat="1" ht="12">
      <c r="B844" s="235"/>
      <c r="C844" s="236"/>
      <c r="D844" s="232" t="s">
        <v>167</v>
      </c>
      <c r="E844" s="245" t="s">
        <v>19</v>
      </c>
      <c r="F844" s="237" t="s">
        <v>404</v>
      </c>
      <c r="G844" s="236"/>
      <c r="H844" s="238">
        <v>7.2</v>
      </c>
      <c r="I844" s="239"/>
      <c r="J844" s="236"/>
      <c r="K844" s="236"/>
      <c r="L844" s="240"/>
      <c r="M844" s="241"/>
      <c r="N844" s="242"/>
      <c r="O844" s="242"/>
      <c r="P844" s="242"/>
      <c r="Q844" s="242"/>
      <c r="R844" s="242"/>
      <c r="S844" s="242"/>
      <c r="T844" s="243"/>
      <c r="AT844" s="244" t="s">
        <v>167</v>
      </c>
      <c r="AU844" s="244" t="s">
        <v>84</v>
      </c>
      <c r="AV844" s="12" t="s">
        <v>84</v>
      </c>
      <c r="AW844" s="12" t="s">
        <v>36</v>
      </c>
      <c r="AX844" s="12" t="s">
        <v>75</v>
      </c>
      <c r="AY844" s="244" t="s">
        <v>143</v>
      </c>
    </row>
    <row r="845" spans="2:51" s="14" customFormat="1" ht="12">
      <c r="B845" s="267"/>
      <c r="C845" s="268"/>
      <c r="D845" s="232" t="s">
        <v>167</v>
      </c>
      <c r="E845" s="269" t="s">
        <v>19</v>
      </c>
      <c r="F845" s="270" t="s">
        <v>360</v>
      </c>
      <c r="G845" s="268"/>
      <c r="H845" s="271">
        <v>139.79999999999998</v>
      </c>
      <c r="I845" s="272"/>
      <c r="J845" s="268"/>
      <c r="K845" s="268"/>
      <c r="L845" s="273"/>
      <c r="M845" s="274"/>
      <c r="N845" s="275"/>
      <c r="O845" s="275"/>
      <c r="P845" s="275"/>
      <c r="Q845" s="275"/>
      <c r="R845" s="275"/>
      <c r="S845" s="275"/>
      <c r="T845" s="276"/>
      <c r="AT845" s="277" t="s">
        <v>167</v>
      </c>
      <c r="AU845" s="277" t="s">
        <v>84</v>
      </c>
      <c r="AV845" s="14" t="s">
        <v>158</v>
      </c>
      <c r="AW845" s="14" t="s">
        <v>36</v>
      </c>
      <c r="AX845" s="14" t="s">
        <v>75</v>
      </c>
      <c r="AY845" s="277" t="s">
        <v>143</v>
      </c>
    </row>
    <row r="846" spans="2:51" s="13" customFormat="1" ht="12">
      <c r="B846" s="246"/>
      <c r="C846" s="247"/>
      <c r="D846" s="232" t="s">
        <v>167</v>
      </c>
      <c r="E846" s="248" t="s">
        <v>19</v>
      </c>
      <c r="F846" s="249" t="s">
        <v>176</v>
      </c>
      <c r="G846" s="247"/>
      <c r="H846" s="250">
        <v>437.90999999999997</v>
      </c>
      <c r="I846" s="251"/>
      <c r="J846" s="247"/>
      <c r="K846" s="247"/>
      <c r="L846" s="252"/>
      <c r="M846" s="253"/>
      <c r="N846" s="254"/>
      <c r="O846" s="254"/>
      <c r="P846" s="254"/>
      <c r="Q846" s="254"/>
      <c r="R846" s="254"/>
      <c r="S846" s="254"/>
      <c r="T846" s="255"/>
      <c r="AT846" s="256" t="s">
        <v>167</v>
      </c>
      <c r="AU846" s="256" t="s">
        <v>84</v>
      </c>
      <c r="AV846" s="13" t="s">
        <v>150</v>
      </c>
      <c r="AW846" s="13" t="s">
        <v>36</v>
      </c>
      <c r="AX846" s="13" t="s">
        <v>82</v>
      </c>
      <c r="AY846" s="256" t="s">
        <v>143</v>
      </c>
    </row>
    <row r="847" spans="2:65" s="1" customFormat="1" ht="16.5" customHeight="1">
      <c r="B847" s="38"/>
      <c r="C847" s="219" t="s">
        <v>1353</v>
      </c>
      <c r="D847" s="219" t="s">
        <v>145</v>
      </c>
      <c r="E847" s="220" t="s">
        <v>1354</v>
      </c>
      <c r="F847" s="221" t="s">
        <v>1355</v>
      </c>
      <c r="G847" s="222" t="s">
        <v>426</v>
      </c>
      <c r="H847" s="223">
        <v>120</v>
      </c>
      <c r="I847" s="224"/>
      <c r="J847" s="225">
        <f>ROUND(I847*H847,2)</f>
        <v>0</v>
      </c>
      <c r="K847" s="221" t="s">
        <v>149</v>
      </c>
      <c r="L847" s="43"/>
      <c r="M847" s="226" t="s">
        <v>19</v>
      </c>
      <c r="N847" s="227" t="s">
        <v>46</v>
      </c>
      <c r="O847" s="83"/>
      <c r="P847" s="228">
        <f>O847*H847</f>
        <v>0</v>
      </c>
      <c r="Q847" s="228">
        <v>0</v>
      </c>
      <c r="R847" s="228">
        <f>Q847*H847</f>
        <v>0</v>
      </c>
      <c r="S847" s="228">
        <v>0</v>
      </c>
      <c r="T847" s="229">
        <f>S847*H847</f>
        <v>0</v>
      </c>
      <c r="AR847" s="230" t="s">
        <v>228</v>
      </c>
      <c r="AT847" s="230" t="s">
        <v>145</v>
      </c>
      <c r="AU847" s="230" t="s">
        <v>84</v>
      </c>
      <c r="AY847" s="17" t="s">
        <v>143</v>
      </c>
      <c r="BE847" s="231">
        <f>IF(N847="základní",J847,0)</f>
        <v>0</v>
      </c>
      <c r="BF847" s="231">
        <f>IF(N847="snížená",J847,0)</f>
        <v>0</v>
      </c>
      <c r="BG847" s="231">
        <f>IF(N847="zákl. přenesená",J847,0)</f>
        <v>0</v>
      </c>
      <c r="BH847" s="231">
        <f>IF(N847="sníž. přenesená",J847,0)</f>
        <v>0</v>
      </c>
      <c r="BI847" s="231">
        <f>IF(N847="nulová",J847,0)</f>
        <v>0</v>
      </c>
      <c r="BJ847" s="17" t="s">
        <v>82</v>
      </c>
      <c r="BK847" s="231">
        <f>ROUND(I847*H847,2)</f>
        <v>0</v>
      </c>
      <c r="BL847" s="17" t="s">
        <v>228</v>
      </c>
      <c r="BM847" s="230" t="s">
        <v>1356</v>
      </c>
    </row>
    <row r="848" spans="2:47" s="1" customFormat="1" ht="12">
      <c r="B848" s="38"/>
      <c r="C848" s="39"/>
      <c r="D848" s="232" t="s">
        <v>152</v>
      </c>
      <c r="E848" s="39"/>
      <c r="F848" s="233" t="s">
        <v>1357</v>
      </c>
      <c r="G848" s="39"/>
      <c r="H848" s="39"/>
      <c r="I848" s="145"/>
      <c r="J848" s="39"/>
      <c r="K848" s="39"/>
      <c r="L848" s="43"/>
      <c r="M848" s="234"/>
      <c r="N848" s="83"/>
      <c r="O848" s="83"/>
      <c r="P848" s="83"/>
      <c r="Q848" s="83"/>
      <c r="R848" s="83"/>
      <c r="S848" s="83"/>
      <c r="T848" s="84"/>
      <c r="AT848" s="17" t="s">
        <v>152</v>
      </c>
      <c r="AU848" s="17" t="s">
        <v>84</v>
      </c>
    </row>
    <row r="849" spans="2:65" s="1" customFormat="1" ht="16.5" customHeight="1">
      <c r="B849" s="38"/>
      <c r="C849" s="219" t="s">
        <v>1358</v>
      </c>
      <c r="D849" s="219" t="s">
        <v>145</v>
      </c>
      <c r="E849" s="220" t="s">
        <v>1359</v>
      </c>
      <c r="F849" s="221" t="s">
        <v>1360</v>
      </c>
      <c r="G849" s="222" t="s">
        <v>426</v>
      </c>
      <c r="H849" s="223">
        <v>40</v>
      </c>
      <c r="I849" s="224"/>
      <c r="J849" s="225">
        <f>ROUND(I849*H849,2)</f>
        <v>0</v>
      </c>
      <c r="K849" s="221" t="s">
        <v>149</v>
      </c>
      <c r="L849" s="43"/>
      <c r="M849" s="226" t="s">
        <v>19</v>
      </c>
      <c r="N849" s="227" t="s">
        <v>46</v>
      </c>
      <c r="O849" s="83"/>
      <c r="P849" s="228">
        <f>O849*H849</f>
        <v>0</v>
      </c>
      <c r="Q849" s="228">
        <v>0</v>
      </c>
      <c r="R849" s="228">
        <f>Q849*H849</f>
        <v>0</v>
      </c>
      <c r="S849" s="228">
        <v>0</v>
      </c>
      <c r="T849" s="229">
        <f>S849*H849</f>
        <v>0</v>
      </c>
      <c r="AR849" s="230" t="s">
        <v>228</v>
      </c>
      <c r="AT849" s="230" t="s">
        <v>145</v>
      </c>
      <c r="AU849" s="230" t="s">
        <v>84</v>
      </c>
      <c r="AY849" s="17" t="s">
        <v>143</v>
      </c>
      <c r="BE849" s="231">
        <f>IF(N849="základní",J849,0)</f>
        <v>0</v>
      </c>
      <c r="BF849" s="231">
        <f>IF(N849="snížená",J849,0)</f>
        <v>0</v>
      </c>
      <c r="BG849" s="231">
        <f>IF(N849="zákl. přenesená",J849,0)</f>
        <v>0</v>
      </c>
      <c r="BH849" s="231">
        <f>IF(N849="sníž. přenesená",J849,0)</f>
        <v>0</v>
      </c>
      <c r="BI849" s="231">
        <f>IF(N849="nulová",J849,0)</f>
        <v>0</v>
      </c>
      <c r="BJ849" s="17" t="s">
        <v>82</v>
      </c>
      <c r="BK849" s="231">
        <f>ROUND(I849*H849,2)</f>
        <v>0</v>
      </c>
      <c r="BL849" s="17" t="s">
        <v>228</v>
      </c>
      <c r="BM849" s="230" t="s">
        <v>1361</v>
      </c>
    </row>
    <row r="850" spans="2:47" s="1" customFormat="1" ht="12">
      <c r="B850" s="38"/>
      <c r="C850" s="39"/>
      <c r="D850" s="232" t="s">
        <v>152</v>
      </c>
      <c r="E850" s="39"/>
      <c r="F850" s="233" t="s">
        <v>1357</v>
      </c>
      <c r="G850" s="39"/>
      <c r="H850" s="39"/>
      <c r="I850" s="145"/>
      <c r="J850" s="39"/>
      <c r="K850" s="39"/>
      <c r="L850" s="43"/>
      <c r="M850" s="234"/>
      <c r="N850" s="83"/>
      <c r="O850" s="83"/>
      <c r="P850" s="83"/>
      <c r="Q850" s="83"/>
      <c r="R850" s="83"/>
      <c r="S850" s="83"/>
      <c r="T850" s="84"/>
      <c r="AT850" s="17" t="s">
        <v>152</v>
      </c>
      <c r="AU850" s="17" t="s">
        <v>84</v>
      </c>
    </row>
    <row r="851" spans="2:65" s="1" customFormat="1" ht="16.5" customHeight="1">
      <c r="B851" s="38"/>
      <c r="C851" s="219" t="s">
        <v>1362</v>
      </c>
      <c r="D851" s="219" t="s">
        <v>145</v>
      </c>
      <c r="E851" s="220" t="s">
        <v>1363</v>
      </c>
      <c r="F851" s="221" t="s">
        <v>1364</v>
      </c>
      <c r="G851" s="222" t="s">
        <v>426</v>
      </c>
      <c r="H851" s="223">
        <v>48</v>
      </c>
      <c r="I851" s="224"/>
      <c r="J851" s="225">
        <f>ROUND(I851*H851,2)</f>
        <v>0</v>
      </c>
      <c r="K851" s="221" t="s">
        <v>149</v>
      </c>
      <c r="L851" s="43"/>
      <c r="M851" s="226" t="s">
        <v>19</v>
      </c>
      <c r="N851" s="227" t="s">
        <v>46</v>
      </c>
      <c r="O851" s="83"/>
      <c r="P851" s="228">
        <f>O851*H851</f>
        <v>0</v>
      </c>
      <c r="Q851" s="228">
        <v>0</v>
      </c>
      <c r="R851" s="228">
        <f>Q851*H851</f>
        <v>0</v>
      </c>
      <c r="S851" s="228">
        <v>0</v>
      </c>
      <c r="T851" s="229">
        <f>S851*H851</f>
        <v>0</v>
      </c>
      <c r="AR851" s="230" t="s">
        <v>228</v>
      </c>
      <c r="AT851" s="230" t="s">
        <v>145</v>
      </c>
      <c r="AU851" s="230" t="s">
        <v>84</v>
      </c>
      <c r="AY851" s="17" t="s">
        <v>143</v>
      </c>
      <c r="BE851" s="231">
        <f>IF(N851="základní",J851,0)</f>
        <v>0</v>
      </c>
      <c r="BF851" s="231">
        <f>IF(N851="snížená",J851,0)</f>
        <v>0</v>
      </c>
      <c r="BG851" s="231">
        <f>IF(N851="zákl. přenesená",J851,0)</f>
        <v>0</v>
      </c>
      <c r="BH851" s="231">
        <f>IF(N851="sníž. přenesená",J851,0)</f>
        <v>0</v>
      </c>
      <c r="BI851" s="231">
        <f>IF(N851="nulová",J851,0)</f>
        <v>0</v>
      </c>
      <c r="BJ851" s="17" t="s">
        <v>82</v>
      </c>
      <c r="BK851" s="231">
        <f>ROUND(I851*H851,2)</f>
        <v>0</v>
      </c>
      <c r="BL851" s="17" t="s">
        <v>228</v>
      </c>
      <c r="BM851" s="230" t="s">
        <v>1365</v>
      </c>
    </row>
    <row r="852" spans="2:47" s="1" customFormat="1" ht="12">
      <c r="B852" s="38"/>
      <c r="C852" s="39"/>
      <c r="D852" s="232" t="s">
        <v>152</v>
      </c>
      <c r="E852" s="39"/>
      <c r="F852" s="233" t="s">
        <v>1357</v>
      </c>
      <c r="G852" s="39"/>
      <c r="H852" s="39"/>
      <c r="I852" s="145"/>
      <c r="J852" s="39"/>
      <c r="K852" s="39"/>
      <c r="L852" s="43"/>
      <c r="M852" s="234"/>
      <c r="N852" s="83"/>
      <c r="O852" s="83"/>
      <c r="P852" s="83"/>
      <c r="Q852" s="83"/>
      <c r="R852" s="83"/>
      <c r="S852" s="83"/>
      <c r="T852" s="84"/>
      <c r="AT852" s="17" t="s">
        <v>152</v>
      </c>
      <c r="AU852" s="17" t="s">
        <v>84</v>
      </c>
    </row>
    <row r="853" spans="2:65" s="1" customFormat="1" ht="16.5" customHeight="1">
      <c r="B853" s="38"/>
      <c r="C853" s="219" t="s">
        <v>1366</v>
      </c>
      <c r="D853" s="219" t="s">
        <v>145</v>
      </c>
      <c r="E853" s="220" t="s">
        <v>1367</v>
      </c>
      <c r="F853" s="221" t="s">
        <v>1368</v>
      </c>
      <c r="G853" s="222" t="s">
        <v>148</v>
      </c>
      <c r="H853" s="223">
        <v>13.2</v>
      </c>
      <c r="I853" s="224"/>
      <c r="J853" s="225">
        <f>ROUND(I853*H853,2)</f>
        <v>0</v>
      </c>
      <c r="K853" s="221" t="s">
        <v>149</v>
      </c>
      <c r="L853" s="43"/>
      <c r="M853" s="226" t="s">
        <v>19</v>
      </c>
      <c r="N853" s="227" t="s">
        <v>46</v>
      </c>
      <c r="O853" s="83"/>
      <c r="P853" s="228">
        <f>O853*H853</f>
        <v>0</v>
      </c>
      <c r="Q853" s="228">
        <v>0.00095</v>
      </c>
      <c r="R853" s="228">
        <f>Q853*H853</f>
        <v>0.012539999999999999</v>
      </c>
      <c r="S853" s="228">
        <v>0</v>
      </c>
      <c r="T853" s="229">
        <f>S853*H853</f>
        <v>0</v>
      </c>
      <c r="AR853" s="230" t="s">
        <v>228</v>
      </c>
      <c r="AT853" s="230" t="s">
        <v>145</v>
      </c>
      <c r="AU853" s="230" t="s">
        <v>84</v>
      </c>
      <c r="AY853" s="17" t="s">
        <v>143</v>
      </c>
      <c r="BE853" s="231">
        <f>IF(N853="základní",J853,0)</f>
        <v>0</v>
      </c>
      <c r="BF853" s="231">
        <f>IF(N853="snížená",J853,0)</f>
        <v>0</v>
      </c>
      <c r="BG853" s="231">
        <f>IF(N853="zákl. přenesená",J853,0)</f>
        <v>0</v>
      </c>
      <c r="BH853" s="231">
        <f>IF(N853="sníž. přenesená",J853,0)</f>
        <v>0</v>
      </c>
      <c r="BI853" s="231">
        <f>IF(N853="nulová",J853,0)</f>
        <v>0</v>
      </c>
      <c r="BJ853" s="17" t="s">
        <v>82</v>
      </c>
      <c r="BK853" s="231">
        <f>ROUND(I853*H853,2)</f>
        <v>0</v>
      </c>
      <c r="BL853" s="17" t="s">
        <v>228</v>
      </c>
      <c r="BM853" s="230" t="s">
        <v>1369</v>
      </c>
    </row>
    <row r="854" spans="2:51" s="12" customFormat="1" ht="12">
      <c r="B854" s="235"/>
      <c r="C854" s="236"/>
      <c r="D854" s="232" t="s">
        <v>167</v>
      </c>
      <c r="E854" s="245" t="s">
        <v>19</v>
      </c>
      <c r="F854" s="237" t="s">
        <v>1370</v>
      </c>
      <c r="G854" s="236"/>
      <c r="H854" s="238">
        <v>6.6</v>
      </c>
      <c r="I854" s="239"/>
      <c r="J854" s="236"/>
      <c r="K854" s="236"/>
      <c r="L854" s="240"/>
      <c r="M854" s="241"/>
      <c r="N854" s="242"/>
      <c r="O854" s="242"/>
      <c r="P854" s="242"/>
      <c r="Q854" s="242"/>
      <c r="R854" s="242"/>
      <c r="S854" s="242"/>
      <c r="T854" s="243"/>
      <c r="AT854" s="244" t="s">
        <v>167</v>
      </c>
      <c r="AU854" s="244" t="s">
        <v>84</v>
      </c>
      <c r="AV854" s="12" t="s">
        <v>84</v>
      </c>
      <c r="AW854" s="12" t="s">
        <v>36</v>
      </c>
      <c r="AX854" s="12" t="s">
        <v>82</v>
      </c>
      <c r="AY854" s="244" t="s">
        <v>143</v>
      </c>
    </row>
    <row r="855" spans="2:51" s="12" customFormat="1" ht="12">
      <c r="B855" s="235"/>
      <c r="C855" s="236"/>
      <c r="D855" s="232" t="s">
        <v>167</v>
      </c>
      <c r="E855" s="236"/>
      <c r="F855" s="237" t="s">
        <v>1371</v>
      </c>
      <c r="G855" s="236"/>
      <c r="H855" s="238">
        <v>13.2</v>
      </c>
      <c r="I855" s="239"/>
      <c r="J855" s="236"/>
      <c r="K855" s="236"/>
      <c r="L855" s="240"/>
      <c r="M855" s="241"/>
      <c r="N855" s="242"/>
      <c r="O855" s="242"/>
      <c r="P855" s="242"/>
      <c r="Q855" s="242"/>
      <c r="R855" s="242"/>
      <c r="S855" s="242"/>
      <c r="T855" s="243"/>
      <c r="AT855" s="244" t="s">
        <v>167</v>
      </c>
      <c r="AU855" s="244" t="s">
        <v>84</v>
      </c>
      <c r="AV855" s="12" t="s">
        <v>84</v>
      </c>
      <c r="AW855" s="12" t="s">
        <v>4</v>
      </c>
      <c r="AX855" s="12" t="s">
        <v>82</v>
      </c>
      <c r="AY855" s="244" t="s">
        <v>143</v>
      </c>
    </row>
    <row r="856" spans="2:65" s="1" customFormat="1" ht="24" customHeight="1">
      <c r="B856" s="38"/>
      <c r="C856" s="219" t="s">
        <v>1372</v>
      </c>
      <c r="D856" s="219" t="s">
        <v>145</v>
      </c>
      <c r="E856" s="220" t="s">
        <v>1373</v>
      </c>
      <c r="F856" s="221" t="s">
        <v>1374</v>
      </c>
      <c r="G856" s="222" t="s">
        <v>148</v>
      </c>
      <c r="H856" s="223">
        <v>13.75</v>
      </c>
      <c r="I856" s="224"/>
      <c r="J856" s="225">
        <f>ROUND(I856*H856,2)</f>
        <v>0</v>
      </c>
      <c r="K856" s="221" t="s">
        <v>149</v>
      </c>
      <c r="L856" s="43"/>
      <c r="M856" s="226" t="s">
        <v>19</v>
      </c>
      <c r="N856" s="227" t="s">
        <v>46</v>
      </c>
      <c r="O856" s="83"/>
      <c r="P856" s="228">
        <f>O856*H856</f>
        <v>0</v>
      </c>
      <c r="Q856" s="228">
        <v>0.00098</v>
      </c>
      <c r="R856" s="228">
        <f>Q856*H856</f>
        <v>0.013474999999999999</v>
      </c>
      <c r="S856" s="228">
        <v>0</v>
      </c>
      <c r="T856" s="229">
        <f>S856*H856</f>
        <v>0</v>
      </c>
      <c r="AR856" s="230" t="s">
        <v>228</v>
      </c>
      <c r="AT856" s="230" t="s">
        <v>145</v>
      </c>
      <c r="AU856" s="230" t="s">
        <v>84</v>
      </c>
      <c r="AY856" s="17" t="s">
        <v>143</v>
      </c>
      <c r="BE856" s="231">
        <f>IF(N856="základní",J856,0)</f>
        <v>0</v>
      </c>
      <c r="BF856" s="231">
        <f>IF(N856="snížená",J856,0)</f>
        <v>0</v>
      </c>
      <c r="BG856" s="231">
        <f>IF(N856="zákl. přenesená",J856,0)</f>
        <v>0</v>
      </c>
      <c r="BH856" s="231">
        <f>IF(N856="sníž. přenesená",J856,0)</f>
        <v>0</v>
      </c>
      <c r="BI856" s="231">
        <f>IF(N856="nulová",J856,0)</f>
        <v>0</v>
      </c>
      <c r="BJ856" s="17" t="s">
        <v>82</v>
      </c>
      <c r="BK856" s="231">
        <f>ROUND(I856*H856,2)</f>
        <v>0</v>
      </c>
      <c r="BL856" s="17" t="s">
        <v>228</v>
      </c>
      <c r="BM856" s="230" t="s">
        <v>1375</v>
      </c>
    </row>
    <row r="857" spans="2:51" s="12" customFormat="1" ht="12">
      <c r="B857" s="235"/>
      <c r="C857" s="236"/>
      <c r="D857" s="232" t="s">
        <v>167</v>
      </c>
      <c r="E857" s="245" t="s">
        <v>19</v>
      </c>
      <c r="F857" s="237" t="s">
        <v>1376</v>
      </c>
      <c r="G857" s="236"/>
      <c r="H857" s="238">
        <v>13.75</v>
      </c>
      <c r="I857" s="239"/>
      <c r="J857" s="236"/>
      <c r="K857" s="236"/>
      <c r="L857" s="240"/>
      <c r="M857" s="241"/>
      <c r="N857" s="242"/>
      <c r="O857" s="242"/>
      <c r="P857" s="242"/>
      <c r="Q857" s="242"/>
      <c r="R857" s="242"/>
      <c r="S857" s="242"/>
      <c r="T857" s="243"/>
      <c r="AT857" s="244" t="s">
        <v>167</v>
      </c>
      <c r="AU857" s="244" t="s">
        <v>84</v>
      </c>
      <c r="AV857" s="12" t="s">
        <v>84</v>
      </c>
      <c r="AW857" s="12" t="s">
        <v>36</v>
      </c>
      <c r="AX857" s="12" t="s">
        <v>82</v>
      </c>
      <c r="AY857" s="244" t="s">
        <v>143</v>
      </c>
    </row>
    <row r="858" spans="2:65" s="1" customFormat="1" ht="16.5" customHeight="1">
      <c r="B858" s="38"/>
      <c r="C858" s="257" t="s">
        <v>1377</v>
      </c>
      <c r="D858" s="257" t="s">
        <v>234</v>
      </c>
      <c r="E858" s="258" t="s">
        <v>1378</v>
      </c>
      <c r="F858" s="259" t="s">
        <v>1379</v>
      </c>
      <c r="G858" s="260" t="s">
        <v>195</v>
      </c>
      <c r="H858" s="261">
        <v>487.63</v>
      </c>
      <c r="I858" s="262"/>
      <c r="J858" s="263">
        <f>ROUND(I858*H858,2)</f>
        <v>0</v>
      </c>
      <c r="K858" s="259" t="s">
        <v>149</v>
      </c>
      <c r="L858" s="264"/>
      <c r="M858" s="265" t="s">
        <v>19</v>
      </c>
      <c r="N858" s="266" t="s">
        <v>46</v>
      </c>
      <c r="O858" s="83"/>
      <c r="P858" s="228">
        <f>O858*H858</f>
        <v>0</v>
      </c>
      <c r="Q858" s="228">
        <v>0.0126</v>
      </c>
      <c r="R858" s="228">
        <f>Q858*H858</f>
        <v>6.144138</v>
      </c>
      <c r="S858" s="228">
        <v>0</v>
      </c>
      <c r="T858" s="229">
        <f>S858*H858</f>
        <v>0</v>
      </c>
      <c r="AR858" s="230" t="s">
        <v>317</v>
      </c>
      <c r="AT858" s="230" t="s">
        <v>234</v>
      </c>
      <c r="AU858" s="230" t="s">
        <v>84</v>
      </c>
      <c r="AY858" s="17" t="s">
        <v>143</v>
      </c>
      <c r="BE858" s="231">
        <f>IF(N858="základní",J858,0)</f>
        <v>0</v>
      </c>
      <c r="BF858" s="231">
        <f>IF(N858="snížená",J858,0)</f>
        <v>0</v>
      </c>
      <c r="BG858" s="231">
        <f>IF(N858="zákl. přenesená",J858,0)</f>
        <v>0</v>
      </c>
      <c r="BH858" s="231">
        <f>IF(N858="sníž. přenesená",J858,0)</f>
        <v>0</v>
      </c>
      <c r="BI858" s="231">
        <f>IF(N858="nulová",J858,0)</f>
        <v>0</v>
      </c>
      <c r="BJ858" s="17" t="s">
        <v>82</v>
      </c>
      <c r="BK858" s="231">
        <f>ROUND(I858*H858,2)</f>
        <v>0</v>
      </c>
      <c r="BL858" s="17" t="s">
        <v>228</v>
      </c>
      <c r="BM858" s="230" t="s">
        <v>1380</v>
      </c>
    </row>
    <row r="859" spans="2:51" s="12" customFormat="1" ht="12">
      <c r="B859" s="235"/>
      <c r="C859" s="236"/>
      <c r="D859" s="232" t="s">
        <v>167</v>
      </c>
      <c r="E859" s="245" t="s">
        <v>19</v>
      </c>
      <c r="F859" s="237" t="s">
        <v>1381</v>
      </c>
      <c r="G859" s="236"/>
      <c r="H859" s="238">
        <v>437.91</v>
      </c>
      <c r="I859" s="239"/>
      <c r="J859" s="236"/>
      <c r="K859" s="236"/>
      <c r="L859" s="240"/>
      <c r="M859" s="241"/>
      <c r="N859" s="242"/>
      <c r="O859" s="242"/>
      <c r="P859" s="242"/>
      <c r="Q859" s="242"/>
      <c r="R859" s="242"/>
      <c r="S859" s="242"/>
      <c r="T859" s="243"/>
      <c r="AT859" s="244" t="s">
        <v>167</v>
      </c>
      <c r="AU859" s="244" t="s">
        <v>84</v>
      </c>
      <c r="AV859" s="12" t="s">
        <v>84</v>
      </c>
      <c r="AW859" s="12" t="s">
        <v>36</v>
      </c>
      <c r="AX859" s="12" t="s">
        <v>75</v>
      </c>
      <c r="AY859" s="244" t="s">
        <v>143</v>
      </c>
    </row>
    <row r="860" spans="2:51" s="12" customFormat="1" ht="12">
      <c r="B860" s="235"/>
      <c r="C860" s="236"/>
      <c r="D860" s="232" t="s">
        <v>167</v>
      </c>
      <c r="E860" s="245" t="s">
        <v>19</v>
      </c>
      <c r="F860" s="237" t="s">
        <v>1382</v>
      </c>
      <c r="G860" s="236"/>
      <c r="H860" s="238">
        <v>2.64</v>
      </c>
      <c r="I860" s="239"/>
      <c r="J860" s="236"/>
      <c r="K860" s="236"/>
      <c r="L860" s="240"/>
      <c r="M860" s="241"/>
      <c r="N860" s="242"/>
      <c r="O860" s="242"/>
      <c r="P860" s="242"/>
      <c r="Q860" s="242"/>
      <c r="R860" s="242"/>
      <c r="S860" s="242"/>
      <c r="T860" s="243"/>
      <c r="AT860" s="244" t="s">
        <v>167</v>
      </c>
      <c r="AU860" s="244" t="s">
        <v>84</v>
      </c>
      <c r="AV860" s="12" t="s">
        <v>84</v>
      </c>
      <c r="AW860" s="12" t="s">
        <v>36</v>
      </c>
      <c r="AX860" s="12" t="s">
        <v>75</v>
      </c>
      <c r="AY860" s="244" t="s">
        <v>143</v>
      </c>
    </row>
    <row r="861" spans="2:51" s="12" customFormat="1" ht="12">
      <c r="B861" s="235"/>
      <c r="C861" s="236"/>
      <c r="D861" s="232" t="s">
        <v>167</v>
      </c>
      <c r="E861" s="245" t="s">
        <v>19</v>
      </c>
      <c r="F861" s="237" t="s">
        <v>1383</v>
      </c>
      <c r="G861" s="236"/>
      <c r="H861" s="238">
        <v>2.75</v>
      </c>
      <c r="I861" s="239"/>
      <c r="J861" s="236"/>
      <c r="K861" s="236"/>
      <c r="L861" s="240"/>
      <c r="M861" s="241"/>
      <c r="N861" s="242"/>
      <c r="O861" s="242"/>
      <c r="P861" s="242"/>
      <c r="Q861" s="242"/>
      <c r="R861" s="242"/>
      <c r="S861" s="242"/>
      <c r="T861" s="243"/>
      <c r="AT861" s="244" t="s">
        <v>167</v>
      </c>
      <c r="AU861" s="244" t="s">
        <v>84</v>
      </c>
      <c r="AV861" s="12" t="s">
        <v>84</v>
      </c>
      <c r="AW861" s="12" t="s">
        <v>36</v>
      </c>
      <c r="AX861" s="12" t="s">
        <v>75</v>
      </c>
      <c r="AY861" s="244" t="s">
        <v>143</v>
      </c>
    </row>
    <row r="862" spans="2:51" s="13" customFormat="1" ht="12">
      <c r="B862" s="246"/>
      <c r="C862" s="247"/>
      <c r="D862" s="232" t="s">
        <v>167</v>
      </c>
      <c r="E862" s="248" t="s">
        <v>19</v>
      </c>
      <c r="F862" s="249" t="s">
        <v>176</v>
      </c>
      <c r="G862" s="247"/>
      <c r="H862" s="250">
        <v>443.3</v>
      </c>
      <c r="I862" s="251"/>
      <c r="J862" s="247"/>
      <c r="K862" s="247"/>
      <c r="L862" s="252"/>
      <c r="M862" s="253"/>
      <c r="N862" s="254"/>
      <c r="O862" s="254"/>
      <c r="P862" s="254"/>
      <c r="Q862" s="254"/>
      <c r="R862" s="254"/>
      <c r="S862" s="254"/>
      <c r="T862" s="255"/>
      <c r="AT862" s="256" t="s">
        <v>167</v>
      </c>
      <c r="AU862" s="256" t="s">
        <v>84</v>
      </c>
      <c r="AV862" s="13" t="s">
        <v>150</v>
      </c>
      <c r="AW862" s="13" t="s">
        <v>36</v>
      </c>
      <c r="AX862" s="13" t="s">
        <v>82</v>
      </c>
      <c r="AY862" s="256" t="s">
        <v>143</v>
      </c>
    </row>
    <row r="863" spans="2:51" s="12" customFormat="1" ht="12">
      <c r="B863" s="235"/>
      <c r="C863" s="236"/>
      <c r="D863" s="232" t="s">
        <v>167</v>
      </c>
      <c r="E863" s="236"/>
      <c r="F863" s="237" t="s">
        <v>1384</v>
      </c>
      <c r="G863" s="236"/>
      <c r="H863" s="238">
        <v>487.63</v>
      </c>
      <c r="I863" s="239"/>
      <c r="J863" s="236"/>
      <c r="K863" s="236"/>
      <c r="L863" s="240"/>
      <c r="M863" s="241"/>
      <c r="N863" s="242"/>
      <c r="O863" s="242"/>
      <c r="P863" s="242"/>
      <c r="Q863" s="242"/>
      <c r="R863" s="242"/>
      <c r="S863" s="242"/>
      <c r="T863" s="243"/>
      <c r="AT863" s="244" t="s">
        <v>167</v>
      </c>
      <c r="AU863" s="244" t="s">
        <v>84</v>
      </c>
      <c r="AV863" s="12" t="s">
        <v>84</v>
      </c>
      <c r="AW863" s="12" t="s">
        <v>4</v>
      </c>
      <c r="AX863" s="12" t="s">
        <v>82</v>
      </c>
      <c r="AY863" s="244" t="s">
        <v>143</v>
      </c>
    </row>
    <row r="864" spans="2:65" s="1" customFormat="1" ht="24" customHeight="1">
      <c r="B864" s="38"/>
      <c r="C864" s="219" t="s">
        <v>1385</v>
      </c>
      <c r="D864" s="219" t="s">
        <v>145</v>
      </c>
      <c r="E864" s="220" t="s">
        <v>1386</v>
      </c>
      <c r="F864" s="221" t="s">
        <v>1387</v>
      </c>
      <c r="G864" s="222" t="s">
        <v>237</v>
      </c>
      <c r="H864" s="223">
        <v>8.491</v>
      </c>
      <c r="I864" s="224"/>
      <c r="J864" s="225">
        <f>ROUND(I864*H864,2)</f>
        <v>0</v>
      </c>
      <c r="K864" s="221" t="s">
        <v>149</v>
      </c>
      <c r="L864" s="43"/>
      <c r="M864" s="226" t="s">
        <v>19</v>
      </c>
      <c r="N864" s="227" t="s">
        <v>46</v>
      </c>
      <c r="O864" s="83"/>
      <c r="P864" s="228">
        <f>O864*H864</f>
        <v>0</v>
      </c>
      <c r="Q864" s="228">
        <v>0</v>
      </c>
      <c r="R864" s="228">
        <f>Q864*H864</f>
        <v>0</v>
      </c>
      <c r="S864" s="228">
        <v>0</v>
      </c>
      <c r="T864" s="229">
        <f>S864*H864</f>
        <v>0</v>
      </c>
      <c r="AR864" s="230" t="s">
        <v>228</v>
      </c>
      <c r="AT864" s="230" t="s">
        <v>145</v>
      </c>
      <c r="AU864" s="230" t="s">
        <v>84</v>
      </c>
      <c r="AY864" s="17" t="s">
        <v>143</v>
      </c>
      <c r="BE864" s="231">
        <f>IF(N864="základní",J864,0)</f>
        <v>0</v>
      </c>
      <c r="BF864" s="231">
        <f>IF(N864="snížená",J864,0)</f>
        <v>0</v>
      </c>
      <c r="BG864" s="231">
        <f>IF(N864="zákl. přenesená",J864,0)</f>
        <v>0</v>
      </c>
      <c r="BH864" s="231">
        <f>IF(N864="sníž. přenesená",J864,0)</f>
        <v>0</v>
      </c>
      <c r="BI864" s="231">
        <f>IF(N864="nulová",J864,0)</f>
        <v>0</v>
      </c>
      <c r="BJ864" s="17" t="s">
        <v>82</v>
      </c>
      <c r="BK864" s="231">
        <f>ROUND(I864*H864,2)</f>
        <v>0</v>
      </c>
      <c r="BL864" s="17" t="s">
        <v>228</v>
      </c>
      <c r="BM864" s="230" t="s">
        <v>1388</v>
      </c>
    </row>
    <row r="865" spans="2:47" s="1" customFormat="1" ht="12">
      <c r="B865" s="38"/>
      <c r="C865" s="39"/>
      <c r="D865" s="232" t="s">
        <v>152</v>
      </c>
      <c r="E865" s="39"/>
      <c r="F865" s="233" t="s">
        <v>884</v>
      </c>
      <c r="G865" s="39"/>
      <c r="H865" s="39"/>
      <c r="I865" s="145"/>
      <c r="J865" s="39"/>
      <c r="K865" s="39"/>
      <c r="L865" s="43"/>
      <c r="M865" s="234"/>
      <c r="N865" s="83"/>
      <c r="O865" s="83"/>
      <c r="P865" s="83"/>
      <c r="Q865" s="83"/>
      <c r="R865" s="83"/>
      <c r="S865" s="83"/>
      <c r="T865" s="84"/>
      <c r="AT865" s="17" t="s">
        <v>152</v>
      </c>
      <c r="AU865" s="17" t="s">
        <v>84</v>
      </c>
    </row>
    <row r="866" spans="2:63" s="11" customFormat="1" ht="22.8" customHeight="1">
      <c r="B866" s="203"/>
      <c r="C866" s="204"/>
      <c r="D866" s="205" t="s">
        <v>74</v>
      </c>
      <c r="E866" s="217" t="s">
        <v>1389</v>
      </c>
      <c r="F866" s="217" t="s">
        <v>1390</v>
      </c>
      <c r="G866" s="204"/>
      <c r="H866" s="204"/>
      <c r="I866" s="207"/>
      <c r="J866" s="218">
        <f>BK866</f>
        <v>0</v>
      </c>
      <c r="K866" s="204"/>
      <c r="L866" s="209"/>
      <c r="M866" s="210"/>
      <c r="N866" s="211"/>
      <c r="O866" s="211"/>
      <c r="P866" s="212">
        <f>SUM(P867:P870)</f>
        <v>0</v>
      </c>
      <c r="Q866" s="211"/>
      <c r="R866" s="212">
        <f>SUM(R867:R870)</f>
        <v>0.02394</v>
      </c>
      <c r="S866" s="211"/>
      <c r="T866" s="213">
        <f>SUM(T867:T870)</f>
        <v>0</v>
      </c>
      <c r="AR866" s="214" t="s">
        <v>84</v>
      </c>
      <c r="AT866" s="215" t="s">
        <v>74</v>
      </c>
      <c r="AU866" s="215" t="s">
        <v>82</v>
      </c>
      <c r="AY866" s="214" t="s">
        <v>143</v>
      </c>
      <c r="BK866" s="216">
        <f>SUM(BK867:BK870)</f>
        <v>0</v>
      </c>
    </row>
    <row r="867" spans="2:65" s="1" customFormat="1" ht="16.5" customHeight="1">
      <c r="B867" s="38"/>
      <c r="C867" s="219" t="s">
        <v>1391</v>
      </c>
      <c r="D867" s="219" t="s">
        <v>145</v>
      </c>
      <c r="E867" s="220" t="s">
        <v>1392</v>
      </c>
      <c r="F867" s="221" t="s">
        <v>1393</v>
      </c>
      <c r="G867" s="222" t="s">
        <v>195</v>
      </c>
      <c r="H867" s="223">
        <v>63</v>
      </c>
      <c r="I867" s="224"/>
      <c r="J867" s="225">
        <f>ROUND(I867*H867,2)</f>
        <v>0</v>
      </c>
      <c r="K867" s="221" t="s">
        <v>149</v>
      </c>
      <c r="L867" s="43"/>
      <c r="M867" s="226" t="s">
        <v>19</v>
      </c>
      <c r="N867" s="227" t="s">
        <v>46</v>
      </c>
      <c r="O867" s="83"/>
      <c r="P867" s="228">
        <f>O867*H867</f>
        <v>0</v>
      </c>
      <c r="Q867" s="228">
        <v>0.00014</v>
      </c>
      <c r="R867" s="228">
        <f>Q867*H867</f>
        <v>0.00882</v>
      </c>
      <c r="S867" s="228">
        <v>0</v>
      </c>
      <c r="T867" s="229">
        <f>S867*H867</f>
        <v>0</v>
      </c>
      <c r="AR867" s="230" t="s">
        <v>228</v>
      </c>
      <c r="AT867" s="230" t="s">
        <v>145</v>
      </c>
      <c r="AU867" s="230" t="s">
        <v>84</v>
      </c>
      <c r="AY867" s="17" t="s">
        <v>143</v>
      </c>
      <c r="BE867" s="231">
        <f>IF(N867="základní",J867,0)</f>
        <v>0</v>
      </c>
      <c r="BF867" s="231">
        <f>IF(N867="snížená",J867,0)</f>
        <v>0</v>
      </c>
      <c r="BG867" s="231">
        <f>IF(N867="zákl. přenesená",J867,0)</f>
        <v>0</v>
      </c>
      <c r="BH867" s="231">
        <f>IF(N867="sníž. přenesená",J867,0)</f>
        <v>0</v>
      </c>
      <c r="BI867" s="231">
        <f>IF(N867="nulová",J867,0)</f>
        <v>0</v>
      </c>
      <c r="BJ867" s="17" t="s">
        <v>82</v>
      </c>
      <c r="BK867" s="231">
        <f>ROUND(I867*H867,2)</f>
        <v>0</v>
      </c>
      <c r="BL867" s="17" t="s">
        <v>228</v>
      </c>
      <c r="BM867" s="230" t="s">
        <v>1394</v>
      </c>
    </row>
    <row r="868" spans="2:51" s="12" customFormat="1" ht="12">
      <c r="B868" s="235"/>
      <c r="C868" s="236"/>
      <c r="D868" s="232" t="s">
        <v>167</v>
      </c>
      <c r="E868" s="245" t="s">
        <v>19</v>
      </c>
      <c r="F868" s="237" t="s">
        <v>1395</v>
      </c>
      <c r="G868" s="236"/>
      <c r="H868" s="238">
        <v>63</v>
      </c>
      <c r="I868" s="239"/>
      <c r="J868" s="236"/>
      <c r="K868" s="236"/>
      <c r="L868" s="240"/>
      <c r="M868" s="241"/>
      <c r="N868" s="242"/>
      <c r="O868" s="242"/>
      <c r="P868" s="242"/>
      <c r="Q868" s="242"/>
      <c r="R868" s="242"/>
      <c r="S868" s="242"/>
      <c r="T868" s="243"/>
      <c r="AT868" s="244" t="s">
        <v>167</v>
      </c>
      <c r="AU868" s="244" t="s">
        <v>84</v>
      </c>
      <c r="AV868" s="12" t="s">
        <v>84</v>
      </c>
      <c r="AW868" s="12" t="s">
        <v>36</v>
      </c>
      <c r="AX868" s="12" t="s">
        <v>82</v>
      </c>
      <c r="AY868" s="244" t="s">
        <v>143</v>
      </c>
    </row>
    <row r="869" spans="2:65" s="1" customFormat="1" ht="16.5" customHeight="1">
      <c r="B869" s="38"/>
      <c r="C869" s="219" t="s">
        <v>1396</v>
      </c>
      <c r="D869" s="219" t="s">
        <v>145</v>
      </c>
      <c r="E869" s="220" t="s">
        <v>1397</v>
      </c>
      <c r="F869" s="221" t="s">
        <v>1398</v>
      </c>
      <c r="G869" s="222" t="s">
        <v>195</v>
      </c>
      <c r="H869" s="223">
        <v>63</v>
      </c>
      <c r="I869" s="224"/>
      <c r="J869" s="225">
        <f>ROUND(I869*H869,2)</f>
        <v>0</v>
      </c>
      <c r="K869" s="221" t="s">
        <v>149</v>
      </c>
      <c r="L869" s="43"/>
      <c r="M869" s="226" t="s">
        <v>19</v>
      </c>
      <c r="N869" s="227" t="s">
        <v>46</v>
      </c>
      <c r="O869" s="83"/>
      <c r="P869" s="228">
        <f>O869*H869</f>
        <v>0</v>
      </c>
      <c r="Q869" s="228">
        <v>0.00012</v>
      </c>
      <c r="R869" s="228">
        <f>Q869*H869</f>
        <v>0.00756</v>
      </c>
      <c r="S869" s="228">
        <v>0</v>
      </c>
      <c r="T869" s="229">
        <f>S869*H869</f>
        <v>0</v>
      </c>
      <c r="AR869" s="230" t="s">
        <v>228</v>
      </c>
      <c r="AT869" s="230" t="s">
        <v>145</v>
      </c>
      <c r="AU869" s="230" t="s">
        <v>84</v>
      </c>
      <c r="AY869" s="17" t="s">
        <v>143</v>
      </c>
      <c r="BE869" s="231">
        <f>IF(N869="základní",J869,0)</f>
        <v>0</v>
      </c>
      <c r="BF869" s="231">
        <f>IF(N869="snížená",J869,0)</f>
        <v>0</v>
      </c>
      <c r="BG869" s="231">
        <f>IF(N869="zákl. přenesená",J869,0)</f>
        <v>0</v>
      </c>
      <c r="BH869" s="231">
        <f>IF(N869="sníž. přenesená",J869,0)</f>
        <v>0</v>
      </c>
      <c r="BI869" s="231">
        <f>IF(N869="nulová",J869,0)</f>
        <v>0</v>
      </c>
      <c r="BJ869" s="17" t="s">
        <v>82</v>
      </c>
      <c r="BK869" s="231">
        <f>ROUND(I869*H869,2)</f>
        <v>0</v>
      </c>
      <c r="BL869" s="17" t="s">
        <v>228</v>
      </c>
      <c r="BM869" s="230" t="s">
        <v>1399</v>
      </c>
    </row>
    <row r="870" spans="2:65" s="1" customFormat="1" ht="16.5" customHeight="1">
      <c r="B870" s="38"/>
      <c r="C870" s="219" t="s">
        <v>1400</v>
      </c>
      <c r="D870" s="219" t="s">
        <v>145</v>
      </c>
      <c r="E870" s="220" t="s">
        <v>1401</v>
      </c>
      <c r="F870" s="221" t="s">
        <v>1402</v>
      </c>
      <c r="G870" s="222" t="s">
        <v>195</v>
      </c>
      <c r="H870" s="223">
        <v>63</v>
      </c>
      <c r="I870" s="224"/>
      <c r="J870" s="225">
        <f>ROUND(I870*H870,2)</f>
        <v>0</v>
      </c>
      <c r="K870" s="221" t="s">
        <v>149</v>
      </c>
      <c r="L870" s="43"/>
      <c r="M870" s="226" t="s">
        <v>19</v>
      </c>
      <c r="N870" s="227" t="s">
        <v>46</v>
      </c>
      <c r="O870" s="83"/>
      <c r="P870" s="228">
        <f>O870*H870</f>
        <v>0</v>
      </c>
      <c r="Q870" s="228">
        <v>0.00012</v>
      </c>
      <c r="R870" s="228">
        <f>Q870*H870</f>
        <v>0.00756</v>
      </c>
      <c r="S870" s="228">
        <v>0</v>
      </c>
      <c r="T870" s="229">
        <f>S870*H870</f>
        <v>0</v>
      </c>
      <c r="AR870" s="230" t="s">
        <v>228</v>
      </c>
      <c r="AT870" s="230" t="s">
        <v>145</v>
      </c>
      <c r="AU870" s="230" t="s">
        <v>84</v>
      </c>
      <c r="AY870" s="17" t="s">
        <v>143</v>
      </c>
      <c r="BE870" s="231">
        <f>IF(N870="základní",J870,0)</f>
        <v>0</v>
      </c>
      <c r="BF870" s="231">
        <f>IF(N870="snížená",J870,0)</f>
        <v>0</v>
      </c>
      <c r="BG870" s="231">
        <f>IF(N870="zákl. přenesená",J870,0)</f>
        <v>0</v>
      </c>
      <c r="BH870" s="231">
        <f>IF(N870="sníž. přenesená",J870,0)</f>
        <v>0</v>
      </c>
      <c r="BI870" s="231">
        <f>IF(N870="nulová",J870,0)</f>
        <v>0</v>
      </c>
      <c r="BJ870" s="17" t="s">
        <v>82</v>
      </c>
      <c r="BK870" s="231">
        <f>ROUND(I870*H870,2)</f>
        <v>0</v>
      </c>
      <c r="BL870" s="17" t="s">
        <v>228</v>
      </c>
      <c r="BM870" s="230" t="s">
        <v>1403</v>
      </c>
    </row>
    <row r="871" spans="2:63" s="11" customFormat="1" ht="22.8" customHeight="1">
      <c r="B871" s="203"/>
      <c r="C871" s="204"/>
      <c r="D871" s="205" t="s">
        <v>74</v>
      </c>
      <c r="E871" s="217" t="s">
        <v>1404</v>
      </c>
      <c r="F871" s="217" t="s">
        <v>1405</v>
      </c>
      <c r="G871" s="204"/>
      <c r="H871" s="204"/>
      <c r="I871" s="207"/>
      <c r="J871" s="218">
        <f>BK871</f>
        <v>0</v>
      </c>
      <c r="K871" s="204"/>
      <c r="L871" s="209"/>
      <c r="M871" s="210"/>
      <c r="N871" s="211"/>
      <c r="O871" s="211"/>
      <c r="P871" s="212">
        <f>SUM(P872:P901)</f>
        <v>0</v>
      </c>
      <c r="Q871" s="211"/>
      <c r="R871" s="212">
        <f>SUM(R872:R901)</f>
        <v>0.16223168</v>
      </c>
      <c r="S871" s="211"/>
      <c r="T871" s="213">
        <f>SUM(T872:T901)</f>
        <v>0.09359519999999999</v>
      </c>
      <c r="AR871" s="214" t="s">
        <v>84</v>
      </c>
      <c r="AT871" s="215" t="s">
        <v>74</v>
      </c>
      <c r="AU871" s="215" t="s">
        <v>82</v>
      </c>
      <c r="AY871" s="214" t="s">
        <v>143</v>
      </c>
      <c r="BK871" s="216">
        <f>SUM(BK872:BK901)</f>
        <v>0</v>
      </c>
    </row>
    <row r="872" spans="2:65" s="1" customFormat="1" ht="16.5" customHeight="1">
      <c r="B872" s="38"/>
      <c r="C872" s="219" t="s">
        <v>1406</v>
      </c>
      <c r="D872" s="219" t="s">
        <v>145</v>
      </c>
      <c r="E872" s="220" t="s">
        <v>1407</v>
      </c>
      <c r="F872" s="221" t="s">
        <v>1408</v>
      </c>
      <c r="G872" s="222" t="s">
        <v>195</v>
      </c>
      <c r="H872" s="223">
        <v>623.968</v>
      </c>
      <c r="I872" s="224"/>
      <c r="J872" s="225">
        <f>ROUND(I872*H872,2)</f>
        <v>0</v>
      </c>
      <c r="K872" s="221" t="s">
        <v>149</v>
      </c>
      <c r="L872" s="43"/>
      <c r="M872" s="226" t="s">
        <v>19</v>
      </c>
      <c r="N872" s="227" t="s">
        <v>46</v>
      </c>
      <c r="O872" s="83"/>
      <c r="P872" s="228">
        <f>O872*H872</f>
        <v>0</v>
      </c>
      <c r="Q872" s="228">
        <v>0</v>
      </c>
      <c r="R872" s="228">
        <f>Q872*H872</f>
        <v>0</v>
      </c>
      <c r="S872" s="228">
        <v>0.00015</v>
      </c>
      <c r="T872" s="229">
        <f>S872*H872</f>
        <v>0.09359519999999999</v>
      </c>
      <c r="AR872" s="230" t="s">
        <v>228</v>
      </c>
      <c r="AT872" s="230" t="s">
        <v>145</v>
      </c>
      <c r="AU872" s="230" t="s">
        <v>84</v>
      </c>
      <c r="AY872" s="17" t="s">
        <v>143</v>
      </c>
      <c r="BE872" s="231">
        <f>IF(N872="základní",J872,0)</f>
        <v>0</v>
      </c>
      <c r="BF872" s="231">
        <f>IF(N872="snížená",J872,0)</f>
        <v>0</v>
      </c>
      <c r="BG872" s="231">
        <f>IF(N872="zákl. přenesená",J872,0)</f>
        <v>0</v>
      </c>
      <c r="BH872" s="231">
        <f>IF(N872="sníž. přenesená",J872,0)</f>
        <v>0</v>
      </c>
      <c r="BI872" s="231">
        <f>IF(N872="nulová",J872,0)</f>
        <v>0</v>
      </c>
      <c r="BJ872" s="17" t="s">
        <v>82</v>
      </c>
      <c r="BK872" s="231">
        <f>ROUND(I872*H872,2)</f>
        <v>0</v>
      </c>
      <c r="BL872" s="17" t="s">
        <v>228</v>
      </c>
      <c r="BM872" s="230" t="s">
        <v>1409</v>
      </c>
    </row>
    <row r="873" spans="2:51" s="12" customFormat="1" ht="12">
      <c r="B873" s="235"/>
      <c r="C873" s="236"/>
      <c r="D873" s="232" t="s">
        <v>167</v>
      </c>
      <c r="E873" s="245" t="s">
        <v>19</v>
      </c>
      <c r="F873" s="237" t="s">
        <v>1410</v>
      </c>
      <c r="G873" s="236"/>
      <c r="H873" s="238">
        <v>103.74</v>
      </c>
      <c r="I873" s="239"/>
      <c r="J873" s="236"/>
      <c r="K873" s="236"/>
      <c r="L873" s="240"/>
      <c r="M873" s="241"/>
      <c r="N873" s="242"/>
      <c r="O873" s="242"/>
      <c r="P873" s="242"/>
      <c r="Q873" s="242"/>
      <c r="R873" s="242"/>
      <c r="S873" s="242"/>
      <c r="T873" s="243"/>
      <c r="AT873" s="244" t="s">
        <v>167</v>
      </c>
      <c r="AU873" s="244" t="s">
        <v>84</v>
      </c>
      <c r="AV873" s="12" t="s">
        <v>84</v>
      </c>
      <c r="AW873" s="12" t="s">
        <v>36</v>
      </c>
      <c r="AX873" s="12" t="s">
        <v>75</v>
      </c>
      <c r="AY873" s="244" t="s">
        <v>143</v>
      </c>
    </row>
    <row r="874" spans="2:51" s="12" customFormat="1" ht="12">
      <c r="B874" s="235"/>
      <c r="C874" s="236"/>
      <c r="D874" s="232" t="s">
        <v>167</v>
      </c>
      <c r="E874" s="245" t="s">
        <v>19</v>
      </c>
      <c r="F874" s="237" t="s">
        <v>1411</v>
      </c>
      <c r="G874" s="236"/>
      <c r="H874" s="238">
        <v>11.412</v>
      </c>
      <c r="I874" s="239"/>
      <c r="J874" s="236"/>
      <c r="K874" s="236"/>
      <c r="L874" s="240"/>
      <c r="M874" s="241"/>
      <c r="N874" s="242"/>
      <c r="O874" s="242"/>
      <c r="P874" s="242"/>
      <c r="Q874" s="242"/>
      <c r="R874" s="242"/>
      <c r="S874" s="242"/>
      <c r="T874" s="243"/>
      <c r="AT874" s="244" t="s">
        <v>167</v>
      </c>
      <c r="AU874" s="244" t="s">
        <v>84</v>
      </c>
      <c r="AV874" s="12" t="s">
        <v>84</v>
      </c>
      <c r="AW874" s="12" t="s">
        <v>36</v>
      </c>
      <c r="AX874" s="12" t="s">
        <v>75</v>
      </c>
      <c r="AY874" s="244" t="s">
        <v>143</v>
      </c>
    </row>
    <row r="875" spans="2:51" s="12" customFormat="1" ht="12">
      <c r="B875" s="235"/>
      <c r="C875" s="236"/>
      <c r="D875" s="232" t="s">
        <v>167</v>
      </c>
      <c r="E875" s="245" t="s">
        <v>19</v>
      </c>
      <c r="F875" s="237" t="s">
        <v>1412</v>
      </c>
      <c r="G875" s="236"/>
      <c r="H875" s="238">
        <v>7.59</v>
      </c>
      <c r="I875" s="239"/>
      <c r="J875" s="236"/>
      <c r="K875" s="236"/>
      <c r="L875" s="240"/>
      <c r="M875" s="241"/>
      <c r="N875" s="242"/>
      <c r="O875" s="242"/>
      <c r="P875" s="242"/>
      <c r="Q875" s="242"/>
      <c r="R875" s="242"/>
      <c r="S875" s="242"/>
      <c r="T875" s="243"/>
      <c r="AT875" s="244" t="s">
        <v>167</v>
      </c>
      <c r="AU875" s="244" t="s">
        <v>84</v>
      </c>
      <c r="AV875" s="12" t="s">
        <v>84</v>
      </c>
      <c r="AW875" s="12" t="s">
        <v>36</v>
      </c>
      <c r="AX875" s="12" t="s">
        <v>75</v>
      </c>
      <c r="AY875" s="244" t="s">
        <v>143</v>
      </c>
    </row>
    <row r="876" spans="2:51" s="14" customFormat="1" ht="12">
      <c r="B876" s="267"/>
      <c r="C876" s="268"/>
      <c r="D876" s="232" t="s">
        <v>167</v>
      </c>
      <c r="E876" s="269" t="s">
        <v>19</v>
      </c>
      <c r="F876" s="270" t="s">
        <v>384</v>
      </c>
      <c r="G876" s="268"/>
      <c r="H876" s="271">
        <v>122.742</v>
      </c>
      <c r="I876" s="272"/>
      <c r="J876" s="268"/>
      <c r="K876" s="268"/>
      <c r="L876" s="273"/>
      <c r="M876" s="274"/>
      <c r="N876" s="275"/>
      <c r="O876" s="275"/>
      <c r="P876" s="275"/>
      <c r="Q876" s="275"/>
      <c r="R876" s="275"/>
      <c r="S876" s="275"/>
      <c r="T876" s="276"/>
      <c r="AT876" s="277" t="s">
        <v>167</v>
      </c>
      <c r="AU876" s="277" t="s">
        <v>84</v>
      </c>
      <c r="AV876" s="14" t="s">
        <v>158</v>
      </c>
      <c r="AW876" s="14" t="s">
        <v>36</v>
      </c>
      <c r="AX876" s="14" t="s">
        <v>75</v>
      </c>
      <c r="AY876" s="277" t="s">
        <v>143</v>
      </c>
    </row>
    <row r="877" spans="2:51" s="12" customFormat="1" ht="12">
      <c r="B877" s="235"/>
      <c r="C877" s="236"/>
      <c r="D877" s="232" t="s">
        <v>167</v>
      </c>
      <c r="E877" s="245" t="s">
        <v>19</v>
      </c>
      <c r="F877" s="237" t="s">
        <v>1413</v>
      </c>
      <c r="G877" s="236"/>
      <c r="H877" s="238">
        <v>15.77</v>
      </c>
      <c r="I877" s="239"/>
      <c r="J877" s="236"/>
      <c r="K877" s="236"/>
      <c r="L877" s="240"/>
      <c r="M877" s="241"/>
      <c r="N877" s="242"/>
      <c r="O877" s="242"/>
      <c r="P877" s="242"/>
      <c r="Q877" s="242"/>
      <c r="R877" s="242"/>
      <c r="S877" s="242"/>
      <c r="T877" s="243"/>
      <c r="AT877" s="244" t="s">
        <v>167</v>
      </c>
      <c r="AU877" s="244" t="s">
        <v>84</v>
      </c>
      <c r="AV877" s="12" t="s">
        <v>84</v>
      </c>
      <c r="AW877" s="12" t="s">
        <v>36</v>
      </c>
      <c r="AX877" s="12" t="s">
        <v>75</v>
      </c>
      <c r="AY877" s="244" t="s">
        <v>143</v>
      </c>
    </row>
    <row r="878" spans="2:51" s="12" customFormat="1" ht="12">
      <c r="B878" s="235"/>
      <c r="C878" s="236"/>
      <c r="D878" s="232" t="s">
        <v>167</v>
      </c>
      <c r="E878" s="245" t="s">
        <v>19</v>
      </c>
      <c r="F878" s="237" t="s">
        <v>1414</v>
      </c>
      <c r="G878" s="236"/>
      <c r="H878" s="238">
        <v>56.516</v>
      </c>
      <c r="I878" s="239"/>
      <c r="J878" s="236"/>
      <c r="K878" s="236"/>
      <c r="L878" s="240"/>
      <c r="M878" s="241"/>
      <c r="N878" s="242"/>
      <c r="O878" s="242"/>
      <c r="P878" s="242"/>
      <c r="Q878" s="242"/>
      <c r="R878" s="242"/>
      <c r="S878" s="242"/>
      <c r="T878" s="243"/>
      <c r="AT878" s="244" t="s">
        <v>167</v>
      </c>
      <c r="AU878" s="244" t="s">
        <v>84</v>
      </c>
      <c r="AV878" s="12" t="s">
        <v>84</v>
      </c>
      <c r="AW878" s="12" t="s">
        <v>36</v>
      </c>
      <c r="AX878" s="12" t="s">
        <v>75</v>
      </c>
      <c r="AY878" s="244" t="s">
        <v>143</v>
      </c>
    </row>
    <row r="879" spans="2:51" s="12" customFormat="1" ht="12">
      <c r="B879" s="235"/>
      <c r="C879" s="236"/>
      <c r="D879" s="232" t="s">
        <v>167</v>
      </c>
      <c r="E879" s="245" t="s">
        <v>19</v>
      </c>
      <c r="F879" s="237" t="s">
        <v>1415</v>
      </c>
      <c r="G879" s="236"/>
      <c r="H879" s="238">
        <v>14.52</v>
      </c>
      <c r="I879" s="239"/>
      <c r="J879" s="236"/>
      <c r="K879" s="236"/>
      <c r="L879" s="240"/>
      <c r="M879" s="241"/>
      <c r="N879" s="242"/>
      <c r="O879" s="242"/>
      <c r="P879" s="242"/>
      <c r="Q879" s="242"/>
      <c r="R879" s="242"/>
      <c r="S879" s="242"/>
      <c r="T879" s="243"/>
      <c r="AT879" s="244" t="s">
        <v>167</v>
      </c>
      <c r="AU879" s="244" t="s">
        <v>84</v>
      </c>
      <c r="AV879" s="12" t="s">
        <v>84</v>
      </c>
      <c r="AW879" s="12" t="s">
        <v>36</v>
      </c>
      <c r="AX879" s="12" t="s">
        <v>75</v>
      </c>
      <c r="AY879" s="244" t="s">
        <v>143</v>
      </c>
    </row>
    <row r="880" spans="2:51" s="12" customFormat="1" ht="12">
      <c r="B880" s="235"/>
      <c r="C880" s="236"/>
      <c r="D880" s="232" t="s">
        <v>167</v>
      </c>
      <c r="E880" s="245" t="s">
        <v>19</v>
      </c>
      <c r="F880" s="237" t="s">
        <v>1416</v>
      </c>
      <c r="G880" s="236"/>
      <c r="H880" s="238">
        <v>40.11</v>
      </c>
      <c r="I880" s="239"/>
      <c r="J880" s="236"/>
      <c r="K880" s="236"/>
      <c r="L880" s="240"/>
      <c r="M880" s="241"/>
      <c r="N880" s="242"/>
      <c r="O880" s="242"/>
      <c r="P880" s="242"/>
      <c r="Q880" s="242"/>
      <c r="R880" s="242"/>
      <c r="S880" s="242"/>
      <c r="T880" s="243"/>
      <c r="AT880" s="244" t="s">
        <v>167</v>
      </c>
      <c r="AU880" s="244" t="s">
        <v>84</v>
      </c>
      <c r="AV880" s="12" t="s">
        <v>84</v>
      </c>
      <c r="AW880" s="12" t="s">
        <v>36</v>
      </c>
      <c r="AX880" s="12" t="s">
        <v>75</v>
      </c>
      <c r="AY880" s="244" t="s">
        <v>143</v>
      </c>
    </row>
    <row r="881" spans="2:51" s="12" customFormat="1" ht="12">
      <c r="B881" s="235"/>
      <c r="C881" s="236"/>
      <c r="D881" s="232" t="s">
        <v>167</v>
      </c>
      <c r="E881" s="245" t="s">
        <v>19</v>
      </c>
      <c r="F881" s="237" t="s">
        <v>1417</v>
      </c>
      <c r="G881" s="236"/>
      <c r="H881" s="238">
        <v>12.08</v>
      </c>
      <c r="I881" s="239"/>
      <c r="J881" s="236"/>
      <c r="K881" s="236"/>
      <c r="L881" s="240"/>
      <c r="M881" s="241"/>
      <c r="N881" s="242"/>
      <c r="O881" s="242"/>
      <c r="P881" s="242"/>
      <c r="Q881" s="242"/>
      <c r="R881" s="242"/>
      <c r="S881" s="242"/>
      <c r="T881" s="243"/>
      <c r="AT881" s="244" t="s">
        <v>167</v>
      </c>
      <c r="AU881" s="244" t="s">
        <v>84</v>
      </c>
      <c r="AV881" s="12" t="s">
        <v>84</v>
      </c>
      <c r="AW881" s="12" t="s">
        <v>36</v>
      </c>
      <c r="AX881" s="12" t="s">
        <v>75</v>
      </c>
      <c r="AY881" s="244" t="s">
        <v>143</v>
      </c>
    </row>
    <row r="882" spans="2:51" s="12" customFormat="1" ht="12">
      <c r="B882" s="235"/>
      <c r="C882" s="236"/>
      <c r="D882" s="232" t="s">
        <v>167</v>
      </c>
      <c r="E882" s="245" t="s">
        <v>19</v>
      </c>
      <c r="F882" s="237" t="s">
        <v>1418</v>
      </c>
      <c r="G882" s="236"/>
      <c r="H882" s="238">
        <v>22.11</v>
      </c>
      <c r="I882" s="239"/>
      <c r="J882" s="236"/>
      <c r="K882" s="236"/>
      <c r="L882" s="240"/>
      <c r="M882" s="241"/>
      <c r="N882" s="242"/>
      <c r="O882" s="242"/>
      <c r="P882" s="242"/>
      <c r="Q882" s="242"/>
      <c r="R882" s="242"/>
      <c r="S882" s="242"/>
      <c r="T882" s="243"/>
      <c r="AT882" s="244" t="s">
        <v>167</v>
      </c>
      <c r="AU882" s="244" t="s">
        <v>84</v>
      </c>
      <c r="AV882" s="12" t="s">
        <v>84</v>
      </c>
      <c r="AW882" s="12" t="s">
        <v>36</v>
      </c>
      <c r="AX882" s="12" t="s">
        <v>75</v>
      </c>
      <c r="AY882" s="244" t="s">
        <v>143</v>
      </c>
    </row>
    <row r="883" spans="2:51" s="14" customFormat="1" ht="12">
      <c r="B883" s="267"/>
      <c r="C883" s="268"/>
      <c r="D883" s="232" t="s">
        <v>167</v>
      </c>
      <c r="E883" s="269" t="s">
        <v>19</v>
      </c>
      <c r="F883" s="270" t="s">
        <v>351</v>
      </c>
      <c r="G883" s="268"/>
      <c r="H883" s="271">
        <v>161.106</v>
      </c>
      <c r="I883" s="272"/>
      <c r="J883" s="268"/>
      <c r="K883" s="268"/>
      <c r="L883" s="273"/>
      <c r="M883" s="274"/>
      <c r="N883" s="275"/>
      <c r="O883" s="275"/>
      <c r="P883" s="275"/>
      <c r="Q883" s="275"/>
      <c r="R883" s="275"/>
      <c r="S883" s="275"/>
      <c r="T883" s="276"/>
      <c r="AT883" s="277" t="s">
        <v>167</v>
      </c>
      <c r="AU883" s="277" t="s">
        <v>84</v>
      </c>
      <c r="AV883" s="14" t="s">
        <v>158</v>
      </c>
      <c r="AW883" s="14" t="s">
        <v>36</v>
      </c>
      <c r="AX883" s="14" t="s">
        <v>75</v>
      </c>
      <c r="AY883" s="277" t="s">
        <v>143</v>
      </c>
    </row>
    <row r="884" spans="2:51" s="12" customFormat="1" ht="12">
      <c r="B884" s="235"/>
      <c r="C884" s="236"/>
      <c r="D884" s="232" t="s">
        <v>167</v>
      </c>
      <c r="E884" s="245" t="s">
        <v>19</v>
      </c>
      <c r="F884" s="237" t="s">
        <v>1419</v>
      </c>
      <c r="G884" s="236"/>
      <c r="H884" s="238">
        <v>22.14</v>
      </c>
      <c r="I884" s="239"/>
      <c r="J884" s="236"/>
      <c r="K884" s="236"/>
      <c r="L884" s="240"/>
      <c r="M884" s="241"/>
      <c r="N884" s="242"/>
      <c r="O884" s="242"/>
      <c r="P884" s="242"/>
      <c r="Q884" s="242"/>
      <c r="R884" s="242"/>
      <c r="S884" s="242"/>
      <c r="T884" s="243"/>
      <c r="AT884" s="244" t="s">
        <v>167</v>
      </c>
      <c r="AU884" s="244" t="s">
        <v>84</v>
      </c>
      <c r="AV884" s="12" t="s">
        <v>84</v>
      </c>
      <c r="AW884" s="12" t="s">
        <v>36</v>
      </c>
      <c r="AX884" s="12" t="s">
        <v>75</v>
      </c>
      <c r="AY884" s="244" t="s">
        <v>143</v>
      </c>
    </row>
    <row r="885" spans="2:51" s="12" customFormat="1" ht="12">
      <c r="B885" s="235"/>
      <c r="C885" s="236"/>
      <c r="D885" s="232" t="s">
        <v>167</v>
      </c>
      <c r="E885" s="245" t="s">
        <v>19</v>
      </c>
      <c r="F885" s="237" t="s">
        <v>1420</v>
      </c>
      <c r="G885" s="236"/>
      <c r="H885" s="238">
        <v>37.78</v>
      </c>
      <c r="I885" s="239"/>
      <c r="J885" s="236"/>
      <c r="K885" s="236"/>
      <c r="L885" s="240"/>
      <c r="M885" s="241"/>
      <c r="N885" s="242"/>
      <c r="O885" s="242"/>
      <c r="P885" s="242"/>
      <c r="Q885" s="242"/>
      <c r="R885" s="242"/>
      <c r="S885" s="242"/>
      <c r="T885" s="243"/>
      <c r="AT885" s="244" t="s">
        <v>167</v>
      </c>
      <c r="AU885" s="244" t="s">
        <v>84</v>
      </c>
      <c r="AV885" s="12" t="s">
        <v>84</v>
      </c>
      <c r="AW885" s="12" t="s">
        <v>36</v>
      </c>
      <c r="AX885" s="12" t="s">
        <v>75</v>
      </c>
      <c r="AY885" s="244" t="s">
        <v>143</v>
      </c>
    </row>
    <row r="886" spans="2:51" s="12" customFormat="1" ht="12">
      <c r="B886" s="235"/>
      <c r="C886" s="236"/>
      <c r="D886" s="232" t="s">
        <v>167</v>
      </c>
      <c r="E886" s="245" t="s">
        <v>19</v>
      </c>
      <c r="F886" s="237" t="s">
        <v>1421</v>
      </c>
      <c r="G886" s="236"/>
      <c r="H886" s="238">
        <v>19.88</v>
      </c>
      <c r="I886" s="239"/>
      <c r="J886" s="236"/>
      <c r="K886" s="236"/>
      <c r="L886" s="240"/>
      <c r="M886" s="241"/>
      <c r="N886" s="242"/>
      <c r="O886" s="242"/>
      <c r="P886" s="242"/>
      <c r="Q886" s="242"/>
      <c r="R886" s="242"/>
      <c r="S886" s="242"/>
      <c r="T886" s="243"/>
      <c r="AT886" s="244" t="s">
        <v>167</v>
      </c>
      <c r="AU886" s="244" t="s">
        <v>84</v>
      </c>
      <c r="AV886" s="12" t="s">
        <v>84</v>
      </c>
      <c r="AW886" s="12" t="s">
        <v>36</v>
      </c>
      <c r="AX886" s="12" t="s">
        <v>75</v>
      </c>
      <c r="AY886" s="244" t="s">
        <v>143</v>
      </c>
    </row>
    <row r="887" spans="2:51" s="12" customFormat="1" ht="12">
      <c r="B887" s="235"/>
      <c r="C887" s="236"/>
      <c r="D887" s="232" t="s">
        <v>167</v>
      </c>
      <c r="E887" s="245" t="s">
        <v>19</v>
      </c>
      <c r="F887" s="237" t="s">
        <v>1422</v>
      </c>
      <c r="G887" s="236"/>
      <c r="H887" s="238">
        <v>59.82</v>
      </c>
      <c r="I887" s="239"/>
      <c r="J887" s="236"/>
      <c r="K887" s="236"/>
      <c r="L887" s="240"/>
      <c r="M887" s="241"/>
      <c r="N887" s="242"/>
      <c r="O887" s="242"/>
      <c r="P887" s="242"/>
      <c r="Q887" s="242"/>
      <c r="R887" s="242"/>
      <c r="S887" s="242"/>
      <c r="T887" s="243"/>
      <c r="AT887" s="244" t="s">
        <v>167</v>
      </c>
      <c r="AU887" s="244" t="s">
        <v>84</v>
      </c>
      <c r="AV887" s="12" t="s">
        <v>84</v>
      </c>
      <c r="AW887" s="12" t="s">
        <v>36</v>
      </c>
      <c r="AX887" s="12" t="s">
        <v>75</v>
      </c>
      <c r="AY887" s="244" t="s">
        <v>143</v>
      </c>
    </row>
    <row r="888" spans="2:51" s="12" customFormat="1" ht="12">
      <c r="B888" s="235"/>
      <c r="C888" s="236"/>
      <c r="D888" s="232" t="s">
        <v>167</v>
      </c>
      <c r="E888" s="245" t="s">
        <v>19</v>
      </c>
      <c r="F888" s="237" t="s">
        <v>1423</v>
      </c>
      <c r="G888" s="236"/>
      <c r="H888" s="238">
        <v>12.42</v>
      </c>
      <c r="I888" s="239"/>
      <c r="J888" s="236"/>
      <c r="K888" s="236"/>
      <c r="L888" s="240"/>
      <c r="M888" s="241"/>
      <c r="N888" s="242"/>
      <c r="O888" s="242"/>
      <c r="P888" s="242"/>
      <c r="Q888" s="242"/>
      <c r="R888" s="242"/>
      <c r="S888" s="242"/>
      <c r="T888" s="243"/>
      <c r="AT888" s="244" t="s">
        <v>167</v>
      </c>
      <c r="AU888" s="244" t="s">
        <v>84</v>
      </c>
      <c r="AV888" s="12" t="s">
        <v>84</v>
      </c>
      <c r="AW888" s="12" t="s">
        <v>36</v>
      </c>
      <c r="AX888" s="12" t="s">
        <v>75</v>
      </c>
      <c r="AY888" s="244" t="s">
        <v>143</v>
      </c>
    </row>
    <row r="889" spans="2:51" s="12" customFormat="1" ht="12">
      <c r="B889" s="235"/>
      <c r="C889" s="236"/>
      <c r="D889" s="232" t="s">
        <v>167</v>
      </c>
      <c r="E889" s="245" t="s">
        <v>19</v>
      </c>
      <c r="F889" s="237" t="s">
        <v>1424</v>
      </c>
      <c r="G889" s="236"/>
      <c r="H889" s="238">
        <v>10.43</v>
      </c>
      <c r="I889" s="239"/>
      <c r="J889" s="236"/>
      <c r="K889" s="236"/>
      <c r="L889" s="240"/>
      <c r="M889" s="241"/>
      <c r="N889" s="242"/>
      <c r="O889" s="242"/>
      <c r="P889" s="242"/>
      <c r="Q889" s="242"/>
      <c r="R889" s="242"/>
      <c r="S889" s="242"/>
      <c r="T889" s="243"/>
      <c r="AT889" s="244" t="s">
        <v>167</v>
      </c>
      <c r="AU889" s="244" t="s">
        <v>84</v>
      </c>
      <c r="AV889" s="12" t="s">
        <v>84</v>
      </c>
      <c r="AW889" s="12" t="s">
        <v>36</v>
      </c>
      <c r="AX889" s="12" t="s">
        <v>75</v>
      </c>
      <c r="AY889" s="244" t="s">
        <v>143</v>
      </c>
    </row>
    <row r="890" spans="2:51" s="12" customFormat="1" ht="12">
      <c r="B890" s="235"/>
      <c r="C890" s="236"/>
      <c r="D890" s="232" t="s">
        <v>167</v>
      </c>
      <c r="E890" s="245" t="s">
        <v>19</v>
      </c>
      <c r="F890" s="237" t="s">
        <v>1425</v>
      </c>
      <c r="G890" s="236"/>
      <c r="H890" s="238">
        <v>7.59</v>
      </c>
      <c r="I890" s="239"/>
      <c r="J890" s="236"/>
      <c r="K890" s="236"/>
      <c r="L890" s="240"/>
      <c r="M890" s="241"/>
      <c r="N890" s="242"/>
      <c r="O890" s="242"/>
      <c r="P890" s="242"/>
      <c r="Q890" s="242"/>
      <c r="R890" s="242"/>
      <c r="S890" s="242"/>
      <c r="T890" s="243"/>
      <c r="AT890" s="244" t="s">
        <v>167</v>
      </c>
      <c r="AU890" s="244" t="s">
        <v>84</v>
      </c>
      <c r="AV890" s="12" t="s">
        <v>84</v>
      </c>
      <c r="AW890" s="12" t="s">
        <v>36</v>
      </c>
      <c r="AX890" s="12" t="s">
        <v>75</v>
      </c>
      <c r="AY890" s="244" t="s">
        <v>143</v>
      </c>
    </row>
    <row r="891" spans="2:51" s="14" customFormat="1" ht="12">
      <c r="B891" s="267"/>
      <c r="C891" s="268"/>
      <c r="D891" s="232" t="s">
        <v>167</v>
      </c>
      <c r="E891" s="269" t="s">
        <v>19</v>
      </c>
      <c r="F891" s="270" t="s">
        <v>356</v>
      </c>
      <c r="G891" s="268"/>
      <c r="H891" s="271">
        <v>170.06</v>
      </c>
      <c r="I891" s="272"/>
      <c r="J891" s="268"/>
      <c r="K891" s="268"/>
      <c r="L891" s="273"/>
      <c r="M891" s="274"/>
      <c r="N891" s="275"/>
      <c r="O891" s="275"/>
      <c r="P891" s="275"/>
      <c r="Q891" s="275"/>
      <c r="R891" s="275"/>
      <c r="S891" s="275"/>
      <c r="T891" s="276"/>
      <c r="AT891" s="277" t="s">
        <v>167</v>
      </c>
      <c r="AU891" s="277" t="s">
        <v>84</v>
      </c>
      <c r="AV891" s="14" t="s">
        <v>158</v>
      </c>
      <c r="AW891" s="14" t="s">
        <v>36</v>
      </c>
      <c r="AX891" s="14" t="s">
        <v>75</v>
      </c>
      <c r="AY891" s="277" t="s">
        <v>143</v>
      </c>
    </row>
    <row r="892" spans="2:51" s="12" customFormat="1" ht="12">
      <c r="B892" s="235"/>
      <c r="C892" s="236"/>
      <c r="D892" s="232" t="s">
        <v>167</v>
      </c>
      <c r="E892" s="245" t="s">
        <v>19</v>
      </c>
      <c r="F892" s="237" t="s">
        <v>1419</v>
      </c>
      <c r="G892" s="236"/>
      <c r="H892" s="238">
        <v>22.14</v>
      </c>
      <c r="I892" s="239"/>
      <c r="J892" s="236"/>
      <c r="K892" s="236"/>
      <c r="L892" s="240"/>
      <c r="M892" s="241"/>
      <c r="N892" s="242"/>
      <c r="O892" s="242"/>
      <c r="P892" s="242"/>
      <c r="Q892" s="242"/>
      <c r="R892" s="242"/>
      <c r="S892" s="242"/>
      <c r="T892" s="243"/>
      <c r="AT892" s="244" t="s">
        <v>167</v>
      </c>
      <c r="AU892" s="244" t="s">
        <v>84</v>
      </c>
      <c r="AV892" s="12" t="s">
        <v>84</v>
      </c>
      <c r="AW892" s="12" t="s">
        <v>36</v>
      </c>
      <c r="AX892" s="12" t="s">
        <v>75</v>
      </c>
      <c r="AY892" s="244" t="s">
        <v>143</v>
      </c>
    </row>
    <row r="893" spans="2:51" s="12" customFormat="1" ht="12">
      <c r="B893" s="235"/>
      <c r="C893" s="236"/>
      <c r="D893" s="232" t="s">
        <v>167</v>
      </c>
      <c r="E893" s="245" t="s">
        <v>19</v>
      </c>
      <c r="F893" s="237" t="s">
        <v>1420</v>
      </c>
      <c r="G893" s="236"/>
      <c r="H893" s="238">
        <v>37.78</v>
      </c>
      <c r="I893" s="239"/>
      <c r="J893" s="236"/>
      <c r="K893" s="236"/>
      <c r="L893" s="240"/>
      <c r="M893" s="241"/>
      <c r="N893" s="242"/>
      <c r="O893" s="242"/>
      <c r="P893" s="242"/>
      <c r="Q893" s="242"/>
      <c r="R893" s="242"/>
      <c r="S893" s="242"/>
      <c r="T893" s="243"/>
      <c r="AT893" s="244" t="s">
        <v>167</v>
      </c>
      <c r="AU893" s="244" t="s">
        <v>84</v>
      </c>
      <c r="AV893" s="12" t="s">
        <v>84</v>
      </c>
      <c r="AW893" s="12" t="s">
        <v>36</v>
      </c>
      <c r="AX893" s="12" t="s">
        <v>75</v>
      </c>
      <c r="AY893" s="244" t="s">
        <v>143</v>
      </c>
    </row>
    <row r="894" spans="2:51" s="12" customFormat="1" ht="12">
      <c r="B894" s="235"/>
      <c r="C894" s="236"/>
      <c r="D894" s="232" t="s">
        <v>167</v>
      </c>
      <c r="E894" s="245" t="s">
        <v>19</v>
      </c>
      <c r="F894" s="237" t="s">
        <v>1421</v>
      </c>
      <c r="G894" s="236"/>
      <c r="H894" s="238">
        <v>19.88</v>
      </c>
      <c r="I894" s="239"/>
      <c r="J894" s="236"/>
      <c r="K894" s="236"/>
      <c r="L894" s="240"/>
      <c r="M894" s="241"/>
      <c r="N894" s="242"/>
      <c r="O894" s="242"/>
      <c r="P894" s="242"/>
      <c r="Q894" s="242"/>
      <c r="R894" s="242"/>
      <c r="S894" s="242"/>
      <c r="T894" s="243"/>
      <c r="AT894" s="244" t="s">
        <v>167</v>
      </c>
      <c r="AU894" s="244" t="s">
        <v>84</v>
      </c>
      <c r="AV894" s="12" t="s">
        <v>84</v>
      </c>
      <c r="AW894" s="12" t="s">
        <v>36</v>
      </c>
      <c r="AX894" s="12" t="s">
        <v>75</v>
      </c>
      <c r="AY894" s="244" t="s">
        <v>143</v>
      </c>
    </row>
    <row r="895" spans="2:51" s="12" customFormat="1" ht="12">
      <c r="B895" s="235"/>
      <c r="C895" s="236"/>
      <c r="D895" s="232" t="s">
        <v>167</v>
      </c>
      <c r="E895" s="245" t="s">
        <v>19</v>
      </c>
      <c r="F895" s="237" t="s">
        <v>1422</v>
      </c>
      <c r="G895" s="236"/>
      <c r="H895" s="238">
        <v>59.82</v>
      </c>
      <c r="I895" s="239"/>
      <c r="J895" s="236"/>
      <c r="K895" s="236"/>
      <c r="L895" s="240"/>
      <c r="M895" s="241"/>
      <c r="N895" s="242"/>
      <c r="O895" s="242"/>
      <c r="P895" s="242"/>
      <c r="Q895" s="242"/>
      <c r="R895" s="242"/>
      <c r="S895" s="242"/>
      <c r="T895" s="243"/>
      <c r="AT895" s="244" t="s">
        <v>167</v>
      </c>
      <c r="AU895" s="244" t="s">
        <v>84</v>
      </c>
      <c r="AV895" s="12" t="s">
        <v>84</v>
      </c>
      <c r="AW895" s="12" t="s">
        <v>36</v>
      </c>
      <c r="AX895" s="12" t="s">
        <v>75</v>
      </c>
      <c r="AY895" s="244" t="s">
        <v>143</v>
      </c>
    </row>
    <row r="896" spans="2:51" s="12" customFormat="1" ht="12">
      <c r="B896" s="235"/>
      <c r="C896" s="236"/>
      <c r="D896" s="232" t="s">
        <v>167</v>
      </c>
      <c r="E896" s="245" t="s">
        <v>19</v>
      </c>
      <c r="F896" s="237" t="s">
        <v>1423</v>
      </c>
      <c r="G896" s="236"/>
      <c r="H896" s="238">
        <v>12.42</v>
      </c>
      <c r="I896" s="239"/>
      <c r="J896" s="236"/>
      <c r="K896" s="236"/>
      <c r="L896" s="240"/>
      <c r="M896" s="241"/>
      <c r="N896" s="242"/>
      <c r="O896" s="242"/>
      <c r="P896" s="242"/>
      <c r="Q896" s="242"/>
      <c r="R896" s="242"/>
      <c r="S896" s="242"/>
      <c r="T896" s="243"/>
      <c r="AT896" s="244" t="s">
        <v>167</v>
      </c>
      <c r="AU896" s="244" t="s">
        <v>84</v>
      </c>
      <c r="AV896" s="12" t="s">
        <v>84</v>
      </c>
      <c r="AW896" s="12" t="s">
        <v>36</v>
      </c>
      <c r="AX896" s="12" t="s">
        <v>75</v>
      </c>
      <c r="AY896" s="244" t="s">
        <v>143</v>
      </c>
    </row>
    <row r="897" spans="2:51" s="12" customFormat="1" ht="12">
      <c r="B897" s="235"/>
      <c r="C897" s="236"/>
      <c r="D897" s="232" t="s">
        <v>167</v>
      </c>
      <c r="E897" s="245" t="s">
        <v>19</v>
      </c>
      <c r="F897" s="237" t="s">
        <v>1424</v>
      </c>
      <c r="G897" s="236"/>
      <c r="H897" s="238">
        <v>10.43</v>
      </c>
      <c r="I897" s="239"/>
      <c r="J897" s="236"/>
      <c r="K897" s="236"/>
      <c r="L897" s="240"/>
      <c r="M897" s="241"/>
      <c r="N897" s="242"/>
      <c r="O897" s="242"/>
      <c r="P897" s="242"/>
      <c r="Q897" s="242"/>
      <c r="R897" s="242"/>
      <c r="S897" s="242"/>
      <c r="T897" s="243"/>
      <c r="AT897" s="244" t="s">
        <v>167</v>
      </c>
      <c r="AU897" s="244" t="s">
        <v>84</v>
      </c>
      <c r="AV897" s="12" t="s">
        <v>84</v>
      </c>
      <c r="AW897" s="12" t="s">
        <v>36</v>
      </c>
      <c r="AX897" s="12" t="s">
        <v>75</v>
      </c>
      <c r="AY897" s="244" t="s">
        <v>143</v>
      </c>
    </row>
    <row r="898" spans="2:51" s="12" customFormat="1" ht="12">
      <c r="B898" s="235"/>
      <c r="C898" s="236"/>
      <c r="D898" s="232" t="s">
        <v>167</v>
      </c>
      <c r="E898" s="245" t="s">
        <v>19</v>
      </c>
      <c r="F898" s="237" t="s">
        <v>1425</v>
      </c>
      <c r="G898" s="236"/>
      <c r="H898" s="238">
        <v>7.59</v>
      </c>
      <c r="I898" s="239"/>
      <c r="J898" s="236"/>
      <c r="K898" s="236"/>
      <c r="L898" s="240"/>
      <c r="M898" s="241"/>
      <c r="N898" s="242"/>
      <c r="O898" s="242"/>
      <c r="P898" s="242"/>
      <c r="Q898" s="242"/>
      <c r="R898" s="242"/>
      <c r="S898" s="242"/>
      <c r="T898" s="243"/>
      <c r="AT898" s="244" t="s">
        <v>167</v>
      </c>
      <c r="AU898" s="244" t="s">
        <v>84</v>
      </c>
      <c r="AV898" s="12" t="s">
        <v>84</v>
      </c>
      <c r="AW898" s="12" t="s">
        <v>36</v>
      </c>
      <c r="AX898" s="12" t="s">
        <v>75</v>
      </c>
      <c r="AY898" s="244" t="s">
        <v>143</v>
      </c>
    </row>
    <row r="899" spans="2:51" s="14" customFormat="1" ht="12">
      <c r="B899" s="267"/>
      <c r="C899" s="268"/>
      <c r="D899" s="232" t="s">
        <v>167</v>
      </c>
      <c r="E899" s="269" t="s">
        <v>19</v>
      </c>
      <c r="F899" s="270" t="s">
        <v>360</v>
      </c>
      <c r="G899" s="268"/>
      <c r="H899" s="271">
        <v>170.06</v>
      </c>
      <c r="I899" s="272"/>
      <c r="J899" s="268"/>
      <c r="K899" s="268"/>
      <c r="L899" s="273"/>
      <c r="M899" s="274"/>
      <c r="N899" s="275"/>
      <c r="O899" s="275"/>
      <c r="P899" s="275"/>
      <c r="Q899" s="275"/>
      <c r="R899" s="275"/>
      <c r="S899" s="275"/>
      <c r="T899" s="276"/>
      <c r="AT899" s="277" t="s">
        <v>167</v>
      </c>
      <c r="AU899" s="277" t="s">
        <v>84</v>
      </c>
      <c r="AV899" s="14" t="s">
        <v>158</v>
      </c>
      <c r="AW899" s="14" t="s">
        <v>36</v>
      </c>
      <c r="AX899" s="14" t="s">
        <v>75</v>
      </c>
      <c r="AY899" s="277" t="s">
        <v>143</v>
      </c>
    </row>
    <row r="900" spans="2:51" s="13" customFormat="1" ht="12">
      <c r="B900" s="246"/>
      <c r="C900" s="247"/>
      <c r="D900" s="232" t="s">
        <v>167</v>
      </c>
      <c r="E900" s="248" t="s">
        <v>19</v>
      </c>
      <c r="F900" s="249" t="s">
        <v>176</v>
      </c>
      <c r="G900" s="247"/>
      <c r="H900" s="250">
        <v>623.968</v>
      </c>
      <c r="I900" s="251"/>
      <c r="J900" s="247"/>
      <c r="K900" s="247"/>
      <c r="L900" s="252"/>
      <c r="M900" s="253"/>
      <c r="N900" s="254"/>
      <c r="O900" s="254"/>
      <c r="P900" s="254"/>
      <c r="Q900" s="254"/>
      <c r="R900" s="254"/>
      <c r="S900" s="254"/>
      <c r="T900" s="255"/>
      <c r="AT900" s="256" t="s">
        <v>167</v>
      </c>
      <c r="AU900" s="256" t="s">
        <v>84</v>
      </c>
      <c r="AV900" s="13" t="s">
        <v>150</v>
      </c>
      <c r="AW900" s="13" t="s">
        <v>36</v>
      </c>
      <c r="AX900" s="13" t="s">
        <v>82</v>
      </c>
      <c r="AY900" s="256" t="s">
        <v>143</v>
      </c>
    </row>
    <row r="901" spans="2:65" s="1" customFormat="1" ht="24" customHeight="1">
      <c r="B901" s="38"/>
      <c r="C901" s="219" t="s">
        <v>1426</v>
      </c>
      <c r="D901" s="219" t="s">
        <v>145</v>
      </c>
      <c r="E901" s="220" t="s">
        <v>1427</v>
      </c>
      <c r="F901" s="221" t="s">
        <v>1428</v>
      </c>
      <c r="G901" s="222" t="s">
        <v>195</v>
      </c>
      <c r="H901" s="223">
        <v>623.968</v>
      </c>
      <c r="I901" s="224"/>
      <c r="J901" s="225">
        <f>ROUND(I901*H901,2)</f>
        <v>0</v>
      </c>
      <c r="K901" s="221" t="s">
        <v>149</v>
      </c>
      <c r="L901" s="43"/>
      <c r="M901" s="278" t="s">
        <v>19</v>
      </c>
      <c r="N901" s="279" t="s">
        <v>46</v>
      </c>
      <c r="O901" s="280"/>
      <c r="P901" s="281">
        <f>O901*H901</f>
        <v>0</v>
      </c>
      <c r="Q901" s="281">
        <v>0.00026</v>
      </c>
      <c r="R901" s="281">
        <f>Q901*H901</f>
        <v>0.16223168</v>
      </c>
      <c r="S901" s="281">
        <v>0</v>
      </c>
      <c r="T901" s="282">
        <f>S901*H901</f>
        <v>0</v>
      </c>
      <c r="AR901" s="230" t="s">
        <v>228</v>
      </c>
      <c r="AT901" s="230" t="s">
        <v>145</v>
      </c>
      <c r="AU901" s="230" t="s">
        <v>84</v>
      </c>
      <c r="AY901" s="17" t="s">
        <v>143</v>
      </c>
      <c r="BE901" s="231">
        <f>IF(N901="základní",J901,0)</f>
        <v>0</v>
      </c>
      <c r="BF901" s="231">
        <f>IF(N901="snížená",J901,0)</f>
        <v>0</v>
      </c>
      <c r="BG901" s="231">
        <f>IF(N901="zákl. přenesená",J901,0)</f>
        <v>0</v>
      </c>
      <c r="BH901" s="231">
        <f>IF(N901="sníž. přenesená",J901,0)</f>
        <v>0</v>
      </c>
      <c r="BI901" s="231">
        <f>IF(N901="nulová",J901,0)</f>
        <v>0</v>
      </c>
      <c r="BJ901" s="17" t="s">
        <v>82</v>
      </c>
      <c r="BK901" s="231">
        <f>ROUND(I901*H901,2)</f>
        <v>0</v>
      </c>
      <c r="BL901" s="17" t="s">
        <v>228</v>
      </c>
      <c r="BM901" s="230" t="s">
        <v>1429</v>
      </c>
    </row>
    <row r="902" spans="2:12" s="1" customFormat="1" ht="6.95" customHeight="1">
      <c r="B902" s="58"/>
      <c r="C902" s="59"/>
      <c r="D902" s="59"/>
      <c r="E902" s="59"/>
      <c r="F902" s="59"/>
      <c r="G902" s="59"/>
      <c r="H902" s="59"/>
      <c r="I902" s="170"/>
      <c r="J902" s="59"/>
      <c r="K902" s="59"/>
      <c r="L902" s="43"/>
    </row>
  </sheetData>
  <sheetProtection password="CC35" sheet="1" objects="1" scenarios="1" formatColumns="0" formatRows="0" autoFilter="0"/>
  <autoFilter ref="C110:K901"/>
  <mergeCells count="12">
    <mergeCell ref="E7:H7"/>
    <mergeCell ref="E9:H9"/>
    <mergeCell ref="E11:H11"/>
    <mergeCell ref="E20:H20"/>
    <mergeCell ref="E29:H29"/>
    <mergeCell ref="E50:H50"/>
    <mergeCell ref="E52:H52"/>
    <mergeCell ref="E54:H54"/>
    <mergeCell ref="E99:H99"/>
    <mergeCell ref="E101:H101"/>
    <mergeCell ref="E103:H10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0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38"/>
      <c r="C3" s="139"/>
      <c r="D3" s="139"/>
      <c r="E3" s="139"/>
      <c r="F3" s="139"/>
      <c r="G3" s="139"/>
      <c r="H3" s="139"/>
      <c r="I3" s="140"/>
      <c r="J3" s="139"/>
      <c r="K3" s="139"/>
      <c r="L3" s="20"/>
      <c r="AT3" s="17" t="s">
        <v>84</v>
      </c>
    </row>
    <row r="4" spans="2:46" ht="24.95" customHeight="1">
      <c r="B4" s="20"/>
      <c r="D4" s="141" t="s">
        <v>93</v>
      </c>
      <c r="L4" s="20"/>
      <c r="M4" s="142" t="s">
        <v>10</v>
      </c>
      <c r="AT4" s="17" t="s">
        <v>4</v>
      </c>
    </row>
    <row r="5" spans="2:12" ht="6.95" customHeight="1">
      <c r="B5" s="20"/>
      <c r="L5" s="20"/>
    </row>
    <row r="6" spans="2:12" ht="12" customHeight="1">
      <c r="B6" s="20"/>
      <c r="D6" s="143" t="s">
        <v>16</v>
      </c>
      <c r="L6" s="20"/>
    </row>
    <row r="7" spans="2:12" ht="16.5" customHeight="1">
      <c r="B7" s="20"/>
      <c r="E7" s="144" t="str">
        <f>'Rekapitulace stavby'!K6</f>
        <v>ZŠ Dr. M. Tyrše, Děčín II, Vrchlického 630/5 – oprava sociálních zařízení, výměna zdravotních instalací a ÚT</v>
      </c>
      <c r="F7" s="143"/>
      <c r="G7" s="143"/>
      <c r="H7" s="143"/>
      <c r="L7" s="20"/>
    </row>
    <row r="8" spans="2:12" ht="12" customHeight="1">
      <c r="B8" s="20"/>
      <c r="D8" s="143" t="s">
        <v>94</v>
      </c>
      <c r="L8" s="20"/>
    </row>
    <row r="9" spans="2:12" s="1" customFormat="1" ht="16.5" customHeight="1">
      <c r="B9" s="43"/>
      <c r="E9" s="144" t="s">
        <v>95</v>
      </c>
      <c r="F9" s="1"/>
      <c r="G9" s="1"/>
      <c r="H9" s="1"/>
      <c r="I9" s="145"/>
      <c r="L9" s="43"/>
    </row>
    <row r="10" spans="2:12" s="1" customFormat="1" ht="12" customHeight="1">
      <c r="B10" s="43"/>
      <c r="D10" s="143" t="s">
        <v>96</v>
      </c>
      <c r="I10" s="145"/>
      <c r="L10" s="43"/>
    </row>
    <row r="11" spans="2:12" s="1" customFormat="1" ht="36.95" customHeight="1">
      <c r="B11" s="43"/>
      <c r="E11" s="146" t="s">
        <v>1430</v>
      </c>
      <c r="F11" s="1"/>
      <c r="G11" s="1"/>
      <c r="H11" s="1"/>
      <c r="I11" s="145"/>
      <c r="L11" s="43"/>
    </row>
    <row r="12" spans="2:12" s="1" customFormat="1" ht="12">
      <c r="B12" s="43"/>
      <c r="I12" s="145"/>
      <c r="L12" s="43"/>
    </row>
    <row r="13" spans="2:12" s="1" customFormat="1" ht="12" customHeight="1">
      <c r="B13" s="43"/>
      <c r="D13" s="143" t="s">
        <v>18</v>
      </c>
      <c r="F13" s="132" t="s">
        <v>19</v>
      </c>
      <c r="I13" s="147" t="s">
        <v>20</v>
      </c>
      <c r="J13" s="132" t="s">
        <v>19</v>
      </c>
      <c r="L13" s="43"/>
    </row>
    <row r="14" spans="2:12" s="1" customFormat="1" ht="12" customHeight="1">
      <c r="B14" s="43"/>
      <c r="D14" s="143" t="s">
        <v>21</v>
      </c>
      <c r="F14" s="132" t="s">
        <v>22</v>
      </c>
      <c r="I14" s="147" t="s">
        <v>23</v>
      </c>
      <c r="J14" s="148" t="str">
        <f>'Rekapitulace stavby'!AN8</f>
        <v>14. 2. 2019</v>
      </c>
      <c r="L14" s="43"/>
    </row>
    <row r="15" spans="2:12" s="1" customFormat="1" ht="10.8" customHeight="1">
      <c r="B15" s="43"/>
      <c r="I15" s="145"/>
      <c r="L15" s="43"/>
    </row>
    <row r="16" spans="2:12" s="1" customFormat="1" ht="12" customHeight="1">
      <c r="B16" s="43"/>
      <c r="D16" s="143" t="s">
        <v>25</v>
      </c>
      <c r="I16" s="147" t="s">
        <v>26</v>
      </c>
      <c r="J16" s="132" t="s">
        <v>27</v>
      </c>
      <c r="L16" s="43"/>
    </row>
    <row r="17" spans="2:12" s="1" customFormat="1" ht="18" customHeight="1">
      <c r="B17" s="43"/>
      <c r="E17" s="132" t="s">
        <v>28</v>
      </c>
      <c r="I17" s="147" t="s">
        <v>29</v>
      </c>
      <c r="J17" s="132" t="s">
        <v>19</v>
      </c>
      <c r="L17" s="43"/>
    </row>
    <row r="18" spans="2:12" s="1" customFormat="1" ht="6.95" customHeight="1">
      <c r="B18" s="43"/>
      <c r="I18" s="145"/>
      <c r="L18" s="43"/>
    </row>
    <row r="19" spans="2:12" s="1" customFormat="1" ht="12" customHeight="1">
      <c r="B19" s="43"/>
      <c r="D19" s="143" t="s">
        <v>30</v>
      </c>
      <c r="I19" s="147" t="s">
        <v>26</v>
      </c>
      <c r="J19" s="33" t="str">
        <f>'Rekapitulace stavby'!AN13</f>
        <v>Vyplň údaj</v>
      </c>
      <c r="L19" s="43"/>
    </row>
    <row r="20" spans="2:12" s="1" customFormat="1" ht="18" customHeight="1">
      <c r="B20" s="43"/>
      <c r="E20" s="33" t="str">
        <f>'Rekapitulace stavby'!E14</f>
        <v>Vyplň údaj</v>
      </c>
      <c r="F20" s="132"/>
      <c r="G20" s="132"/>
      <c r="H20" s="132"/>
      <c r="I20" s="147" t="s">
        <v>29</v>
      </c>
      <c r="J20" s="33" t="str">
        <f>'Rekapitulace stavby'!AN14</f>
        <v>Vyplň údaj</v>
      </c>
      <c r="L20" s="43"/>
    </row>
    <row r="21" spans="2:12" s="1" customFormat="1" ht="6.95" customHeight="1">
      <c r="B21" s="43"/>
      <c r="I21" s="145"/>
      <c r="L21" s="43"/>
    </row>
    <row r="22" spans="2:12" s="1" customFormat="1" ht="12" customHeight="1">
      <c r="B22" s="43"/>
      <c r="D22" s="143" t="s">
        <v>32</v>
      </c>
      <c r="I22" s="147" t="s">
        <v>26</v>
      </c>
      <c r="J22" s="132" t="s">
        <v>33</v>
      </c>
      <c r="L22" s="43"/>
    </row>
    <row r="23" spans="2:12" s="1" customFormat="1" ht="18" customHeight="1">
      <c r="B23" s="43"/>
      <c r="E23" s="132" t="s">
        <v>34</v>
      </c>
      <c r="I23" s="147" t="s">
        <v>29</v>
      </c>
      <c r="J23" s="132" t="s">
        <v>35</v>
      </c>
      <c r="L23" s="43"/>
    </row>
    <row r="24" spans="2:12" s="1" customFormat="1" ht="6.95" customHeight="1">
      <c r="B24" s="43"/>
      <c r="I24" s="145"/>
      <c r="L24" s="43"/>
    </row>
    <row r="25" spans="2:12" s="1" customFormat="1" ht="12" customHeight="1">
      <c r="B25" s="43"/>
      <c r="D25" s="143" t="s">
        <v>37</v>
      </c>
      <c r="I25" s="147" t="s">
        <v>26</v>
      </c>
      <c r="J25" s="132" t="str">
        <f>IF('Rekapitulace stavby'!AN19="","",'Rekapitulace stavby'!AN19)</f>
        <v/>
      </c>
      <c r="L25" s="43"/>
    </row>
    <row r="26" spans="2:12" s="1" customFormat="1" ht="18" customHeight="1">
      <c r="B26" s="43"/>
      <c r="E26" s="132" t="str">
        <f>IF('Rekapitulace stavby'!E20="","",'Rekapitulace stavby'!E20)</f>
        <v xml:space="preserve"> </v>
      </c>
      <c r="I26" s="147" t="s">
        <v>29</v>
      </c>
      <c r="J26" s="132" t="str">
        <f>IF('Rekapitulace stavby'!AN20="","",'Rekapitulace stavby'!AN20)</f>
        <v/>
      </c>
      <c r="L26" s="43"/>
    </row>
    <row r="27" spans="2:12" s="1" customFormat="1" ht="6.95" customHeight="1">
      <c r="B27" s="43"/>
      <c r="I27" s="145"/>
      <c r="L27" s="43"/>
    </row>
    <row r="28" spans="2:12" s="1" customFormat="1" ht="12" customHeight="1">
      <c r="B28" s="43"/>
      <c r="D28" s="143" t="s">
        <v>39</v>
      </c>
      <c r="I28" s="145"/>
      <c r="L28" s="43"/>
    </row>
    <row r="29" spans="2:12" s="7" customFormat="1" ht="16.5" customHeight="1">
      <c r="B29" s="149"/>
      <c r="E29" s="150" t="s">
        <v>19</v>
      </c>
      <c r="F29" s="150"/>
      <c r="G29" s="150"/>
      <c r="H29" s="150"/>
      <c r="I29" s="151"/>
      <c r="L29" s="149"/>
    </row>
    <row r="30" spans="2:12" s="1" customFormat="1" ht="6.95" customHeight="1">
      <c r="B30" s="43"/>
      <c r="I30" s="145"/>
      <c r="L30" s="43"/>
    </row>
    <row r="31" spans="2:12" s="1" customFormat="1" ht="6.95" customHeight="1">
      <c r="B31" s="43"/>
      <c r="D31" s="75"/>
      <c r="E31" s="75"/>
      <c r="F31" s="75"/>
      <c r="G31" s="75"/>
      <c r="H31" s="75"/>
      <c r="I31" s="152"/>
      <c r="J31" s="75"/>
      <c r="K31" s="75"/>
      <c r="L31" s="43"/>
    </row>
    <row r="32" spans="2:12" s="1" customFormat="1" ht="25.4" customHeight="1">
      <c r="B32" s="43"/>
      <c r="D32" s="153" t="s">
        <v>41</v>
      </c>
      <c r="I32" s="145"/>
      <c r="J32" s="154">
        <f>ROUND(J99,2)</f>
        <v>0</v>
      </c>
      <c r="L32" s="43"/>
    </row>
    <row r="33" spans="2:12" s="1" customFormat="1" ht="6.95" customHeight="1">
      <c r="B33" s="43"/>
      <c r="D33" s="75"/>
      <c r="E33" s="75"/>
      <c r="F33" s="75"/>
      <c r="G33" s="75"/>
      <c r="H33" s="75"/>
      <c r="I33" s="152"/>
      <c r="J33" s="75"/>
      <c r="K33" s="75"/>
      <c r="L33" s="43"/>
    </row>
    <row r="34" spans="2:12" s="1" customFormat="1" ht="14.4" customHeight="1">
      <c r="B34" s="43"/>
      <c r="F34" s="155" t="s">
        <v>43</v>
      </c>
      <c r="I34" s="156" t="s">
        <v>42</v>
      </c>
      <c r="J34" s="155" t="s">
        <v>44</v>
      </c>
      <c r="L34" s="43"/>
    </row>
    <row r="35" spans="2:12" s="1" customFormat="1" ht="14.4" customHeight="1">
      <c r="B35" s="43"/>
      <c r="D35" s="157" t="s">
        <v>45</v>
      </c>
      <c r="E35" s="143" t="s">
        <v>46</v>
      </c>
      <c r="F35" s="158">
        <f>ROUND((SUM(BE99:BE308)),2)</f>
        <v>0</v>
      </c>
      <c r="I35" s="159">
        <v>0.21</v>
      </c>
      <c r="J35" s="158">
        <f>ROUND(((SUM(BE99:BE308))*I35),2)</f>
        <v>0</v>
      </c>
      <c r="L35" s="43"/>
    </row>
    <row r="36" spans="2:12" s="1" customFormat="1" ht="14.4" customHeight="1">
      <c r="B36" s="43"/>
      <c r="E36" s="143" t="s">
        <v>47</v>
      </c>
      <c r="F36" s="158">
        <f>ROUND((SUM(BF99:BF308)),2)</f>
        <v>0</v>
      </c>
      <c r="I36" s="159">
        <v>0.15</v>
      </c>
      <c r="J36" s="158">
        <f>ROUND(((SUM(BF99:BF308))*I36),2)</f>
        <v>0</v>
      </c>
      <c r="L36" s="43"/>
    </row>
    <row r="37" spans="2:12" s="1" customFormat="1" ht="14.4" customHeight="1" hidden="1">
      <c r="B37" s="43"/>
      <c r="E37" s="143" t="s">
        <v>48</v>
      </c>
      <c r="F37" s="158">
        <f>ROUND((SUM(BG99:BG308)),2)</f>
        <v>0</v>
      </c>
      <c r="I37" s="159">
        <v>0.21</v>
      </c>
      <c r="J37" s="158">
        <f>0</f>
        <v>0</v>
      </c>
      <c r="L37" s="43"/>
    </row>
    <row r="38" spans="2:12" s="1" customFormat="1" ht="14.4" customHeight="1" hidden="1">
      <c r="B38" s="43"/>
      <c r="E38" s="143" t="s">
        <v>49</v>
      </c>
      <c r="F38" s="158">
        <f>ROUND((SUM(BH99:BH308)),2)</f>
        <v>0</v>
      </c>
      <c r="I38" s="159">
        <v>0.15</v>
      </c>
      <c r="J38" s="158">
        <f>0</f>
        <v>0</v>
      </c>
      <c r="L38" s="43"/>
    </row>
    <row r="39" spans="2:12" s="1" customFormat="1" ht="14.4" customHeight="1" hidden="1">
      <c r="B39" s="43"/>
      <c r="E39" s="143" t="s">
        <v>50</v>
      </c>
      <c r="F39" s="158">
        <f>ROUND((SUM(BI99:BI308)),2)</f>
        <v>0</v>
      </c>
      <c r="I39" s="159">
        <v>0</v>
      </c>
      <c r="J39" s="158">
        <f>0</f>
        <v>0</v>
      </c>
      <c r="L39" s="43"/>
    </row>
    <row r="40" spans="2:12" s="1" customFormat="1" ht="6.95" customHeight="1">
      <c r="B40" s="43"/>
      <c r="I40" s="145"/>
      <c r="L40" s="43"/>
    </row>
    <row r="41" spans="2:12" s="1" customFormat="1" ht="25.4" customHeight="1">
      <c r="B41" s="43"/>
      <c r="C41" s="160"/>
      <c r="D41" s="161" t="s">
        <v>51</v>
      </c>
      <c r="E41" s="162"/>
      <c r="F41" s="162"/>
      <c r="G41" s="163" t="s">
        <v>52</v>
      </c>
      <c r="H41" s="164" t="s">
        <v>53</v>
      </c>
      <c r="I41" s="165"/>
      <c r="J41" s="166">
        <f>SUM(J32:J39)</f>
        <v>0</v>
      </c>
      <c r="K41" s="167"/>
      <c r="L41" s="43"/>
    </row>
    <row r="42" spans="2:12" s="1" customFormat="1" ht="14.4" customHeight="1">
      <c r="B42" s="168"/>
      <c r="C42" s="169"/>
      <c r="D42" s="169"/>
      <c r="E42" s="169"/>
      <c r="F42" s="169"/>
      <c r="G42" s="169"/>
      <c r="H42" s="169"/>
      <c r="I42" s="170"/>
      <c r="J42" s="169"/>
      <c r="K42" s="169"/>
      <c r="L42" s="43"/>
    </row>
    <row r="46" spans="2:12" s="1" customFormat="1" ht="6.95" customHeight="1">
      <c r="B46" s="171"/>
      <c r="C46" s="172"/>
      <c r="D46" s="172"/>
      <c r="E46" s="172"/>
      <c r="F46" s="172"/>
      <c r="G46" s="172"/>
      <c r="H46" s="172"/>
      <c r="I46" s="173"/>
      <c r="J46" s="172"/>
      <c r="K46" s="172"/>
      <c r="L46" s="43"/>
    </row>
    <row r="47" spans="2:12" s="1" customFormat="1" ht="24.95" customHeight="1">
      <c r="B47" s="38"/>
      <c r="C47" s="23" t="s">
        <v>98</v>
      </c>
      <c r="D47" s="39"/>
      <c r="E47" s="39"/>
      <c r="F47" s="39"/>
      <c r="G47" s="39"/>
      <c r="H47" s="39"/>
      <c r="I47" s="145"/>
      <c r="J47" s="39"/>
      <c r="K47" s="39"/>
      <c r="L47" s="43"/>
    </row>
    <row r="48" spans="2:12" s="1" customFormat="1" ht="6.95" customHeight="1">
      <c r="B48" s="38"/>
      <c r="C48" s="39"/>
      <c r="D48" s="39"/>
      <c r="E48" s="39"/>
      <c r="F48" s="39"/>
      <c r="G48" s="39"/>
      <c r="H48" s="39"/>
      <c r="I48" s="145"/>
      <c r="J48" s="39"/>
      <c r="K48" s="39"/>
      <c r="L48" s="43"/>
    </row>
    <row r="49" spans="2:12" s="1" customFormat="1" ht="12" customHeight="1">
      <c r="B49" s="38"/>
      <c r="C49" s="32" t="s">
        <v>16</v>
      </c>
      <c r="D49" s="39"/>
      <c r="E49" s="39"/>
      <c r="F49" s="39"/>
      <c r="G49" s="39"/>
      <c r="H49" s="39"/>
      <c r="I49" s="145"/>
      <c r="J49" s="39"/>
      <c r="K49" s="39"/>
      <c r="L49" s="43"/>
    </row>
    <row r="50" spans="2:12" s="1" customFormat="1" ht="16.5" customHeight="1">
      <c r="B50" s="38"/>
      <c r="C50" s="39"/>
      <c r="D50" s="39"/>
      <c r="E50" s="174" t="str">
        <f>E7</f>
        <v>ZŠ Dr. M. Tyrše, Děčín II, Vrchlického 630/5 – oprava sociálních zařízení, výměna zdravotních instalací a ÚT</v>
      </c>
      <c r="F50" s="32"/>
      <c r="G50" s="32"/>
      <c r="H50" s="32"/>
      <c r="I50" s="145"/>
      <c r="J50" s="39"/>
      <c r="K50" s="39"/>
      <c r="L50" s="43"/>
    </row>
    <row r="51" spans="2:12" ht="12" customHeight="1">
      <c r="B51" s="21"/>
      <c r="C51" s="32" t="s">
        <v>94</v>
      </c>
      <c r="D51" s="22"/>
      <c r="E51" s="22"/>
      <c r="F51" s="22"/>
      <c r="G51" s="22"/>
      <c r="H51" s="22"/>
      <c r="I51" s="137"/>
      <c r="J51" s="22"/>
      <c r="K51" s="22"/>
      <c r="L51" s="20"/>
    </row>
    <row r="52" spans="2:12" s="1" customFormat="1" ht="16.5" customHeight="1">
      <c r="B52" s="38"/>
      <c r="C52" s="39"/>
      <c r="D52" s="39"/>
      <c r="E52" s="174" t="s">
        <v>95</v>
      </c>
      <c r="F52" s="39"/>
      <c r="G52" s="39"/>
      <c r="H52" s="39"/>
      <c r="I52" s="145"/>
      <c r="J52" s="39"/>
      <c r="K52" s="39"/>
      <c r="L52" s="43"/>
    </row>
    <row r="53" spans="2:12" s="1" customFormat="1" ht="12" customHeight="1">
      <c r="B53" s="38"/>
      <c r="C53" s="32" t="s">
        <v>96</v>
      </c>
      <c r="D53" s="39"/>
      <c r="E53" s="39"/>
      <c r="F53" s="39"/>
      <c r="G53" s="39"/>
      <c r="H53" s="39"/>
      <c r="I53" s="145"/>
      <c r="J53" s="39"/>
      <c r="K53" s="39"/>
      <c r="L53" s="43"/>
    </row>
    <row r="54" spans="2:12" s="1" customFormat="1" ht="16.5" customHeight="1">
      <c r="B54" s="38"/>
      <c r="C54" s="39"/>
      <c r="D54" s="39"/>
      <c r="E54" s="68" t="str">
        <f>E11</f>
        <v>SO 1.2 - Modernizace ústředního vytápění</v>
      </c>
      <c r="F54" s="39"/>
      <c r="G54" s="39"/>
      <c r="H54" s="39"/>
      <c r="I54" s="145"/>
      <c r="J54" s="39"/>
      <c r="K54" s="39"/>
      <c r="L54" s="43"/>
    </row>
    <row r="55" spans="2:12" s="1" customFormat="1" ht="6.95" customHeight="1">
      <c r="B55" s="38"/>
      <c r="C55" s="39"/>
      <c r="D55" s="39"/>
      <c r="E55" s="39"/>
      <c r="F55" s="39"/>
      <c r="G55" s="39"/>
      <c r="H55" s="39"/>
      <c r="I55" s="145"/>
      <c r="J55" s="39"/>
      <c r="K55" s="39"/>
      <c r="L55" s="43"/>
    </row>
    <row r="56" spans="2:12" s="1" customFormat="1" ht="12" customHeight="1">
      <c r="B56" s="38"/>
      <c r="C56" s="32" t="s">
        <v>21</v>
      </c>
      <c r="D56" s="39"/>
      <c r="E56" s="39"/>
      <c r="F56" s="27" t="str">
        <f>F14</f>
        <v>Děčín II, Vrchlického 630/5</v>
      </c>
      <c r="G56" s="39"/>
      <c r="H56" s="39"/>
      <c r="I56" s="147" t="s">
        <v>23</v>
      </c>
      <c r="J56" s="71" t="str">
        <f>IF(J14="","",J14)</f>
        <v>14. 2. 2019</v>
      </c>
      <c r="K56" s="39"/>
      <c r="L56" s="43"/>
    </row>
    <row r="57" spans="2:12" s="1" customFormat="1" ht="6.95" customHeight="1">
      <c r="B57" s="38"/>
      <c r="C57" s="39"/>
      <c r="D57" s="39"/>
      <c r="E57" s="39"/>
      <c r="F57" s="39"/>
      <c r="G57" s="39"/>
      <c r="H57" s="39"/>
      <c r="I57" s="145"/>
      <c r="J57" s="39"/>
      <c r="K57" s="39"/>
      <c r="L57" s="43"/>
    </row>
    <row r="58" spans="2:12" s="1" customFormat="1" ht="15.15" customHeight="1">
      <c r="B58" s="38"/>
      <c r="C58" s="32" t="s">
        <v>25</v>
      </c>
      <c r="D58" s="39"/>
      <c r="E58" s="39"/>
      <c r="F58" s="27" t="str">
        <f>E17</f>
        <v>Statutární město Děčín</v>
      </c>
      <c r="G58" s="39"/>
      <c r="H58" s="39"/>
      <c r="I58" s="147" t="s">
        <v>32</v>
      </c>
      <c r="J58" s="36" t="str">
        <f>E23</f>
        <v>Vladimír Vidai</v>
      </c>
      <c r="K58" s="39"/>
      <c r="L58" s="43"/>
    </row>
    <row r="59" spans="2:12" s="1" customFormat="1" ht="15.15" customHeight="1">
      <c r="B59" s="38"/>
      <c r="C59" s="32" t="s">
        <v>30</v>
      </c>
      <c r="D59" s="39"/>
      <c r="E59" s="39"/>
      <c r="F59" s="27" t="str">
        <f>IF(E20="","",E20)</f>
        <v>Vyplň údaj</v>
      </c>
      <c r="G59" s="39"/>
      <c r="H59" s="39"/>
      <c r="I59" s="147" t="s">
        <v>37</v>
      </c>
      <c r="J59" s="36" t="str">
        <f>E26</f>
        <v xml:space="preserve"> </v>
      </c>
      <c r="K59" s="39"/>
      <c r="L59" s="43"/>
    </row>
    <row r="60" spans="2:12" s="1" customFormat="1" ht="10.3" customHeight="1">
      <c r="B60" s="38"/>
      <c r="C60" s="39"/>
      <c r="D60" s="39"/>
      <c r="E60" s="39"/>
      <c r="F60" s="39"/>
      <c r="G60" s="39"/>
      <c r="H60" s="39"/>
      <c r="I60" s="145"/>
      <c r="J60" s="39"/>
      <c r="K60" s="39"/>
      <c r="L60" s="43"/>
    </row>
    <row r="61" spans="2:12" s="1" customFormat="1" ht="29.25" customHeight="1">
      <c r="B61" s="38"/>
      <c r="C61" s="175" t="s">
        <v>99</v>
      </c>
      <c r="D61" s="176"/>
      <c r="E61" s="176"/>
      <c r="F61" s="176"/>
      <c r="G61" s="176"/>
      <c r="H61" s="176"/>
      <c r="I61" s="177"/>
      <c r="J61" s="178" t="s">
        <v>100</v>
      </c>
      <c r="K61" s="176"/>
      <c r="L61" s="43"/>
    </row>
    <row r="62" spans="2:12" s="1" customFormat="1" ht="10.3" customHeight="1">
      <c r="B62" s="38"/>
      <c r="C62" s="39"/>
      <c r="D62" s="39"/>
      <c r="E62" s="39"/>
      <c r="F62" s="39"/>
      <c r="G62" s="39"/>
      <c r="H62" s="39"/>
      <c r="I62" s="145"/>
      <c r="J62" s="39"/>
      <c r="K62" s="39"/>
      <c r="L62" s="43"/>
    </row>
    <row r="63" spans="2:47" s="1" customFormat="1" ht="22.8" customHeight="1">
      <c r="B63" s="38"/>
      <c r="C63" s="179" t="s">
        <v>73</v>
      </c>
      <c r="D63" s="39"/>
      <c r="E63" s="39"/>
      <c r="F63" s="39"/>
      <c r="G63" s="39"/>
      <c r="H63" s="39"/>
      <c r="I63" s="145"/>
      <c r="J63" s="101">
        <f>J99</f>
        <v>0</v>
      </c>
      <c r="K63" s="39"/>
      <c r="L63" s="43"/>
      <c r="AU63" s="17" t="s">
        <v>101</v>
      </c>
    </row>
    <row r="64" spans="2:12" s="8" customFormat="1" ht="24.95" customHeight="1">
      <c r="B64" s="180"/>
      <c r="C64" s="181"/>
      <c r="D64" s="182" t="s">
        <v>102</v>
      </c>
      <c r="E64" s="183"/>
      <c r="F64" s="183"/>
      <c r="G64" s="183"/>
      <c r="H64" s="183"/>
      <c r="I64" s="184"/>
      <c r="J64" s="185">
        <f>J100</f>
        <v>0</v>
      </c>
      <c r="K64" s="181"/>
      <c r="L64" s="186"/>
    </row>
    <row r="65" spans="2:12" s="9" customFormat="1" ht="19.9" customHeight="1">
      <c r="B65" s="187"/>
      <c r="C65" s="124"/>
      <c r="D65" s="188" t="s">
        <v>104</v>
      </c>
      <c r="E65" s="189"/>
      <c r="F65" s="189"/>
      <c r="G65" s="189"/>
      <c r="H65" s="189"/>
      <c r="I65" s="190"/>
      <c r="J65" s="191">
        <f>J101</f>
        <v>0</v>
      </c>
      <c r="K65" s="124"/>
      <c r="L65" s="192"/>
    </row>
    <row r="66" spans="2:12" s="9" customFormat="1" ht="19.9" customHeight="1">
      <c r="B66" s="187"/>
      <c r="C66" s="124"/>
      <c r="D66" s="188" t="s">
        <v>106</v>
      </c>
      <c r="E66" s="189"/>
      <c r="F66" s="189"/>
      <c r="G66" s="189"/>
      <c r="H66" s="189"/>
      <c r="I66" s="190"/>
      <c r="J66" s="191">
        <f>J103</f>
        <v>0</v>
      </c>
      <c r="K66" s="124"/>
      <c r="L66" s="192"/>
    </row>
    <row r="67" spans="2:12" s="9" customFormat="1" ht="19.9" customHeight="1">
      <c r="B67" s="187"/>
      <c r="C67" s="124"/>
      <c r="D67" s="188" t="s">
        <v>1431</v>
      </c>
      <c r="E67" s="189"/>
      <c r="F67" s="189"/>
      <c r="G67" s="189"/>
      <c r="H67" s="189"/>
      <c r="I67" s="190"/>
      <c r="J67" s="191">
        <f>J106</f>
        <v>0</v>
      </c>
      <c r="K67" s="124"/>
      <c r="L67" s="192"/>
    </row>
    <row r="68" spans="2:12" s="9" customFormat="1" ht="19.9" customHeight="1">
      <c r="B68" s="187"/>
      <c r="C68" s="124"/>
      <c r="D68" s="188" t="s">
        <v>111</v>
      </c>
      <c r="E68" s="189"/>
      <c r="F68" s="189"/>
      <c r="G68" s="189"/>
      <c r="H68" s="189"/>
      <c r="I68" s="190"/>
      <c r="J68" s="191">
        <f>J110</f>
        <v>0</v>
      </c>
      <c r="K68" s="124"/>
      <c r="L68" s="192"/>
    </row>
    <row r="69" spans="2:12" s="9" customFormat="1" ht="19.9" customHeight="1">
      <c r="B69" s="187"/>
      <c r="C69" s="124"/>
      <c r="D69" s="188" t="s">
        <v>112</v>
      </c>
      <c r="E69" s="189"/>
      <c r="F69" s="189"/>
      <c r="G69" s="189"/>
      <c r="H69" s="189"/>
      <c r="I69" s="190"/>
      <c r="J69" s="191">
        <f>J114</f>
        <v>0</v>
      </c>
      <c r="K69" s="124"/>
      <c r="L69" s="192"/>
    </row>
    <row r="70" spans="2:12" s="9" customFormat="1" ht="19.9" customHeight="1">
      <c r="B70" s="187"/>
      <c r="C70" s="124"/>
      <c r="D70" s="188" t="s">
        <v>113</v>
      </c>
      <c r="E70" s="189"/>
      <c r="F70" s="189"/>
      <c r="G70" s="189"/>
      <c r="H70" s="189"/>
      <c r="I70" s="190"/>
      <c r="J70" s="191">
        <f>J133</f>
        <v>0</v>
      </c>
      <c r="K70" s="124"/>
      <c r="L70" s="192"/>
    </row>
    <row r="71" spans="2:12" s="9" customFormat="1" ht="19.9" customHeight="1">
      <c r="B71" s="187"/>
      <c r="C71" s="124"/>
      <c r="D71" s="188" t="s">
        <v>114</v>
      </c>
      <c r="E71" s="189"/>
      <c r="F71" s="189"/>
      <c r="G71" s="189"/>
      <c r="H71" s="189"/>
      <c r="I71" s="190"/>
      <c r="J71" s="191">
        <f>J146</f>
        <v>0</v>
      </c>
      <c r="K71" s="124"/>
      <c r="L71" s="192"/>
    </row>
    <row r="72" spans="2:12" s="8" customFormat="1" ht="24.95" customHeight="1">
      <c r="B72" s="180"/>
      <c r="C72" s="181"/>
      <c r="D72" s="182" t="s">
        <v>115</v>
      </c>
      <c r="E72" s="183"/>
      <c r="F72" s="183"/>
      <c r="G72" s="183"/>
      <c r="H72" s="183"/>
      <c r="I72" s="184"/>
      <c r="J72" s="185">
        <f>J149</f>
        <v>0</v>
      </c>
      <c r="K72" s="181"/>
      <c r="L72" s="186"/>
    </row>
    <row r="73" spans="2:12" s="9" customFormat="1" ht="19.9" customHeight="1">
      <c r="B73" s="187"/>
      <c r="C73" s="124"/>
      <c r="D73" s="188" t="s">
        <v>1432</v>
      </c>
      <c r="E73" s="189"/>
      <c r="F73" s="189"/>
      <c r="G73" s="189"/>
      <c r="H73" s="189"/>
      <c r="I73" s="190"/>
      <c r="J73" s="191">
        <f>J150</f>
        <v>0</v>
      </c>
      <c r="K73" s="124"/>
      <c r="L73" s="192"/>
    </row>
    <row r="74" spans="2:12" s="9" customFormat="1" ht="19.9" customHeight="1">
      <c r="B74" s="187"/>
      <c r="C74" s="124"/>
      <c r="D74" s="188" t="s">
        <v>1433</v>
      </c>
      <c r="E74" s="189"/>
      <c r="F74" s="189"/>
      <c r="G74" s="189"/>
      <c r="H74" s="189"/>
      <c r="I74" s="190"/>
      <c r="J74" s="191">
        <f>J156</f>
        <v>0</v>
      </c>
      <c r="K74" s="124"/>
      <c r="L74" s="192"/>
    </row>
    <row r="75" spans="2:12" s="9" customFormat="1" ht="19.9" customHeight="1">
      <c r="B75" s="187"/>
      <c r="C75" s="124"/>
      <c r="D75" s="188" t="s">
        <v>1434</v>
      </c>
      <c r="E75" s="189"/>
      <c r="F75" s="189"/>
      <c r="G75" s="189"/>
      <c r="H75" s="189"/>
      <c r="I75" s="190"/>
      <c r="J75" s="191">
        <f>J160</f>
        <v>0</v>
      </c>
      <c r="K75" s="124"/>
      <c r="L75" s="192"/>
    </row>
    <row r="76" spans="2:12" s="9" customFormat="1" ht="19.9" customHeight="1">
      <c r="B76" s="187"/>
      <c r="C76" s="124"/>
      <c r="D76" s="188" t="s">
        <v>1435</v>
      </c>
      <c r="E76" s="189"/>
      <c r="F76" s="189"/>
      <c r="G76" s="189"/>
      <c r="H76" s="189"/>
      <c r="I76" s="190"/>
      <c r="J76" s="191">
        <f>J192</f>
        <v>0</v>
      </c>
      <c r="K76" s="124"/>
      <c r="L76" s="192"/>
    </row>
    <row r="77" spans="2:12" s="9" customFormat="1" ht="19.9" customHeight="1">
      <c r="B77" s="187"/>
      <c r="C77" s="124"/>
      <c r="D77" s="188" t="s">
        <v>126</v>
      </c>
      <c r="E77" s="189"/>
      <c r="F77" s="189"/>
      <c r="G77" s="189"/>
      <c r="H77" s="189"/>
      <c r="I77" s="190"/>
      <c r="J77" s="191">
        <f>J273</f>
        <v>0</v>
      </c>
      <c r="K77" s="124"/>
      <c r="L77" s="192"/>
    </row>
    <row r="78" spans="2:12" s="1" customFormat="1" ht="21.8" customHeight="1">
      <c r="B78" s="38"/>
      <c r="C78" s="39"/>
      <c r="D78" s="39"/>
      <c r="E78" s="39"/>
      <c r="F78" s="39"/>
      <c r="G78" s="39"/>
      <c r="H78" s="39"/>
      <c r="I78" s="145"/>
      <c r="J78" s="39"/>
      <c r="K78" s="39"/>
      <c r="L78" s="43"/>
    </row>
    <row r="79" spans="2:12" s="1" customFormat="1" ht="6.95" customHeight="1">
      <c r="B79" s="58"/>
      <c r="C79" s="59"/>
      <c r="D79" s="59"/>
      <c r="E79" s="59"/>
      <c r="F79" s="59"/>
      <c r="G79" s="59"/>
      <c r="H79" s="59"/>
      <c r="I79" s="170"/>
      <c r="J79" s="59"/>
      <c r="K79" s="59"/>
      <c r="L79" s="43"/>
    </row>
    <row r="83" spans="2:12" s="1" customFormat="1" ht="6.95" customHeight="1">
      <c r="B83" s="60"/>
      <c r="C83" s="61"/>
      <c r="D83" s="61"/>
      <c r="E83" s="61"/>
      <c r="F83" s="61"/>
      <c r="G83" s="61"/>
      <c r="H83" s="61"/>
      <c r="I83" s="173"/>
      <c r="J83" s="61"/>
      <c r="K83" s="61"/>
      <c r="L83" s="43"/>
    </row>
    <row r="84" spans="2:12" s="1" customFormat="1" ht="24.95" customHeight="1">
      <c r="B84" s="38"/>
      <c r="C84" s="23" t="s">
        <v>128</v>
      </c>
      <c r="D84" s="39"/>
      <c r="E84" s="39"/>
      <c r="F84" s="39"/>
      <c r="G84" s="39"/>
      <c r="H84" s="39"/>
      <c r="I84" s="145"/>
      <c r="J84" s="39"/>
      <c r="K84" s="39"/>
      <c r="L84" s="43"/>
    </row>
    <row r="85" spans="2:12" s="1" customFormat="1" ht="6.95" customHeight="1">
      <c r="B85" s="38"/>
      <c r="C85" s="39"/>
      <c r="D85" s="39"/>
      <c r="E85" s="39"/>
      <c r="F85" s="39"/>
      <c r="G85" s="39"/>
      <c r="H85" s="39"/>
      <c r="I85" s="145"/>
      <c r="J85" s="39"/>
      <c r="K85" s="39"/>
      <c r="L85" s="43"/>
    </row>
    <row r="86" spans="2:12" s="1" customFormat="1" ht="12" customHeight="1">
      <c r="B86" s="38"/>
      <c r="C86" s="32" t="s">
        <v>16</v>
      </c>
      <c r="D86" s="39"/>
      <c r="E86" s="39"/>
      <c r="F86" s="39"/>
      <c r="G86" s="39"/>
      <c r="H86" s="39"/>
      <c r="I86" s="145"/>
      <c r="J86" s="39"/>
      <c r="K86" s="39"/>
      <c r="L86" s="43"/>
    </row>
    <row r="87" spans="2:12" s="1" customFormat="1" ht="16.5" customHeight="1">
      <c r="B87" s="38"/>
      <c r="C87" s="39"/>
      <c r="D87" s="39"/>
      <c r="E87" s="174" t="str">
        <f>E7</f>
        <v>ZŠ Dr. M. Tyrše, Děčín II, Vrchlického 630/5 – oprava sociálních zařízení, výměna zdravotních instalací a ÚT</v>
      </c>
      <c r="F87" s="32"/>
      <c r="G87" s="32"/>
      <c r="H87" s="32"/>
      <c r="I87" s="145"/>
      <c r="J87" s="39"/>
      <c r="K87" s="39"/>
      <c r="L87" s="43"/>
    </row>
    <row r="88" spans="2:12" ht="12" customHeight="1">
      <c r="B88" s="21"/>
      <c r="C88" s="32" t="s">
        <v>94</v>
      </c>
      <c r="D88" s="22"/>
      <c r="E88" s="22"/>
      <c r="F88" s="22"/>
      <c r="G88" s="22"/>
      <c r="H88" s="22"/>
      <c r="I88" s="137"/>
      <c r="J88" s="22"/>
      <c r="K88" s="22"/>
      <c r="L88" s="20"/>
    </row>
    <row r="89" spans="2:12" s="1" customFormat="1" ht="16.5" customHeight="1">
      <c r="B89" s="38"/>
      <c r="C89" s="39"/>
      <c r="D89" s="39"/>
      <c r="E89" s="174" t="s">
        <v>95</v>
      </c>
      <c r="F89" s="39"/>
      <c r="G89" s="39"/>
      <c r="H89" s="39"/>
      <c r="I89" s="145"/>
      <c r="J89" s="39"/>
      <c r="K89" s="39"/>
      <c r="L89" s="43"/>
    </row>
    <row r="90" spans="2:12" s="1" customFormat="1" ht="12" customHeight="1">
      <c r="B90" s="38"/>
      <c r="C90" s="32" t="s">
        <v>96</v>
      </c>
      <c r="D90" s="39"/>
      <c r="E90" s="39"/>
      <c r="F90" s="39"/>
      <c r="G90" s="39"/>
      <c r="H90" s="39"/>
      <c r="I90" s="145"/>
      <c r="J90" s="39"/>
      <c r="K90" s="39"/>
      <c r="L90" s="43"/>
    </row>
    <row r="91" spans="2:12" s="1" customFormat="1" ht="16.5" customHeight="1">
      <c r="B91" s="38"/>
      <c r="C91" s="39"/>
      <c r="D91" s="39"/>
      <c r="E91" s="68" t="str">
        <f>E11</f>
        <v>SO 1.2 - Modernizace ústředního vytápění</v>
      </c>
      <c r="F91" s="39"/>
      <c r="G91" s="39"/>
      <c r="H91" s="39"/>
      <c r="I91" s="145"/>
      <c r="J91" s="39"/>
      <c r="K91" s="39"/>
      <c r="L91" s="43"/>
    </row>
    <row r="92" spans="2:12" s="1" customFormat="1" ht="6.95" customHeight="1">
      <c r="B92" s="38"/>
      <c r="C92" s="39"/>
      <c r="D92" s="39"/>
      <c r="E92" s="39"/>
      <c r="F92" s="39"/>
      <c r="G92" s="39"/>
      <c r="H92" s="39"/>
      <c r="I92" s="145"/>
      <c r="J92" s="39"/>
      <c r="K92" s="39"/>
      <c r="L92" s="43"/>
    </row>
    <row r="93" spans="2:12" s="1" customFormat="1" ht="12" customHeight="1">
      <c r="B93" s="38"/>
      <c r="C93" s="32" t="s">
        <v>21</v>
      </c>
      <c r="D93" s="39"/>
      <c r="E93" s="39"/>
      <c r="F93" s="27" t="str">
        <f>F14</f>
        <v>Děčín II, Vrchlického 630/5</v>
      </c>
      <c r="G93" s="39"/>
      <c r="H93" s="39"/>
      <c r="I93" s="147" t="s">
        <v>23</v>
      </c>
      <c r="J93" s="71" t="str">
        <f>IF(J14="","",J14)</f>
        <v>14. 2. 2019</v>
      </c>
      <c r="K93" s="39"/>
      <c r="L93" s="43"/>
    </row>
    <row r="94" spans="2:12" s="1" customFormat="1" ht="6.95" customHeight="1">
      <c r="B94" s="38"/>
      <c r="C94" s="39"/>
      <c r="D94" s="39"/>
      <c r="E94" s="39"/>
      <c r="F94" s="39"/>
      <c r="G94" s="39"/>
      <c r="H94" s="39"/>
      <c r="I94" s="145"/>
      <c r="J94" s="39"/>
      <c r="K94" s="39"/>
      <c r="L94" s="43"/>
    </row>
    <row r="95" spans="2:12" s="1" customFormat="1" ht="15.15" customHeight="1">
      <c r="B95" s="38"/>
      <c r="C95" s="32" t="s">
        <v>25</v>
      </c>
      <c r="D95" s="39"/>
      <c r="E95" s="39"/>
      <c r="F95" s="27" t="str">
        <f>E17</f>
        <v>Statutární město Děčín</v>
      </c>
      <c r="G95" s="39"/>
      <c r="H95" s="39"/>
      <c r="I95" s="147" t="s">
        <v>32</v>
      </c>
      <c r="J95" s="36" t="str">
        <f>E23</f>
        <v>Vladimír Vidai</v>
      </c>
      <c r="K95" s="39"/>
      <c r="L95" s="43"/>
    </row>
    <row r="96" spans="2:12" s="1" customFormat="1" ht="15.15" customHeight="1">
      <c r="B96" s="38"/>
      <c r="C96" s="32" t="s">
        <v>30</v>
      </c>
      <c r="D96" s="39"/>
      <c r="E96" s="39"/>
      <c r="F96" s="27" t="str">
        <f>IF(E20="","",E20)</f>
        <v>Vyplň údaj</v>
      </c>
      <c r="G96" s="39"/>
      <c r="H96" s="39"/>
      <c r="I96" s="147" t="s">
        <v>37</v>
      </c>
      <c r="J96" s="36" t="str">
        <f>E26</f>
        <v xml:space="preserve"> </v>
      </c>
      <c r="K96" s="39"/>
      <c r="L96" s="43"/>
    </row>
    <row r="97" spans="2:12" s="1" customFormat="1" ht="10.3" customHeight="1">
      <c r="B97" s="38"/>
      <c r="C97" s="39"/>
      <c r="D97" s="39"/>
      <c r="E97" s="39"/>
      <c r="F97" s="39"/>
      <c r="G97" s="39"/>
      <c r="H97" s="39"/>
      <c r="I97" s="145"/>
      <c r="J97" s="39"/>
      <c r="K97" s="39"/>
      <c r="L97" s="43"/>
    </row>
    <row r="98" spans="2:20" s="10" customFormat="1" ht="29.25" customHeight="1">
      <c r="B98" s="193"/>
      <c r="C98" s="194" t="s">
        <v>129</v>
      </c>
      <c r="D98" s="195" t="s">
        <v>60</v>
      </c>
      <c r="E98" s="195" t="s">
        <v>56</v>
      </c>
      <c r="F98" s="195" t="s">
        <v>57</v>
      </c>
      <c r="G98" s="195" t="s">
        <v>130</v>
      </c>
      <c r="H98" s="195" t="s">
        <v>131</v>
      </c>
      <c r="I98" s="196" t="s">
        <v>132</v>
      </c>
      <c r="J98" s="195" t="s">
        <v>100</v>
      </c>
      <c r="K98" s="197" t="s">
        <v>133</v>
      </c>
      <c r="L98" s="198"/>
      <c r="M98" s="91" t="s">
        <v>19</v>
      </c>
      <c r="N98" s="92" t="s">
        <v>45</v>
      </c>
      <c r="O98" s="92" t="s">
        <v>134</v>
      </c>
      <c r="P98" s="92" t="s">
        <v>135</v>
      </c>
      <c r="Q98" s="92" t="s">
        <v>136</v>
      </c>
      <c r="R98" s="92" t="s">
        <v>137</v>
      </c>
      <c r="S98" s="92" t="s">
        <v>138</v>
      </c>
      <c r="T98" s="93" t="s">
        <v>139</v>
      </c>
    </row>
    <row r="99" spans="2:63" s="1" customFormat="1" ht="22.8" customHeight="1">
      <c r="B99" s="38"/>
      <c r="C99" s="98" t="s">
        <v>140</v>
      </c>
      <c r="D99" s="39"/>
      <c r="E99" s="39"/>
      <c r="F99" s="39"/>
      <c r="G99" s="39"/>
      <c r="H99" s="39"/>
      <c r="I99" s="145"/>
      <c r="J99" s="199">
        <f>BK99</f>
        <v>0</v>
      </c>
      <c r="K99" s="39"/>
      <c r="L99" s="43"/>
      <c r="M99" s="94"/>
      <c r="N99" s="95"/>
      <c r="O99" s="95"/>
      <c r="P99" s="200">
        <f>P100+P149</f>
        <v>0</v>
      </c>
      <c r="Q99" s="95"/>
      <c r="R99" s="200">
        <f>R100+R149</f>
        <v>6.14664872</v>
      </c>
      <c r="S99" s="95"/>
      <c r="T99" s="201">
        <f>T100+T149</f>
        <v>7.573240679999999</v>
      </c>
      <c r="AT99" s="17" t="s">
        <v>74</v>
      </c>
      <c r="AU99" s="17" t="s">
        <v>101</v>
      </c>
      <c r="BK99" s="202">
        <f>BK100+BK149</f>
        <v>0</v>
      </c>
    </row>
    <row r="100" spans="2:63" s="11" customFormat="1" ht="25.9" customHeight="1">
      <c r="B100" s="203"/>
      <c r="C100" s="204"/>
      <c r="D100" s="205" t="s">
        <v>74</v>
      </c>
      <c r="E100" s="206" t="s">
        <v>141</v>
      </c>
      <c r="F100" s="206" t="s">
        <v>142</v>
      </c>
      <c r="G100" s="204"/>
      <c r="H100" s="204"/>
      <c r="I100" s="207"/>
      <c r="J100" s="208">
        <f>BK100</f>
        <v>0</v>
      </c>
      <c r="K100" s="204"/>
      <c r="L100" s="209"/>
      <c r="M100" s="210"/>
      <c r="N100" s="211"/>
      <c r="O100" s="211"/>
      <c r="P100" s="212">
        <f>P101+P103+P106+P110+P114+P133+P146</f>
        <v>0</v>
      </c>
      <c r="Q100" s="211"/>
      <c r="R100" s="212">
        <f>R101+R103+R106+R110+R114+R133+R146</f>
        <v>2.25386812</v>
      </c>
      <c r="S100" s="211"/>
      <c r="T100" s="213">
        <f>T101+T103+T106+T110+T114+T133+T146</f>
        <v>7.573240679999999</v>
      </c>
      <c r="AR100" s="214" t="s">
        <v>82</v>
      </c>
      <c r="AT100" s="215" t="s">
        <v>74</v>
      </c>
      <c r="AU100" s="215" t="s">
        <v>75</v>
      </c>
      <c r="AY100" s="214" t="s">
        <v>143</v>
      </c>
      <c r="BK100" s="216">
        <f>BK101+BK103+BK106+BK110+BK114+BK133+BK146</f>
        <v>0</v>
      </c>
    </row>
    <row r="101" spans="2:63" s="11" customFormat="1" ht="22.8" customHeight="1">
      <c r="B101" s="203"/>
      <c r="C101" s="204"/>
      <c r="D101" s="205" t="s">
        <v>74</v>
      </c>
      <c r="E101" s="217" t="s">
        <v>158</v>
      </c>
      <c r="F101" s="217" t="s">
        <v>299</v>
      </c>
      <c r="G101" s="204"/>
      <c r="H101" s="204"/>
      <c r="I101" s="207"/>
      <c r="J101" s="218">
        <f>BK101</f>
        <v>0</v>
      </c>
      <c r="K101" s="204"/>
      <c r="L101" s="209"/>
      <c r="M101" s="210"/>
      <c r="N101" s="211"/>
      <c r="O101" s="211"/>
      <c r="P101" s="212">
        <f>P102</f>
        <v>0</v>
      </c>
      <c r="Q101" s="211"/>
      <c r="R101" s="212">
        <f>R102</f>
        <v>1.3951500000000001</v>
      </c>
      <c r="S101" s="211"/>
      <c r="T101" s="213">
        <f>T102</f>
        <v>0</v>
      </c>
      <c r="AR101" s="214" t="s">
        <v>82</v>
      </c>
      <c r="AT101" s="215" t="s">
        <v>74</v>
      </c>
      <c r="AU101" s="215" t="s">
        <v>82</v>
      </c>
      <c r="AY101" s="214" t="s">
        <v>143</v>
      </c>
      <c r="BK101" s="216">
        <f>BK102</f>
        <v>0</v>
      </c>
    </row>
    <row r="102" spans="2:65" s="1" customFormat="1" ht="24" customHeight="1">
      <c r="B102" s="38"/>
      <c r="C102" s="219" t="s">
        <v>82</v>
      </c>
      <c r="D102" s="219" t="s">
        <v>145</v>
      </c>
      <c r="E102" s="220" t="s">
        <v>1436</v>
      </c>
      <c r="F102" s="221" t="s">
        <v>1437</v>
      </c>
      <c r="G102" s="222" t="s">
        <v>426</v>
      </c>
      <c r="H102" s="223">
        <v>3</v>
      </c>
      <c r="I102" s="224"/>
      <c r="J102" s="225">
        <f>ROUND(I102*H102,2)</f>
        <v>0</v>
      </c>
      <c r="K102" s="221" t="s">
        <v>149</v>
      </c>
      <c r="L102" s="43"/>
      <c r="M102" s="226" t="s">
        <v>19</v>
      </c>
      <c r="N102" s="227" t="s">
        <v>46</v>
      </c>
      <c r="O102" s="83"/>
      <c r="P102" s="228">
        <f>O102*H102</f>
        <v>0</v>
      </c>
      <c r="Q102" s="228">
        <v>0.46505</v>
      </c>
      <c r="R102" s="228">
        <f>Q102*H102</f>
        <v>1.3951500000000001</v>
      </c>
      <c r="S102" s="228">
        <v>0</v>
      </c>
      <c r="T102" s="229">
        <f>S102*H102</f>
        <v>0</v>
      </c>
      <c r="AR102" s="230" t="s">
        <v>150</v>
      </c>
      <c r="AT102" s="230" t="s">
        <v>145</v>
      </c>
      <c r="AU102" s="230" t="s">
        <v>84</v>
      </c>
      <c r="AY102" s="17" t="s">
        <v>143</v>
      </c>
      <c r="BE102" s="231">
        <f>IF(N102="základní",J102,0)</f>
        <v>0</v>
      </c>
      <c r="BF102" s="231">
        <f>IF(N102="snížená",J102,0)</f>
        <v>0</v>
      </c>
      <c r="BG102" s="231">
        <f>IF(N102="zákl. přenesená",J102,0)</f>
        <v>0</v>
      </c>
      <c r="BH102" s="231">
        <f>IF(N102="sníž. přenesená",J102,0)</f>
        <v>0</v>
      </c>
      <c r="BI102" s="231">
        <f>IF(N102="nulová",J102,0)</f>
        <v>0</v>
      </c>
      <c r="BJ102" s="17" t="s">
        <v>82</v>
      </c>
      <c r="BK102" s="231">
        <f>ROUND(I102*H102,2)</f>
        <v>0</v>
      </c>
      <c r="BL102" s="17" t="s">
        <v>150</v>
      </c>
      <c r="BM102" s="230" t="s">
        <v>1438</v>
      </c>
    </row>
    <row r="103" spans="2:63" s="11" customFormat="1" ht="22.8" customHeight="1">
      <c r="B103" s="203"/>
      <c r="C103" s="204"/>
      <c r="D103" s="205" t="s">
        <v>74</v>
      </c>
      <c r="E103" s="217" t="s">
        <v>337</v>
      </c>
      <c r="F103" s="217" t="s">
        <v>338</v>
      </c>
      <c r="G103" s="204"/>
      <c r="H103" s="204"/>
      <c r="I103" s="207"/>
      <c r="J103" s="218">
        <f>BK103</f>
        <v>0</v>
      </c>
      <c r="K103" s="204"/>
      <c r="L103" s="209"/>
      <c r="M103" s="210"/>
      <c r="N103" s="211"/>
      <c r="O103" s="211"/>
      <c r="P103" s="212">
        <f>SUM(P104:P105)</f>
        <v>0</v>
      </c>
      <c r="Q103" s="211"/>
      <c r="R103" s="212">
        <f>SUM(R104:R105)</f>
        <v>0.8142400000000001</v>
      </c>
      <c r="S103" s="211"/>
      <c r="T103" s="213">
        <f>SUM(T104:T105)</f>
        <v>0</v>
      </c>
      <c r="AR103" s="214" t="s">
        <v>82</v>
      </c>
      <c r="AT103" s="215" t="s">
        <v>74</v>
      </c>
      <c r="AU103" s="215" t="s">
        <v>82</v>
      </c>
      <c r="AY103" s="214" t="s">
        <v>143</v>
      </c>
      <c r="BK103" s="216">
        <f>SUM(BK104:BK105)</f>
        <v>0</v>
      </c>
    </row>
    <row r="104" spans="2:65" s="1" customFormat="1" ht="16.5" customHeight="1">
      <c r="B104" s="38"/>
      <c r="C104" s="219" t="s">
        <v>84</v>
      </c>
      <c r="D104" s="219" t="s">
        <v>145</v>
      </c>
      <c r="E104" s="220" t="s">
        <v>1439</v>
      </c>
      <c r="F104" s="221" t="s">
        <v>1440</v>
      </c>
      <c r="G104" s="222" t="s">
        <v>426</v>
      </c>
      <c r="H104" s="223">
        <v>184</v>
      </c>
      <c r="I104" s="224"/>
      <c r="J104" s="225">
        <f>ROUND(I104*H104,2)</f>
        <v>0</v>
      </c>
      <c r="K104" s="221" t="s">
        <v>149</v>
      </c>
      <c r="L104" s="43"/>
      <c r="M104" s="226" t="s">
        <v>19</v>
      </c>
      <c r="N104" s="227" t="s">
        <v>46</v>
      </c>
      <c r="O104" s="83"/>
      <c r="P104" s="228">
        <f>O104*H104</f>
        <v>0</v>
      </c>
      <c r="Q104" s="228">
        <v>0.00376</v>
      </c>
      <c r="R104" s="228">
        <f>Q104*H104</f>
        <v>0.69184</v>
      </c>
      <c r="S104" s="228">
        <v>0</v>
      </c>
      <c r="T104" s="229">
        <f>S104*H104</f>
        <v>0</v>
      </c>
      <c r="AR104" s="230" t="s">
        <v>150</v>
      </c>
      <c r="AT104" s="230" t="s">
        <v>145</v>
      </c>
      <c r="AU104" s="230" t="s">
        <v>84</v>
      </c>
      <c r="AY104" s="17" t="s">
        <v>143</v>
      </c>
      <c r="BE104" s="231">
        <f>IF(N104="základní",J104,0)</f>
        <v>0</v>
      </c>
      <c r="BF104" s="231">
        <f>IF(N104="snížená",J104,0)</f>
        <v>0</v>
      </c>
      <c r="BG104" s="231">
        <f>IF(N104="zákl. přenesená",J104,0)</f>
        <v>0</v>
      </c>
      <c r="BH104" s="231">
        <f>IF(N104="sníž. přenesená",J104,0)</f>
        <v>0</v>
      </c>
      <c r="BI104" s="231">
        <f>IF(N104="nulová",J104,0)</f>
        <v>0</v>
      </c>
      <c r="BJ104" s="17" t="s">
        <v>82</v>
      </c>
      <c r="BK104" s="231">
        <f>ROUND(I104*H104,2)</f>
        <v>0</v>
      </c>
      <c r="BL104" s="17" t="s">
        <v>150</v>
      </c>
      <c r="BM104" s="230" t="s">
        <v>1441</v>
      </c>
    </row>
    <row r="105" spans="2:65" s="1" customFormat="1" ht="24" customHeight="1">
      <c r="B105" s="38"/>
      <c r="C105" s="219" t="s">
        <v>158</v>
      </c>
      <c r="D105" s="219" t="s">
        <v>145</v>
      </c>
      <c r="E105" s="220" t="s">
        <v>1442</v>
      </c>
      <c r="F105" s="221" t="s">
        <v>1443</v>
      </c>
      <c r="G105" s="222" t="s">
        <v>426</v>
      </c>
      <c r="H105" s="223">
        <v>12</v>
      </c>
      <c r="I105" s="224"/>
      <c r="J105" s="225">
        <f>ROUND(I105*H105,2)</f>
        <v>0</v>
      </c>
      <c r="K105" s="221" t="s">
        <v>149</v>
      </c>
      <c r="L105" s="43"/>
      <c r="M105" s="226" t="s">
        <v>19</v>
      </c>
      <c r="N105" s="227" t="s">
        <v>46</v>
      </c>
      <c r="O105" s="83"/>
      <c r="P105" s="228">
        <f>O105*H105</f>
        <v>0</v>
      </c>
      <c r="Q105" s="228">
        <v>0.0102</v>
      </c>
      <c r="R105" s="228">
        <f>Q105*H105</f>
        <v>0.12240000000000001</v>
      </c>
      <c r="S105" s="228">
        <v>0</v>
      </c>
      <c r="T105" s="229">
        <f>S105*H105</f>
        <v>0</v>
      </c>
      <c r="AR105" s="230" t="s">
        <v>150</v>
      </c>
      <c r="AT105" s="230" t="s">
        <v>145</v>
      </c>
      <c r="AU105" s="230" t="s">
        <v>84</v>
      </c>
      <c r="AY105" s="17" t="s">
        <v>143</v>
      </c>
      <c r="BE105" s="231">
        <f>IF(N105="základní",J105,0)</f>
        <v>0</v>
      </c>
      <c r="BF105" s="231">
        <f>IF(N105="snížená",J105,0)</f>
        <v>0</v>
      </c>
      <c r="BG105" s="231">
        <f>IF(N105="zákl. přenesená",J105,0)</f>
        <v>0</v>
      </c>
      <c r="BH105" s="231">
        <f>IF(N105="sníž. přenesená",J105,0)</f>
        <v>0</v>
      </c>
      <c r="BI105" s="231">
        <f>IF(N105="nulová",J105,0)</f>
        <v>0</v>
      </c>
      <c r="BJ105" s="17" t="s">
        <v>82</v>
      </c>
      <c r="BK105" s="231">
        <f>ROUND(I105*H105,2)</f>
        <v>0</v>
      </c>
      <c r="BL105" s="17" t="s">
        <v>150</v>
      </c>
      <c r="BM105" s="230" t="s">
        <v>1444</v>
      </c>
    </row>
    <row r="106" spans="2:63" s="11" customFormat="1" ht="22.8" customHeight="1">
      <c r="B106" s="203"/>
      <c r="C106" s="204"/>
      <c r="D106" s="205" t="s">
        <v>74</v>
      </c>
      <c r="E106" s="217" t="s">
        <v>561</v>
      </c>
      <c r="F106" s="217" t="s">
        <v>1445</v>
      </c>
      <c r="G106" s="204"/>
      <c r="H106" s="204"/>
      <c r="I106" s="207"/>
      <c r="J106" s="218">
        <f>BK106</f>
        <v>0</v>
      </c>
      <c r="K106" s="204"/>
      <c r="L106" s="209"/>
      <c r="M106" s="210"/>
      <c r="N106" s="211"/>
      <c r="O106" s="211"/>
      <c r="P106" s="212">
        <f>SUM(P107:P109)</f>
        <v>0</v>
      </c>
      <c r="Q106" s="211"/>
      <c r="R106" s="212">
        <f>SUM(R107:R109)</f>
        <v>0.034258119999999996</v>
      </c>
      <c r="S106" s="211"/>
      <c r="T106" s="213">
        <f>SUM(T107:T109)</f>
        <v>0</v>
      </c>
      <c r="AR106" s="214" t="s">
        <v>82</v>
      </c>
      <c r="AT106" s="215" t="s">
        <v>74</v>
      </c>
      <c r="AU106" s="215" t="s">
        <v>82</v>
      </c>
      <c r="AY106" s="214" t="s">
        <v>143</v>
      </c>
      <c r="BK106" s="216">
        <f>SUM(BK107:BK109)</f>
        <v>0</v>
      </c>
    </row>
    <row r="107" spans="2:65" s="1" customFormat="1" ht="24" customHeight="1">
      <c r="B107" s="38"/>
      <c r="C107" s="219" t="s">
        <v>150</v>
      </c>
      <c r="D107" s="219" t="s">
        <v>145</v>
      </c>
      <c r="E107" s="220" t="s">
        <v>564</v>
      </c>
      <c r="F107" s="221" t="s">
        <v>565</v>
      </c>
      <c r="G107" s="222" t="s">
        <v>195</v>
      </c>
      <c r="H107" s="223">
        <v>263.524</v>
      </c>
      <c r="I107" s="224"/>
      <c r="J107" s="225">
        <f>ROUND(I107*H107,2)</f>
        <v>0</v>
      </c>
      <c r="K107" s="221" t="s">
        <v>149</v>
      </c>
      <c r="L107" s="43"/>
      <c r="M107" s="226" t="s">
        <v>19</v>
      </c>
      <c r="N107" s="227" t="s">
        <v>46</v>
      </c>
      <c r="O107" s="83"/>
      <c r="P107" s="228">
        <f>O107*H107</f>
        <v>0</v>
      </c>
      <c r="Q107" s="228">
        <v>0.00013</v>
      </c>
      <c r="R107" s="228">
        <f>Q107*H107</f>
        <v>0.034258119999999996</v>
      </c>
      <c r="S107" s="228">
        <v>0</v>
      </c>
      <c r="T107" s="229">
        <f>S107*H107</f>
        <v>0</v>
      </c>
      <c r="AR107" s="230" t="s">
        <v>150</v>
      </c>
      <c r="AT107" s="230" t="s">
        <v>145</v>
      </c>
      <c r="AU107" s="230" t="s">
        <v>84</v>
      </c>
      <c r="AY107" s="17" t="s">
        <v>143</v>
      </c>
      <c r="BE107" s="231">
        <f>IF(N107="základní",J107,0)</f>
        <v>0</v>
      </c>
      <c r="BF107" s="231">
        <f>IF(N107="snížená",J107,0)</f>
        <v>0</v>
      </c>
      <c r="BG107" s="231">
        <f>IF(N107="zákl. přenesená",J107,0)</f>
        <v>0</v>
      </c>
      <c r="BH107" s="231">
        <f>IF(N107="sníž. přenesená",J107,0)</f>
        <v>0</v>
      </c>
      <c r="BI107" s="231">
        <f>IF(N107="nulová",J107,0)</f>
        <v>0</v>
      </c>
      <c r="BJ107" s="17" t="s">
        <v>82</v>
      </c>
      <c r="BK107" s="231">
        <f>ROUND(I107*H107,2)</f>
        <v>0</v>
      </c>
      <c r="BL107" s="17" t="s">
        <v>150</v>
      </c>
      <c r="BM107" s="230" t="s">
        <v>1446</v>
      </c>
    </row>
    <row r="108" spans="2:47" s="1" customFormat="1" ht="12">
      <c r="B108" s="38"/>
      <c r="C108" s="39"/>
      <c r="D108" s="232" t="s">
        <v>152</v>
      </c>
      <c r="E108" s="39"/>
      <c r="F108" s="233" t="s">
        <v>567</v>
      </c>
      <c r="G108" s="39"/>
      <c r="H108" s="39"/>
      <c r="I108" s="145"/>
      <c r="J108" s="39"/>
      <c r="K108" s="39"/>
      <c r="L108" s="43"/>
      <c r="M108" s="234"/>
      <c r="N108" s="83"/>
      <c r="O108" s="83"/>
      <c r="P108" s="83"/>
      <c r="Q108" s="83"/>
      <c r="R108" s="83"/>
      <c r="S108" s="83"/>
      <c r="T108" s="84"/>
      <c r="AT108" s="17" t="s">
        <v>152</v>
      </c>
      <c r="AU108" s="17" t="s">
        <v>84</v>
      </c>
    </row>
    <row r="109" spans="2:51" s="12" customFormat="1" ht="12">
      <c r="B109" s="235"/>
      <c r="C109" s="236"/>
      <c r="D109" s="232" t="s">
        <v>167</v>
      </c>
      <c r="E109" s="236"/>
      <c r="F109" s="237" t="s">
        <v>1447</v>
      </c>
      <c r="G109" s="236"/>
      <c r="H109" s="238">
        <v>263.524</v>
      </c>
      <c r="I109" s="239"/>
      <c r="J109" s="236"/>
      <c r="K109" s="236"/>
      <c r="L109" s="240"/>
      <c r="M109" s="241"/>
      <c r="N109" s="242"/>
      <c r="O109" s="242"/>
      <c r="P109" s="242"/>
      <c r="Q109" s="242"/>
      <c r="R109" s="242"/>
      <c r="S109" s="242"/>
      <c r="T109" s="243"/>
      <c r="AT109" s="244" t="s">
        <v>167</v>
      </c>
      <c r="AU109" s="244" t="s">
        <v>84</v>
      </c>
      <c r="AV109" s="12" t="s">
        <v>84</v>
      </c>
      <c r="AW109" s="12" t="s">
        <v>4</v>
      </c>
      <c r="AX109" s="12" t="s">
        <v>82</v>
      </c>
      <c r="AY109" s="244" t="s">
        <v>143</v>
      </c>
    </row>
    <row r="110" spans="2:63" s="11" customFormat="1" ht="22.8" customHeight="1">
      <c r="B110" s="203"/>
      <c r="C110" s="204"/>
      <c r="D110" s="205" t="s">
        <v>74</v>
      </c>
      <c r="E110" s="217" t="s">
        <v>572</v>
      </c>
      <c r="F110" s="217" t="s">
        <v>573</v>
      </c>
      <c r="G110" s="204"/>
      <c r="H110" s="204"/>
      <c r="I110" s="207"/>
      <c r="J110" s="218">
        <f>BK110</f>
        <v>0</v>
      </c>
      <c r="K110" s="204"/>
      <c r="L110" s="209"/>
      <c r="M110" s="210"/>
      <c r="N110" s="211"/>
      <c r="O110" s="211"/>
      <c r="P110" s="212">
        <f>SUM(P111:P113)</f>
        <v>0</v>
      </c>
      <c r="Q110" s="211"/>
      <c r="R110" s="212">
        <f>SUM(R111:R113)</f>
        <v>0</v>
      </c>
      <c r="S110" s="211"/>
      <c r="T110" s="213">
        <f>SUM(T111:T113)</f>
        <v>0</v>
      </c>
      <c r="AR110" s="214" t="s">
        <v>82</v>
      </c>
      <c r="AT110" s="215" t="s">
        <v>74</v>
      </c>
      <c r="AU110" s="215" t="s">
        <v>82</v>
      </c>
      <c r="AY110" s="214" t="s">
        <v>143</v>
      </c>
      <c r="BK110" s="216">
        <f>SUM(BK111:BK113)</f>
        <v>0</v>
      </c>
    </row>
    <row r="111" spans="2:65" s="1" customFormat="1" ht="16.5" customHeight="1">
      <c r="B111" s="38"/>
      <c r="C111" s="219" t="s">
        <v>169</v>
      </c>
      <c r="D111" s="219" t="s">
        <v>145</v>
      </c>
      <c r="E111" s="220" t="s">
        <v>582</v>
      </c>
      <c r="F111" s="221" t="s">
        <v>583</v>
      </c>
      <c r="G111" s="222" t="s">
        <v>195</v>
      </c>
      <c r="H111" s="223">
        <v>790.572</v>
      </c>
      <c r="I111" s="224"/>
      <c r="J111" s="225">
        <f>ROUND(I111*H111,2)</f>
        <v>0</v>
      </c>
      <c r="K111" s="221" t="s">
        <v>149</v>
      </c>
      <c r="L111" s="43"/>
      <c r="M111" s="226" t="s">
        <v>19</v>
      </c>
      <c r="N111" s="227" t="s">
        <v>46</v>
      </c>
      <c r="O111" s="83"/>
      <c r="P111" s="228">
        <f>O111*H111</f>
        <v>0</v>
      </c>
      <c r="Q111" s="228">
        <v>0</v>
      </c>
      <c r="R111" s="228">
        <f>Q111*H111</f>
        <v>0</v>
      </c>
      <c r="S111" s="228">
        <v>0</v>
      </c>
      <c r="T111" s="229">
        <f>S111*H111</f>
        <v>0</v>
      </c>
      <c r="AR111" s="230" t="s">
        <v>150</v>
      </c>
      <c r="AT111" s="230" t="s">
        <v>145</v>
      </c>
      <c r="AU111" s="230" t="s">
        <v>84</v>
      </c>
      <c r="AY111" s="17" t="s">
        <v>143</v>
      </c>
      <c r="BE111" s="231">
        <f>IF(N111="základní",J111,0)</f>
        <v>0</v>
      </c>
      <c r="BF111" s="231">
        <f>IF(N111="snížená",J111,0)</f>
        <v>0</v>
      </c>
      <c r="BG111" s="231">
        <f>IF(N111="zákl. přenesená",J111,0)</f>
        <v>0</v>
      </c>
      <c r="BH111" s="231">
        <f>IF(N111="sníž. přenesená",J111,0)</f>
        <v>0</v>
      </c>
      <c r="BI111" s="231">
        <f>IF(N111="nulová",J111,0)</f>
        <v>0</v>
      </c>
      <c r="BJ111" s="17" t="s">
        <v>82</v>
      </c>
      <c r="BK111" s="231">
        <f>ROUND(I111*H111,2)</f>
        <v>0</v>
      </c>
      <c r="BL111" s="17" t="s">
        <v>150</v>
      </c>
      <c r="BM111" s="230" t="s">
        <v>1448</v>
      </c>
    </row>
    <row r="112" spans="2:47" s="1" customFormat="1" ht="12">
      <c r="B112" s="38"/>
      <c r="C112" s="39"/>
      <c r="D112" s="232" t="s">
        <v>152</v>
      </c>
      <c r="E112" s="39"/>
      <c r="F112" s="233" t="s">
        <v>585</v>
      </c>
      <c r="G112" s="39"/>
      <c r="H112" s="39"/>
      <c r="I112" s="145"/>
      <c r="J112" s="39"/>
      <c r="K112" s="39"/>
      <c r="L112" s="43"/>
      <c r="M112" s="234"/>
      <c r="N112" s="83"/>
      <c r="O112" s="83"/>
      <c r="P112" s="83"/>
      <c r="Q112" s="83"/>
      <c r="R112" s="83"/>
      <c r="S112" s="83"/>
      <c r="T112" s="84"/>
      <c r="AT112" s="17" t="s">
        <v>152</v>
      </c>
      <c r="AU112" s="17" t="s">
        <v>84</v>
      </c>
    </row>
    <row r="113" spans="2:51" s="12" customFormat="1" ht="12">
      <c r="B113" s="235"/>
      <c r="C113" s="236"/>
      <c r="D113" s="232" t="s">
        <v>167</v>
      </c>
      <c r="E113" s="236"/>
      <c r="F113" s="237" t="s">
        <v>1449</v>
      </c>
      <c r="G113" s="236"/>
      <c r="H113" s="238">
        <v>790.572</v>
      </c>
      <c r="I113" s="239"/>
      <c r="J113" s="236"/>
      <c r="K113" s="236"/>
      <c r="L113" s="240"/>
      <c r="M113" s="241"/>
      <c r="N113" s="242"/>
      <c r="O113" s="242"/>
      <c r="P113" s="242"/>
      <c r="Q113" s="242"/>
      <c r="R113" s="242"/>
      <c r="S113" s="242"/>
      <c r="T113" s="243"/>
      <c r="AT113" s="244" t="s">
        <v>167</v>
      </c>
      <c r="AU113" s="244" t="s">
        <v>84</v>
      </c>
      <c r="AV113" s="12" t="s">
        <v>84</v>
      </c>
      <c r="AW113" s="12" t="s">
        <v>4</v>
      </c>
      <c r="AX113" s="12" t="s">
        <v>82</v>
      </c>
      <c r="AY113" s="244" t="s">
        <v>143</v>
      </c>
    </row>
    <row r="114" spans="2:63" s="11" customFormat="1" ht="22.8" customHeight="1">
      <c r="B114" s="203"/>
      <c r="C114" s="204"/>
      <c r="D114" s="205" t="s">
        <v>74</v>
      </c>
      <c r="E114" s="217" t="s">
        <v>600</v>
      </c>
      <c r="F114" s="217" t="s">
        <v>601</v>
      </c>
      <c r="G114" s="204"/>
      <c r="H114" s="204"/>
      <c r="I114" s="207"/>
      <c r="J114" s="218">
        <f>BK114</f>
        <v>0</v>
      </c>
      <c r="K114" s="204"/>
      <c r="L114" s="209"/>
      <c r="M114" s="210"/>
      <c r="N114" s="211"/>
      <c r="O114" s="211"/>
      <c r="P114" s="212">
        <f>SUM(P115:P132)</f>
        <v>0</v>
      </c>
      <c r="Q114" s="211"/>
      <c r="R114" s="212">
        <f>SUM(R115:R132)</f>
        <v>0.01022</v>
      </c>
      <c r="S114" s="211"/>
      <c r="T114" s="213">
        <f>SUM(T115:T132)</f>
        <v>7.573240679999999</v>
      </c>
      <c r="AR114" s="214" t="s">
        <v>82</v>
      </c>
      <c r="AT114" s="215" t="s">
        <v>74</v>
      </c>
      <c r="AU114" s="215" t="s">
        <v>82</v>
      </c>
      <c r="AY114" s="214" t="s">
        <v>143</v>
      </c>
      <c r="BK114" s="216">
        <f>SUM(BK115:BK132)</f>
        <v>0</v>
      </c>
    </row>
    <row r="115" spans="2:65" s="1" customFormat="1" ht="24" customHeight="1">
      <c r="B115" s="38"/>
      <c r="C115" s="219" t="s">
        <v>177</v>
      </c>
      <c r="D115" s="219" t="s">
        <v>145</v>
      </c>
      <c r="E115" s="220" t="s">
        <v>1450</v>
      </c>
      <c r="F115" s="221" t="s">
        <v>1451</v>
      </c>
      <c r="G115" s="222" t="s">
        <v>148</v>
      </c>
      <c r="H115" s="223">
        <v>40</v>
      </c>
      <c r="I115" s="224"/>
      <c r="J115" s="225">
        <f>ROUND(I115*H115,2)</f>
        <v>0</v>
      </c>
      <c r="K115" s="221" t="s">
        <v>149</v>
      </c>
      <c r="L115" s="43"/>
      <c r="M115" s="226" t="s">
        <v>19</v>
      </c>
      <c r="N115" s="227" t="s">
        <v>46</v>
      </c>
      <c r="O115" s="83"/>
      <c r="P115" s="228">
        <f>O115*H115</f>
        <v>0</v>
      </c>
      <c r="Q115" s="228">
        <v>0</v>
      </c>
      <c r="R115" s="228">
        <f>Q115*H115</f>
        <v>0</v>
      </c>
      <c r="S115" s="228">
        <v>0.00542</v>
      </c>
      <c r="T115" s="229">
        <f>S115*H115</f>
        <v>0.21680000000000002</v>
      </c>
      <c r="AR115" s="230" t="s">
        <v>150</v>
      </c>
      <c r="AT115" s="230" t="s">
        <v>145</v>
      </c>
      <c r="AU115" s="230" t="s">
        <v>84</v>
      </c>
      <c r="AY115" s="17" t="s">
        <v>143</v>
      </c>
      <c r="BE115" s="231">
        <f>IF(N115="základní",J115,0)</f>
        <v>0</v>
      </c>
      <c r="BF115" s="231">
        <f>IF(N115="snížená",J115,0)</f>
        <v>0</v>
      </c>
      <c r="BG115" s="231">
        <f>IF(N115="zákl. přenesená",J115,0)</f>
        <v>0</v>
      </c>
      <c r="BH115" s="231">
        <f>IF(N115="sníž. přenesená",J115,0)</f>
        <v>0</v>
      </c>
      <c r="BI115" s="231">
        <f>IF(N115="nulová",J115,0)</f>
        <v>0</v>
      </c>
      <c r="BJ115" s="17" t="s">
        <v>82</v>
      </c>
      <c r="BK115" s="231">
        <f>ROUND(I115*H115,2)</f>
        <v>0</v>
      </c>
      <c r="BL115" s="17" t="s">
        <v>150</v>
      </c>
      <c r="BM115" s="230" t="s">
        <v>1452</v>
      </c>
    </row>
    <row r="116" spans="2:65" s="1" customFormat="1" ht="16.5" customHeight="1">
      <c r="B116" s="38"/>
      <c r="C116" s="219" t="s">
        <v>181</v>
      </c>
      <c r="D116" s="219" t="s">
        <v>145</v>
      </c>
      <c r="E116" s="220" t="s">
        <v>1453</v>
      </c>
      <c r="F116" s="221" t="s">
        <v>1454</v>
      </c>
      <c r="G116" s="222" t="s">
        <v>426</v>
      </c>
      <c r="H116" s="223">
        <v>1</v>
      </c>
      <c r="I116" s="224"/>
      <c r="J116" s="225">
        <f>ROUND(I116*H116,2)</f>
        <v>0</v>
      </c>
      <c r="K116" s="221" t="s">
        <v>505</v>
      </c>
      <c r="L116" s="43"/>
      <c r="M116" s="226" t="s">
        <v>19</v>
      </c>
      <c r="N116" s="227" t="s">
        <v>46</v>
      </c>
      <c r="O116" s="83"/>
      <c r="P116" s="228">
        <f>O116*H116</f>
        <v>0</v>
      </c>
      <c r="Q116" s="228">
        <v>0.00017</v>
      </c>
      <c r="R116" s="228">
        <f>Q116*H116</f>
        <v>0.00017</v>
      </c>
      <c r="S116" s="228">
        <v>0.30625</v>
      </c>
      <c r="T116" s="229">
        <f>S116*H116</f>
        <v>0.30625</v>
      </c>
      <c r="AR116" s="230" t="s">
        <v>150</v>
      </c>
      <c r="AT116" s="230" t="s">
        <v>145</v>
      </c>
      <c r="AU116" s="230" t="s">
        <v>84</v>
      </c>
      <c r="AY116" s="17" t="s">
        <v>143</v>
      </c>
      <c r="BE116" s="231">
        <f>IF(N116="základní",J116,0)</f>
        <v>0</v>
      </c>
      <c r="BF116" s="231">
        <f>IF(N116="snížená",J116,0)</f>
        <v>0</v>
      </c>
      <c r="BG116" s="231">
        <f>IF(N116="zákl. přenesená",J116,0)</f>
        <v>0</v>
      </c>
      <c r="BH116" s="231">
        <f>IF(N116="sníž. přenesená",J116,0)</f>
        <v>0</v>
      </c>
      <c r="BI116" s="231">
        <f>IF(N116="nulová",J116,0)</f>
        <v>0</v>
      </c>
      <c r="BJ116" s="17" t="s">
        <v>82</v>
      </c>
      <c r="BK116" s="231">
        <f>ROUND(I116*H116,2)</f>
        <v>0</v>
      </c>
      <c r="BL116" s="17" t="s">
        <v>150</v>
      </c>
      <c r="BM116" s="230" t="s">
        <v>1455</v>
      </c>
    </row>
    <row r="117" spans="2:65" s="1" customFormat="1" ht="16.5" customHeight="1">
      <c r="B117" s="38"/>
      <c r="C117" s="219" t="s">
        <v>188</v>
      </c>
      <c r="D117" s="219" t="s">
        <v>145</v>
      </c>
      <c r="E117" s="220" t="s">
        <v>1456</v>
      </c>
      <c r="F117" s="221" t="s">
        <v>1457</v>
      </c>
      <c r="G117" s="222" t="s">
        <v>148</v>
      </c>
      <c r="H117" s="223">
        <v>40</v>
      </c>
      <c r="I117" s="224"/>
      <c r="J117" s="225">
        <f>ROUND(I117*H117,2)</f>
        <v>0</v>
      </c>
      <c r="K117" s="221" t="s">
        <v>149</v>
      </c>
      <c r="L117" s="43"/>
      <c r="M117" s="226" t="s">
        <v>19</v>
      </c>
      <c r="N117" s="227" t="s">
        <v>46</v>
      </c>
      <c r="O117" s="83"/>
      <c r="P117" s="228">
        <f>O117*H117</f>
        <v>0</v>
      </c>
      <c r="Q117" s="228">
        <v>5E-05</v>
      </c>
      <c r="R117" s="228">
        <f>Q117*H117</f>
        <v>0.002</v>
      </c>
      <c r="S117" s="228">
        <v>0.00532</v>
      </c>
      <c r="T117" s="229">
        <f>S117*H117</f>
        <v>0.2128</v>
      </c>
      <c r="AR117" s="230" t="s">
        <v>150</v>
      </c>
      <c r="AT117" s="230" t="s">
        <v>145</v>
      </c>
      <c r="AU117" s="230" t="s">
        <v>84</v>
      </c>
      <c r="AY117" s="17" t="s">
        <v>143</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150</v>
      </c>
      <c r="BM117" s="230" t="s">
        <v>1458</v>
      </c>
    </row>
    <row r="118" spans="2:65" s="1" customFormat="1" ht="16.5" customHeight="1">
      <c r="B118" s="38"/>
      <c r="C118" s="219" t="s">
        <v>192</v>
      </c>
      <c r="D118" s="219" t="s">
        <v>145</v>
      </c>
      <c r="E118" s="220" t="s">
        <v>1459</v>
      </c>
      <c r="F118" s="221" t="s">
        <v>1460</v>
      </c>
      <c r="G118" s="222" t="s">
        <v>426</v>
      </c>
      <c r="H118" s="223">
        <v>15</v>
      </c>
      <c r="I118" s="224"/>
      <c r="J118" s="225">
        <f>ROUND(I118*H118,2)</f>
        <v>0</v>
      </c>
      <c r="K118" s="221" t="s">
        <v>149</v>
      </c>
      <c r="L118" s="43"/>
      <c r="M118" s="226" t="s">
        <v>19</v>
      </c>
      <c r="N118" s="227" t="s">
        <v>46</v>
      </c>
      <c r="O118" s="83"/>
      <c r="P118" s="228">
        <f>O118*H118</f>
        <v>0</v>
      </c>
      <c r="Q118" s="228">
        <v>0.00013</v>
      </c>
      <c r="R118" s="228">
        <f>Q118*H118</f>
        <v>0.00195</v>
      </c>
      <c r="S118" s="228">
        <v>0.0011</v>
      </c>
      <c r="T118" s="229">
        <f>S118*H118</f>
        <v>0.0165</v>
      </c>
      <c r="AR118" s="230" t="s">
        <v>150</v>
      </c>
      <c r="AT118" s="230" t="s">
        <v>145</v>
      </c>
      <c r="AU118" s="230" t="s">
        <v>84</v>
      </c>
      <c r="AY118" s="17" t="s">
        <v>143</v>
      </c>
      <c r="BE118" s="231">
        <f>IF(N118="základní",J118,0)</f>
        <v>0</v>
      </c>
      <c r="BF118" s="231">
        <f>IF(N118="snížená",J118,0)</f>
        <v>0</v>
      </c>
      <c r="BG118" s="231">
        <f>IF(N118="zákl. přenesená",J118,0)</f>
        <v>0</v>
      </c>
      <c r="BH118" s="231">
        <f>IF(N118="sníž. přenesená",J118,0)</f>
        <v>0</v>
      </c>
      <c r="BI118" s="231">
        <f>IF(N118="nulová",J118,0)</f>
        <v>0</v>
      </c>
      <c r="BJ118" s="17" t="s">
        <v>82</v>
      </c>
      <c r="BK118" s="231">
        <f>ROUND(I118*H118,2)</f>
        <v>0</v>
      </c>
      <c r="BL118" s="17" t="s">
        <v>150</v>
      </c>
      <c r="BM118" s="230" t="s">
        <v>1461</v>
      </c>
    </row>
    <row r="119" spans="2:65" s="1" customFormat="1" ht="16.5" customHeight="1">
      <c r="B119" s="38"/>
      <c r="C119" s="219" t="s">
        <v>199</v>
      </c>
      <c r="D119" s="219" t="s">
        <v>145</v>
      </c>
      <c r="E119" s="220" t="s">
        <v>1462</v>
      </c>
      <c r="F119" s="221" t="s">
        <v>1463</v>
      </c>
      <c r="G119" s="222" t="s">
        <v>426</v>
      </c>
      <c r="H119" s="223">
        <v>17</v>
      </c>
      <c r="I119" s="224"/>
      <c r="J119" s="225">
        <f>ROUND(I119*H119,2)</f>
        <v>0</v>
      </c>
      <c r="K119" s="221" t="s">
        <v>149</v>
      </c>
      <c r="L119" s="43"/>
      <c r="M119" s="226" t="s">
        <v>19</v>
      </c>
      <c r="N119" s="227" t="s">
        <v>46</v>
      </c>
      <c r="O119" s="83"/>
      <c r="P119" s="228">
        <f>O119*H119</f>
        <v>0</v>
      </c>
      <c r="Q119" s="228">
        <v>0.00021</v>
      </c>
      <c r="R119" s="228">
        <f>Q119*H119</f>
        <v>0.0035700000000000003</v>
      </c>
      <c r="S119" s="228">
        <v>0.0035</v>
      </c>
      <c r="T119" s="229">
        <f>S119*H119</f>
        <v>0.059500000000000004</v>
      </c>
      <c r="AR119" s="230" t="s">
        <v>150</v>
      </c>
      <c r="AT119" s="230" t="s">
        <v>145</v>
      </c>
      <c r="AU119" s="230" t="s">
        <v>84</v>
      </c>
      <c r="AY119" s="17" t="s">
        <v>143</v>
      </c>
      <c r="BE119" s="231">
        <f>IF(N119="základní",J119,0)</f>
        <v>0</v>
      </c>
      <c r="BF119" s="231">
        <f>IF(N119="snížená",J119,0)</f>
        <v>0</v>
      </c>
      <c r="BG119" s="231">
        <f>IF(N119="zákl. přenesená",J119,0)</f>
        <v>0</v>
      </c>
      <c r="BH119" s="231">
        <f>IF(N119="sníž. přenesená",J119,0)</f>
        <v>0</v>
      </c>
      <c r="BI119" s="231">
        <f>IF(N119="nulová",J119,0)</f>
        <v>0</v>
      </c>
      <c r="BJ119" s="17" t="s">
        <v>82</v>
      </c>
      <c r="BK119" s="231">
        <f>ROUND(I119*H119,2)</f>
        <v>0</v>
      </c>
      <c r="BL119" s="17" t="s">
        <v>150</v>
      </c>
      <c r="BM119" s="230" t="s">
        <v>1464</v>
      </c>
    </row>
    <row r="120" spans="2:65" s="1" customFormat="1" ht="16.5" customHeight="1">
      <c r="B120" s="38"/>
      <c r="C120" s="219" t="s">
        <v>203</v>
      </c>
      <c r="D120" s="219" t="s">
        <v>145</v>
      </c>
      <c r="E120" s="220" t="s">
        <v>1465</v>
      </c>
      <c r="F120" s="221" t="s">
        <v>1466</v>
      </c>
      <c r="G120" s="222" t="s">
        <v>195</v>
      </c>
      <c r="H120" s="223">
        <v>65.88</v>
      </c>
      <c r="I120" s="224"/>
      <c r="J120" s="225">
        <f>ROUND(I120*H120,2)</f>
        <v>0</v>
      </c>
      <c r="K120" s="221" t="s">
        <v>149</v>
      </c>
      <c r="L120" s="43"/>
      <c r="M120" s="226" t="s">
        <v>19</v>
      </c>
      <c r="N120" s="227" t="s">
        <v>46</v>
      </c>
      <c r="O120" s="83"/>
      <c r="P120" s="228">
        <f>O120*H120</f>
        <v>0</v>
      </c>
      <c r="Q120" s="228">
        <v>0</v>
      </c>
      <c r="R120" s="228">
        <f>Q120*H120</f>
        <v>0</v>
      </c>
      <c r="S120" s="228">
        <v>0.0238</v>
      </c>
      <c r="T120" s="229">
        <f>S120*H120</f>
        <v>1.567944</v>
      </c>
      <c r="AR120" s="230" t="s">
        <v>150</v>
      </c>
      <c r="AT120" s="230" t="s">
        <v>145</v>
      </c>
      <c r="AU120" s="230" t="s">
        <v>84</v>
      </c>
      <c r="AY120" s="17" t="s">
        <v>143</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150</v>
      </c>
      <c r="BM120" s="230" t="s">
        <v>1467</v>
      </c>
    </row>
    <row r="121" spans="2:51" s="12" customFormat="1" ht="12">
      <c r="B121" s="235"/>
      <c r="C121" s="236"/>
      <c r="D121" s="232" t="s">
        <v>167</v>
      </c>
      <c r="E121" s="245" t="s">
        <v>19</v>
      </c>
      <c r="F121" s="237" t="s">
        <v>1468</v>
      </c>
      <c r="G121" s="236"/>
      <c r="H121" s="238">
        <v>15.25</v>
      </c>
      <c r="I121" s="239"/>
      <c r="J121" s="236"/>
      <c r="K121" s="236"/>
      <c r="L121" s="240"/>
      <c r="M121" s="241"/>
      <c r="N121" s="242"/>
      <c r="O121" s="242"/>
      <c r="P121" s="242"/>
      <c r="Q121" s="242"/>
      <c r="R121" s="242"/>
      <c r="S121" s="242"/>
      <c r="T121" s="243"/>
      <c r="AT121" s="244" t="s">
        <v>167</v>
      </c>
      <c r="AU121" s="244" t="s">
        <v>84</v>
      </c>
      <c r="AV121" s="12" t="s">
        <v>84</v>
      </c>
      <c r="AW121" s="12" t="s">
        <v>36</v>
      </c>
      <c r="AX121" s="12" t="s">
        <v>75</v>
      </c>
      <c r="AY121" s="244" t="s">
        <v>143</v>
      </c>
    </row>
    <row r="122" spans="2:51" s="12" customFormat="1" ht="12">
      <c r="B122" s="235"/>
      <c r="C122" s="236"/>
      <c r="D122" s="232" t="s">
        <v>167</v>
      </c>
      <c r="E122" s="245" t="s">
        <v>19</v>
      </c>
      <c r="F122" s="237" t="s">
        <v>1469</v>
      </c>
      <c r="G122" s="236"/>
      <c r="H122" s="238">
        <v>50.63</v>
      </c>
      <c r="I122" s="239"/>
      <c r="J122" s="236"/>
      <c r="K122" s="236"/>
      <c r="L122" s="240"/>
      <c r="M122" s="241"/>
      <c r="N122" s="242"/>
      <c r="O122" s="242"/>
      <c r="P122" s="242"/>
      <c r="Q122" s="242"/>
      <c r="R122" s="242"/>
      <c r="S122" s="242"/>
      <c r="T122" s="243"/>
      <c r="AT122" s="244" t="s">
        <v>167</v>
      </c>
      <c r="AU122" s="244" t="s">
        <v>84</v>
      </c>
      <c r="AV122" s="12" t="s">
        <v>84</v>
      </c>
      <c r="AW122" s="12" t="s">
        <v>36</v>
      </c>
      <c r="AX122" s="12" t="s">
        <v>75</v>
      </c>
      <c r="AY122" s="244" t="s">
        <v>143</v>
      </c>
    </row>
    <row r="123" spans="2:51" s="13" customFormat="1" ht="12">
      <c r="B123" s="246"/>
      <c r="C123" s="247"/>
      <c r="D123" s="232" t="s">
        <v>167</v>
      </c>
      <c r="E123" s="248" t="s">
        <v>19</v>
      </c>
      <c r="F123" s="249" t="s">
        <v>176</v>
      </c>
      <c r="G123" s="247"/>
      <c r="H123" s="250">
        <v>65.88</v>
      </c>
      <c r="I123" s="251"/>
      <c r="J123" s="247"/>
      <c r="K123" s="247"/>
      <c r="L123" s="252"/>
      <c r="M123" s="253"/>
      <c r="N123" s="254"/>
      <c r="O123" s="254"/>
      <c r="P123" s="254"/>
      <c r="Q123" s="254"/>
      <c r="R123" s="254"/>
      <c r="S123" s="254"/>
      <c r="T123" s="255"/>
      <c r="AT123" s="256" t="s">
        <v>167</v>
      </c>
      <c r="AU123" s="256" t="s">
        <v>84</v>
      </c>
      <c r="AV123" s="13" t="s">
        <v>150</v>
      </c>
      <c r="AW123" s="13" t="s">
        <v>36</v>
      </c>
      <c r="AX123" s="13" t="s">
        <v>82</v>
      </c>
      <c r="AY123" s="256" t="s">
        <v>143</v>
      </c>
    </row>
    <row r="124" spans="2:65" s="1" customFormat="1" ht="16.5" customHeight="1">
      <c r="B124" s="38"/>
      <c r="C124" s="219" t="s">
        <v>209</v>
      </c>
      <c r="D124" s="219" t="s">
        <v>145</v>
      </c>
      <c r="E124" s="220" t="s">
        <v>1470</v>
      </c>
      <c r="F124" s="221" t="s">
        <v>1471</v>
      </c>
      <c r="G124" s="222" t="s">
        <v>195</v>
      </c>
      <c r="H124" s="223">
        <v>414.924</v>
      </c>
      <c r="I124" s="224"/>
      <c r="J124" s="225">
        <f>ROUND(I124*H124,2)</f>
        <v>0</v>
      </c>
      <c r="K124" s="221" t="s">
        <v>149</v>
      </c>
      <c r="L124" s="43"/>
      <c r="M124" s="226" t="s">
        <v>19</v>
      </c>
      <c r="N124" s="227" t="s">
        <v>46</v>
      </c>
      <c r="O124" s="83"/>
      <c r="P124" s="228">
        <f>O124*H124</f>
        <v>0</v>
      </c>
      <c r="Q124" s="228">
        <v>0</v>
      </c>
      <c r="R124" s="228">
        <f>Q124*H124</f>
        <v>0</v>
      </c>
      <c r="S124" s="228">
        <v>0.01057</v>
      </c>
      <c r="T124" s="229">
        <f>S124*H124</f>
        <v>4.38574668</v>
      </c>
      <c r="AR124" s="230" t="s">
        <v>150</v>
      </c>
      <c r="AT124" s="230" t="s">
        <v>145</v>
      </c>
      <c r="AU124" s="230" t="s">
        <v>84</v>
      </c>
      <c r="AY124" s="17" t="s">
        <v>143</v>
      </c>
      <c r="BE124" s="231">
        <f>IF(N124="základní",J124,0)</f>
        <v>0</v>
      </c>
      <c r="BF124" s="231">
        <f>IF(N124="snížená",J124,0)</f>
        <v>0</v>
      </c>
      <c r="BG124" s="231">
        <f>IF(N124="zákl. přenesená",J124,0)</f>
        <v>0</v>
      </c>
      <c r="BH124" s="231">
        <f>IF(N124="sníž. přenesená",J124,0)</f>
        <v>0</v>
      </c>
      <c r="BI124" s="231">
        <f>IF(N124="nulová",J124,0)</f>
        <v>0</v>
      </c>
      <c r="BJ124" s="17" t="s">
        <v>82</v>
      </c>
      <c r="BK124" s="231">
        <f>ROUND(I124*H124,2)</f>
        <v>0</v>
      </c>
      <c r="BL124" s="17" t="s">
        <v>150</v>
      </c>
      <c r="BM124" s="230" t="s">
        <v>1472</v>
      </c>
    </row>
    <row r="125" spans="2:51" s="12" customFormat="1" ht="12">
      <c r="B125" s="235"/>
      <c r="C125" s="236"/>
      <c r="D125" s="232" t="s">
        <v>167</v>
      </c>
      <c r="E125" s="245" t="s">
        <v>19</v>
      </c>
      <c r="F125" s="237" t="s">
        <v>1473</v>
      </c>
      <c r="G125" s="236"/>
      <c r="H125" s="238">
        <v>204.858</v>
      </c>
      <c r="I125" s="239"/>
      <c r="J125" s="236"/>
      <c r="K125" s="236"/>
      <c r="L125" s="240"/>
      <c r="M125" s="241"/>
      <c r="N125" s="242"/>
      <c r="O125" s="242"/>
      <c r="P125" s="242"/>
      <c r="Q125" s="242"/>
      <c r="R125" s="242"/>
      <c r="S125" s="242"/>
      <c r="T125" s="243"/>
      <c r="AT125" s="244" t="s">
        <v>167</v>
      </c>
      <c r="AU125" s="244" t="s">
        <v>84</v>
      </c>
      <c r="AV125" s="12" t="s">
        <v>84</v>
      </c>
      <c r="AW125" s="12" t="s">
        <v>36</v>
      </c>
      <c r="AX125" s="12" t="s">
        <v>75</v>
      </c>
      <c r="AY125" s="244" t="s">
        <v>143</v>
      </c>
    </row>
    <row r="126" spans="2:51" s="12" customFormat="1" ht="12">
      <c r="B126" s="235"/>
      <c r="C126" s="236"/>
      <c r="D126" s="232" t="s">
        <v>167</v>
      </c>
      <c r="E126" s="245" t="s">
        <v>19</v>
      </c>
      <c r="F126" s="237" t="s">
        <v>1474</v>
      </c>
      <c r="G126" s="236"/>
      <c r="H126" s="238">
        <v>210.066</v>
      </c>
      <c r="I126" s="239"/>
      <c r="J126" s="236"/>
      <c r="K126" s="236"/>
      <c r="L126" s="240"/>
      <c r="M126" s="241"/>
      <c r="N126" s="242"/>
      <c r="O126" s="242"/>
      <c r="P126" s="242"/>
      <c r="Q126" s="242"/>
      <c r="R126" s="242"/>
      <c r="S126" s="242"/>
      <c r="T126" s="243"/>
      <c r="AT126" s="244" t="s">
        <v>167</v>
      </c>
      <c r="AU126" s="244" t="s">
        <v>84</v>
      </c>
      <c r="AV126" s="12" t="s">
        <v>84</v>
      </c>
      <c r="AW126" s="12" t="s">
        <v>36</v>
      </c>
      <c r="AX126" s="12" t="s">
        <v>75</v>
      </c>
      <c r="AY126" s="244" t="s">
        <v>143</v>
      </c>
    </row>
    <row r="127" spans="2:51" s="13" customFormat="1" ht="12">
      <c r="B127" s="246"/>
      <c r="C127" s="247"/>
      <c r="D127" s="232" t="s">
        <v>167</v>
      </c>
      <c r="E127" s="248" t="s">
        <v>19</v>
      </c>
      <c r="F127" s="249" t="s">
        <v>176</v>
      </c>
      <c r="G127" s="247"/>
      <c r="H127" s="250">
        <v>414.924</v>
      </c>
      <c r="I127" s="251"/>
      <c r="J127" s="247"/>
      <c r="K127" s="247"/>
      <c r="L127" s="252"/>
      <c r="M127" s="253"/>
      <c r="N127" s="254"/>
      <c r="O127" s="254"/>
      <c r="P127" s="254"/>
      <c r="Q127" s="254"/>
      <c r="R127" s="254"/>
      <c r="S127" s="254"/>
      <c r="T127" s="255"/>
      <c r="AT127" s="256" t="s">
        <v>167</v>
      </c>
      <c r="AU127" s="256" t="s">
        <v>84</v>
      </c>
      <c r="AV127" s="13" t="s">
        <v>150</v>
      </c>
      <c r="AW127" s="13" t="s">
        <v>36</v>
      </c>
      <c r="AX127" s="13" t="s">
        <v>82</v>
      </c>
      <c r="AY127" s="256" t="s">
        <v>143</v>
      </c>
    </row>
    <row r="128" spans="2:65" s="1" customFormat="1" ht="16.5" customHeight="1">
      <c r="B128" s="38"/>
      <c r="C128" s="219" t="s">
        <v>213</v>
      </c>
      <c r="D128" s="219" t="s">
        <v>145</v>
      </c>
      <c r="E128" s="220" t="s">
        <v>1475</v>
      </c>
      <c r="F128" s="221" t="s">
        <v>1476</v>
      </c>
      <c r="G128" s="222" t="s">
        <v>426</v>
      </c>
      <c r="H128" s="223">
        <v>1</v>
      </c>
      <c r="I128" s="224"/>
      <c r="J128" s="225">
        <f>ROUND(I128*H128,2)</f>
        <v>0</v>
      </c>
      <c r="K128" s="221" t="s">
        <v>149</v>
      </c>
      <c r="L128" s="43"/>
      <c r="M128" s="226" t="s">
        <v>19</v>
      </c>
      <c r="N128" s="227" t="s">
        <v>46</v>
      </c>
      <c r="O128" s="83"/>
      <c r="P128" s="228">
        <f>O128*H128</f>
        <v>0</v>
      </c>
      <c r="Q128" s="228">
        <v>5E-05</v>
      </c>
      <c r="R128" s="228">
        <f>Q128*H128</f>
        <v>5E-05</v>
      </c>
      <c r="S128" s="228">
        <v>0.02326</v>
      </c>
      <c r="T128" s="229">
        <f>S128*H128</f>
        <v>0.02326</v>
      </c>
      <c r="AR128" s="230" t="s">
        <v>150</v>
      </c>
      <c r="AT128" s="230" t="s">
        <v>145</v>
      </c>
      <c r="AU128" s="230" t="s">
        <v>84</v>
      </c>
      <c r="AY128" s="17" t="s">
        <v>143</v>
      </c>
      <c r="BE128" s="231">
        <f>IF(N128="základní",J128,0)</f>
        <v>0</v>
      </c>
      <c r="BF128" s="231">
        <f>IF(N128="snížená",J128,0)</f>
        <v>0</v>
      </c>
      <c r="BG128" s="231">
        <f>IF(N128="zákl. přenesená",J128,0)</f>
        <v>0</v>
      </c>
      <c r="BH128" s="231">
        <f>IF(N128="sníž. přenesená",J128,0)</f>
        <v>0</v>
      </c>
      <c r="BI128" s="231">
        <f>IF(N128="nulová",J128,0)</f>
        <v>0</v>
      </c>
      <c r="BJ128" s="17" t="s">
        <v>82</v>
      </c>
      <c r="BK128" s="231">
        <f>ROUND(I128*H128,2)</f>
        <v>0</v>
      </c>
      <c r="BL128" s="17" t="s">
        <v>150</v>
      </c>
      <c r="BM128" s="230" t="s">
        <v>1477</v>
      </c>
    </row>
    <row r="129" spans="2:65" s="1" customFormat="1" ht="16.5" customHeight="1">
      <c r="B129" s="38"/>
      <c r="C129" s="219" t="s">
        <v>217</v>
      </c>
      <c r="D129" s="219" t="s">
        <v>145</v>
      </c>
      <c r="E129" s="220" t="s">
        <v>1478</v>
      </c>
      <c r="F129" s="221" t="s">
        <v>1479</v>
      </c>
      <c r="G129" s="222" t="s">
        <v>426</v>
      </c>
      <c r="H129" s="223">
        <v>8</v>
      </c>
      <c r="I129" s="224"/>
      <c r="J129" s="225">
        <f>ROUND(I129*H129,2)</f>
        <v>0</v>
      </c>
      <c r="K129" s="221" t="s">
        <v>149</v>
      </c>
      <c r="L129" s="43"/>
      <c r="M129" s="226" t="s">
        <v>19</v>
      </c>
      <c r="N129" s="227" t="s">
        <v>46</v>
      </c>
      <c r="O129" s="83"/>
      <c r="P129" s="228">
        <f>O129*H129</f>
        <v>0</v>
      </c>
      <c r="Q129" s="228">
        <v>8E-05</v>
      </c>
      <c r="R129" s="228">
        <f>Q129*H129</f>
        <v>0.00064</v>
      </c>
      <c r="S129" s="228">
        <v>0.02493</v>
      </c>
      <c r="T129" s="229">
        <f>S129*H129</f>
        <v>0.19944</v>
      </c>
      <c r="AR129" s="230" t="s">
        <v>150</v>
      </c>
      <c r="AT129" s="230" t="s">
        <v>145</v>
      </c>
      <c r="AU129" s="230" t="s">
        <v>84</v>
      </c>
      <c r="AY129" s="17" t="s">
        <v>143</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150</v>
      </c>
      <c r="BM129" s="230" t="s">
        <v>1480</v>
      </c>
    </row>
    <row r="130" spans="2:65" s="1" customFormat="1" ht="16.5" customHeight="1">
      <c r="B130" s="38"/>
      <c r="C130" s="219" t="s">
        <v>8</v>
      </c>
      <c r="D130" s="219" t="s">
        <v>145</v>
      </c>
      <c r="E130" s="220" t="s">
        <v>1481</v>
      </c>
      <c r="F130" s="221" t="s">
        <v>1482</v>
      </c>
      <c r="G130" s="222" t="s">
        <v>426</v>
      </c>
      <c r="H130" s="223">
        <v>184</v>
      </c>
      <c r="I130" s="224"/>
      <c r="J130" s="225">
        <f>ROUND(I130*H130,2)</f>
        <v>0</v>
      </c>
      <c r="K130" s="221" t="s">
        <v>149</v>
      </c>
      <c r="L130" s="43"/>
      <c r="M130" s="226" t="s">
        <v>19</v>
      </c>
      <c r="N130" s="227" t="s">
        <v>46</v>
      </c>
      <c r="O130" s="83"/>
      <c r="P130" s="228">
        <f>O130*H130</f>
        <v>0</v>
      </c>
      <c r="Q130" s="228">
        <v>1E-05</v>
      </c>
      <c r="R130" s="228">
        <f>Q130*H130</f>
        <v>0.00184</v>
      </c>
      <c r="S130" s="228">
        <v>0.00075</v>
      </c>
      <c r="T130" s="229">
        <f>S130*H130</f>
        <v>0.138</v>
      </c>
      <c r="AR130" s="230" t="s">
        <v>150</v>
      </c>
      <c r="AT130" s="230" t="s">
        <v>145</v>
      </c>
      <c r="AU130" s="230" t="s">
        <v>84</v>
      </c>
      <c r="AY130" s="17" t="s">
        <v>143</v>
      </c>
      <c r="BE130" s="231">
        <f>IF(N130="základní",J130,0)</f>
        <v>0</v>
      </c>
      <c r="BF130" s="231">
        <f>IF(N130="snížená",J130,0)</f>
        <v>0</v>
      </c>
      <c r="BG130" s="231">
        <f>IF(N130="zákl. přenesená",J130,0)</f>
        <v>0</v>
      </c>
      <c r="BH130" s="231">
        <f>IF(N130="sníž. přenesená",J130,0)</f>
        <v>0</v>
      </c>
      <c r="BI130" s="231">
        <f>IF(N130="nulová",J130,0)</f>
        <v>0</v>
      </c>
      <c r="BJ130" s="17" t="s">
        <v>82</v>
      </c>
      <c r="BK130" s="231">
        <f>ROUND(I130*H130,2)</f>
        <v>0</v>
      </c>
      <c r="BL130" s="17" t="s">
        <v>150</v>
      </c>
      <c r="BM130" s="230" t="s">
        <v>1483</v>
      </c>
    </row>
    <row r="131" spans="2:51" s="12" customFormat="1" ht="12">
      <c r="B131" s="235"/>
      <c r="C131" s="236"/>
      <c r="D131" s="232" t="s">
        <v>167</v>
      </c>
      <c r="E131" s="236"/>
      <c r="F131" s="237" t="s">
        <v>1484</v>
      </c>
      <c r="G131" s="236"/>
      <c r="H131" s="238">
        <v>184</v>
      </c>
      <c r="I131" s="239"/>
      <c r="J131" s="236"/>
      <c r="K131" s="236"/>
      <c r="L131" s="240"/>
      <c r="M131" s="241"/>
      <c r="N131" s="242"/>
      <c r="O131" s="242"/>
      <c r="P131" s="242"/>
      <c r="Q131" s="242"/>
      <c r="R131" s="242"/>
      <c r="S131" s="242"/>
      <c r="T131" s="243"/>
      <c r="AT131" s="244" t="s">
        <v>167</v>
      </c>
      <c r="AU131" s="244" t="s">
        <v>84</v>
      </c>
      <c r="AV131" s="12" t="s">
        <v>84</v>
      </c>
      <c r="AW131" s="12" t="s">
        <v>4</v>
      </c>
      <c r="AX131" s="12" t="s">
        <v>82</v>
      </c>
      <c r="AY131" s="244" t="s">
        <v>143</v>
      </c>
    </row>
    <row r="132" spans="2:65" s="1" customFormat="1" ht="24" customHeight="1">
      <c r="B132" s="38"/>
      <c r="C132" s="219" t="s">
        <v>228</v>
      </c>
      <c r="D132" s="219" t="s">
        <v>145</v>
      </c>
      <c r="E132" s="220" t="s">
        <v>733</v>
      </c>
      <c r="F132" s="221" t="s">
        <v>734</v>
      </c>
      <c r="G132" s="222" t="s">
        <v>426</v>
      </c>
      <c r="H132" s="223">
        <v>3</v>
      </c>
      <c r="I132" s="224"/>
      <c r="J132" s="225">
        <f>ROUND(I132*H132,2)</f>
        <v>0</v>
      </c>
      <c r="K132" s="221" t="s">
        <v>149</v>
      </c>
      <c r="L132" s="43"/>
      <c r="M132" s="226" t="s">
        <v>19</v>
      </c>
      <c r="N132" s="227" t="s">
        <v>46</v>
      </c>
      <c r="O132" s="83"/>
      <c r="P132" s="228">
        <f>O132*H132</f>
        <v>0</v>
      </c>
      <c r="Q132" s="228">
        <v>0</v>
      </c>
      <c r="R132" s="228">
        <f>Q132*H132</f>
        <v>0</v>
      </c>
      <c r="S132" s="228">
        <v>0.149</v>
      </c>
      <c r="T132" s="229">
        <f>S132*H132</f>
        <v>0.44699999999999995</v>
      </c>
      <c r="AR132" s="230" t="s">
        <v>150</v>
      </c>
      <c r="AT132" s="230" t="s">
        <v>145</v>
      </c>
      <c r="AU132" s="230" t="s">
        <v>84</v>
      </c>
      <c r="AY132" s="17" t="s">
        <v>143</v>
      </c>
      <c r="BE132" s="231">
        <f>IF(N132="základní",J132,0)</f>
        <v>0</v>
      </c>
      <c r="BF132" s="231">
        <f>IF(N132="snížená",J132,0)</f>
        <v>0</v>
      </c>
      <c r="BG132" s="231">
        <f>IF(N132="zákl. přenesená",J132,0)</f>
        <v>0</v>
      </c>
      <c r="BH132" s="231">
        <f>IF(N132="sníž. přenesená",J132,0)</f>
        <v>0</v>
      </c>
      <c r="BI132" s="231">
        <f>IF(N132="nulová",J132,0)</f>
        <v>0</v>
      </c>
      <c r="BJ132" s="17" t="s">
        <v>82</v>
      </c>
      <c r="BK132" s="231">
        <f>ROUND(I132*H132,2)</f>
        <v>0</v>
      </c>
      <c r="BL132" s="17" t="s">
        <v>150</v>
      </c>
      <c r="BM132" s="230" t="s">
        <v>1485</v>
      </c>
    </row>
    <row r="133" spans="2:63" s="11" customFormat="1" ht="22.8" customHeight="1">
      <c r="B133" s="203"/>
      <c r="C133" s="204"/>
      <c r="D133" s="205" t="s">
        <v>74</v>
      </c>
      <c r="E133" s="217" t="s">
        <v>794</v>
      </c>
      <c r="F133" s="217" t="s">
        <v>795</v>
      </c>
      <c r="G133" s="204"/>
      <c r="H133" s="204"/>
      <c r="I133" s="207"/>
      <c r="J133" s="218">
        <f>BK133</f>
        <v>0</v>
      </c>
      <c r="K133" s="204"/>
      <c r="L133" s="209"/>
      <c r="M133" s="210"/>
      <c r="N133" s="211"/>
      <c r="O133" s="211"/>
      <c r="P133" s="212">
        <f>SUM(P134:P145)</f>
        <v>0</v>
      </c>
      <c r="Q133" s="211"/>
      <c r="R133" s="212">
        <f>SUM(R134:R145)</f>
        <v>0</v>
      </c>
      <c r="S133" s="211"/>
      <c r="T133" s="213">
        <f>SUM(T134:T145)</f>
        <v>0</v>
      </c>
      <c r="AR133" s="214" t="s">
        <v>82</v>
      </c>
      <c r="AT133" s="215" t="s">
        <v>74</v>
      </c>
      <c r="AU133" s="215" t="s">
        <v>82</v>
      </c>
      <c r="AY133" s="214" t="s">
        <v>143</v>
      </c>
      <c r="BK133" s="216">
        <f>SUM(BK134:BK145)</f>
        <v>0</v>
      </c>
    </row>
    <row r="134" spans="2:65" s="1" customFormat="1" ht="24" customHeight="1">
      <c r="B134" s="38"/>
      <c r="C134" s="219" t="s">
        <v>233</v>
      </c>
      <c r="D134" s="219" t="s">
        <v>145</v>
      </c>
      <c r="E134" s="220" t="s">
        <v>797</v>
      </c>
      <c r="F134" s="221" t="s">
        <v>798</v>
      </c>
      <c r="G134" s="222" t="s">
        <v>237</v>
      </c>
      <c r="H134" s="223">
        <v>7.573</v>
      </c>
      <c r="I134" s="224"/>
      <c r="J134" s="225">
        <f>ROUND(I134*H134,2)</f>
        <v>0</v>
      </c>
      <c r="K134" s="221" t="s">
        <v>149</v>
      </c>
      <c r="L134" s="43"/>
      <c r="M134" s="226" t="s">
        <v>19</v>
      </c>
      <c r="N134" s="227" t="s">
        <v>46</v>
      </c>
      <c r="O134" s="83"/>
      <c r="P134" s="228">
        <f>O134*H134</f>
        <v>0</v>
      </c>
      <c r="Q134" s="228">
        <v>0</v>
      </c>
      <c r="R134" s="228">
        <f>Q134*H134</f>
        <v>0</v>
      </c>
      <c r="S134" s="228">
        <v>0</v>
      </c>
      <c r="T134" s="229">
        <f>S134*H134</f>
        <v>0</v>
      </c>
      <c r="AR134" s="230" t="s">
        <v>150</v>
      </c>
      <c r="AT134" s="230" t="s">
        <v>145</v>
      </c>
      <c r="AU134" s="230" t="s">
        <v>84</v>
      </c>
      <c r="AY134" s="17" t="s">
        <v>143</v>
      </c>
      <c r="BE134" s="231">
        <f>IF(N134="základní",J134,0)</f>
        <v>0</v>
      </c>
      <c r="BF134" s="231">
        <f>IF(N134="snížená",J134,0)</f>
        <v>0</v>
      </c>
      <c r="BG134" s="231">
        <f>IF(N134="zákl. přenesená",J134,0)</f>
        <v>0</v>
      </c>
      <c r="BH134" s="231">
        <f>IF(N134="sníž. přenesená",J134,0)</f>
        <v>0</v>
      </c>
      <c r="BI134" s="231">
        <f>IF(N134="nulová",J134,0)</f>
        <v>0</v>
      </c>
      <c r="BJ134" s="17" t="s">
        <v>82</v>
      </c>
      <c r="BK134" s="231">
        <f>ROUND(I134*H134,2)</f>
        <v>0</v>
      </c>
      <c r="BL134" s="17" t="s">
        <v>150</v>
      </c>
      <c r="BM134" s="230" t="s">
        <v>1486</v>
      </c>
    </row>
    <row r="135" spans="2:47" s="1" customFormat="1" ht="12">
      <c r="B135" s="38"/>
      <c r="C135" s="39"/>
      <c r="D135" s="232" t="s">
        <v>152</v>
      </c>
      <c r="E135" s="39"/>
      <c r="F135" s="233" t="s">
        <v>800</v>
      </c>
      <c r="G135" s="39"/>
      <c r="H135" s="39"/>
      <c r="I135" s="145"/>
      <c r="J135" s="39"/>
      <c r="K135" s="39"/>
      <c r="L135" s="43"/>
      <c r="M135" s="234"/>
      <c r="N135" s="83"/>
      <c r="O135" s="83"/>
      <c r="P135" s="83"/>
      <c r="Q135" s="83"/>
      <c r="R135" s="83"/>
      <c r="S135" s="83"/>
      <c r="T135" s="84"/>
      <c r="AT135" s="17" t="s">
        <v>152</v>
      </c>
      <c r="AU135" s="17" t="s">
        <v>84</v>
      </c>
    </row>
    <row r="136" spans="2:65" s="1" customFormat="1" ht="16.5" customHeight="1">
      <c r="B136" s="38"/>
      <c r="C136" s="219" t="s">
        <v>239</v>
      </c>
      <c r="D136" s="219" t="s">
        <v>145</v>
      </c>
      <c r="E136" s="220" t="s">
        <v>1487</v>
      </c>
      <c r="F136" s="221" t="s">
        <v>1488</v>
      </c>
      <c r="G136" s="222" t="s">
        <v>237</v>
      </c>
      <c r="H136" s="223">
        <v>7.573</v>
      </c>
      <c r="I136" s="224"/>
      <c r="J136" s="225">
        <f>ROUND(I136*H136,2)</f>
        <v>0</v>
      </c>
      <c r="K136" s="221" t="s">
        <v>149</v>
      </c>
      <c r="L136" s="43"/>
      <c r="M136" s="226" t="s">
        <v>19</v>
      </c>
      <c r="N136" s="227" t="s">
        <v>46</v>
      </c>
      <c r="O136" s="83"/>
      <c r="P136" s="228">
        <f>O136*H136</f>
        <v>0</v>
      </c>
      <c r="Q136" s="228">
        <v>0</v>
      </c>
      <c r="R136" s="228">
        <f>Q136*H136</f>
        <v>0</v>
      </c>
      <c r="S136" s="228">
        <v>0</v>
      </c>
      <c r="T136" s="229">
        <f>S136*H136</f>
        <v>0</v>
      </c>
      <c r="AR136" s="230" t="s">
        <v>150</v>
      </c>
      <c r="AT136" s="230" t="s">
        <v>145</v>
      </c>
      <c r="AU136" s="230" t="s">
        <v>84</v>
      </c>
      <c r="AY136" s="17" t="s">
        <v>143</v>
      </c>
      <c r="BE136" s="231">
        <f>IF(N136="základní",J136,0)</f>
        <v>0</v>
      </c>
      <c r="BF136" s="231">
        <f>IF(N136="snížená",J136,0)</f>
        <v>0</v>
      </c>
      <c r="BG136" s="231">
        <f>IF(N136="zákl. přenesená",J136,0)</f>
        <v>0</v>
      </c>
      <c r="BH136" s="231">
        <f>IF(N136="sníž. přenesená",J136,0)</f>
        <v>0</v>
      </c>
      <c r="BI136" s="231">
        <f>IF(N136="nulová",J136,0)</f>
        <v>0</v>
      </c>
      <c r="BJ136" s="17" t="s">
        <v>82</v>
      </c>
      <c r="BK136" s="231">
        <f>ROUND(I136*H136,2)</f>
        <v>0</v>
      </c>
      <c r="BL136" s="17" t="s">
        <v>150</v>
      </c>
      <c r="BM136" s="230" t="s">
        <v>1489</v>
      </c>
    </row>
    <row r="137" spans="2:47" s="1" customFormat="1" ht="12">
      <c r="B137" s="38"/>
      <c r="C137" s="39"/>
      <c r="D137" s="232" t="s">
        <v>152</v>
      </c>
      <c r="E137" s="39"/>
      <c r="F137" s="233" t="s">
        <v>1490</v>
      </c>
      <c r="G137" s="39"/>
      <c r="H137" s="39"/>
      <c r="I137" s="145"/>
      <c r="J137" s="39"/>
      <c r="K137" s="39"/>
      <c r="L137" s="43"/>
      <c r="M137" s="234"/>
      <c r="N137" s="83"/>
      <c r="O137" s="83"/>
      <c r="P137" s="83"/>
      <c r="Q137" s="83"/>
      <c r="R137" s="83"/>
      <c r="S137" s="83"/>
      <c r="T137" s="84"/>
      <c r="AT137" s="17" t="s">
        <v>152</v>
      </c>
      <c r="AU137" s="17" t="s">
        <v>84</v>
      </c>
    </row>
    <row r="138" spans="2:65" s="1" customFormat="1" ht="24" customHeight="1">
      <c r="B138" s="38"/>
      <c r="C138" s="219" t="s">
        <v>244</v>
      </c>
      <c r="D138" s="219" t="s">
        <v>145</v>
      </c>
      <c r="E138" s="220" t="s">
        <v>807</v>
      </c>
      <c r="F138" s="221" t="s">
        <v>808</v>
      </c>
      <c r="G138" s="222" t="s">
        <v>237</v>
      </c>
      <c r="H138" s="223">
        <v>106.022</v>
      </c>
      <c r="I138" s="224"/>
      <c r="J138" s="225">
        <f>ROUND(I138*H138,2)</f>
        <v>0</v>
      </c>
      <c r="K138" s="221" t="s">
        <v>149</v>
      </c>
      <c r="L138" s="43"/>
      <c r="M138" s="226" t="s">
        <v>19</v>
      </c>
      <c r="N138" s="227" t="s">
        <v>46</v>
      </c>
      <c r="O138" s="83"/>
      <c r="P138" s="228">
        <f>O138*H138</f>
        <v>0</v>
      </c>
      <c r="Q138" s="228">
        <v>0</v>
      </c>
      <c r="R138" s="228">
        <f>Q138*H138</f>
        <v>0</v>
      </c>
      <c r="S138" s="228">
        <v>0</v>
      </c>
      <c r="T138" s="229">
        <f>S138*H138</f>
        <v>0</v>
      </c>
      <c r="AR138" s="230" t="s">
        <v>150</v>
      </c>
      <c r="AT138" s="230" t="s">
        <v>145</v>
      </c>
      <c r="AU138" s="230" t="s">
        <v>84</v>
      </c>
      <c r="AY138" s="17" t="s">
        <v>143</v>
      </c>
      <c r="BE138" s="231">
        <f>IF(N138="základní",J138,0)</f>
        <v>0</v>
      </c>
      <c r="BF138" s="231">
        <f>IF(N138="snížená",J138,0)</f>
        <v>0</v>
      </c>
      <c r="BG138" s="231">
        <f>IF(N138="zákl. přenesená",J138,0)</f>
        <v>0</v>
      </c>
      <c r="BH138" s="231">
        <f>IF(N138="sníž. přenesená",J138,0)</f>
        <v>0</v>
      </c>
      <c r="BI138" s="231">
        <f>IF(N138="nulová",J138,0)</f>
        <v>0</v>
      </c>
      <c r="BJ138" s="17" t="s">
        <v>82</v>
      </c>
      <c r="BK138" s="231">
        <f>ROUND(I138*H138,2)</f>
        <v>0</v>
      </c>
      <c r="BL138" s="17" t="s">
        <v>150</v>
      </c>
      <c r="BM138" s="230" t="s">
        <v>1491</v>
      </c>
    </row>
    <row r="139" spans="2:47" s="1" customFormat="1" ht="12">
      <c r="B139" s="38"/>
      <c r="C139" s="39"/>
      <c r="D139" s="232" t="s">
        <v>152</v>
      </c>
      <c r="E139" s="39"/>
      <c r="F139" s="233" t="s">
        <v>805</v>
      </c>
      <c r="G139" s="39"/>
      <c r="H139" s="39"/>
      <c r="I139" s="145"/>
      <c r="J139" s="39"/>
      <c r="K139" s="39"/>
      <c r="L139" s="43"/>
      <c r="M139" s="234"/>
      <c r="N139" s="83"/>
      <c r="O139" s="83"/>
      <c r="P139" s="83"/>
      <c r="Q139" s="83"/>
      <c r="R139" s="83"/>
      <c r="S139" s="83"/>
      <c r="T139" s="84"/>
      <c r="AT139" s="17" t="s">
        <v>152</v>
      </c>
      <c r="AU139" s="17" t="s">
        <v>84</v>
      </c>
    </row>
    <row r="140" spans="2:51" s="12" customFormat="1" ht="12">
      <c r="B140" s="235"/>
      <c r="C140" s="236"/>
      <c r="D140" s="232" t="s">
        <v>167</v>
      </c>
      <c r="E140" s="236"/>
      <c r="F140" s="237" t="s">
        <v>1492</v>
      </c>
      <c r="G140" s="236"/>
      <c r="H140" s="238">
        <v>106.022</v>
      </c>
      <c r="I140" s="239"/>
      <c r="J140" s="236"/>
      <c r="K140" s="236"/>
      <c r="L140" s="240"/>
      <c r="M140" s="241"/>
      <c r="N140" s="242"/>
      <c r="O140" s="242"/>
      <c r="P140" s="242"/>
      <c r="Q140" s="242"/>
      <c r="R140" s="242"/>
      <c r="S140" s="242"/>
      <c r="T140" s="243"/>
      <c r="AT140" s="244" t="s">
        <v>167</v>
      </c>
      <c r="AU140" s="244" t="s">
        <v>84</v>
      </c>
      <c r="AV140" s="12" t="s">
        <v>84</v>
      </c>
      <c r="AW140" s="12" t="s">
        <v>4</v>
      </c>
      <c r="AX140" s="12" t="s">
        <v>82</v>
      </c>
      <c r="AY140" s="244" t="s">
        <v>143</v>
      </c>
    </row>
    <row r="141" spans="2:65" s="1" customFormat="1" ht="16.5" customHeight="1">
      <c r="B141" s="38"/>
      <c r="C141" s="257" t="s">
        <v>251</v>
      </c>
      <c r="D141" s="257" t="s">
        <v>234</v>
      </c>
      <c r="E141" s="258" t="s">
        <v>816</v>
      </c>
      <c r="F141" s="259" t="s">
        <v>817</v>
      </c>
      <c r="G141" s="260" t="s">
        <v>237</v>
      </c>
      <c r="H141" s="261">
        <v>0.447</v>
      </c>
      <c r="I141" s="262"/>
      <c r="J141" s="263">
        <f>ROUND(I141*H141,2)</f>
        <v>0</v>
      </c>
      <c r="K141" s="259" t="s">
        <v>149</v>
      </c>
      <c r="L141" s="264"/>
      <c r="M141" s="265" t="s">
        <v>19</v>
      </c>
      <c r="N141" s="266" t="s">
        <v>46</v>
      </c>
      <c r="O141" s="83"/>
      <c r="P141" s="228">
        <f>O141*H141</f>
        <v>0</v>
      </c>
      <c r="Q141" s="228">
        <v>0</v>
      </c>
      <c r="R141" s="228">
        <f>Q141*H141</f>
        <v>0</v>
      </c>
      <c r="S141" s="228">
        <v>0</v>
      </c>
      <c r="T141" s="229">
        <f>S141*H141</f>
        <v>0</v>
      </c>
      <c r="AR141" s="230" t="s">
        <v>188</v>
      </c>
      <c r="AT141" s="230" t="s">
        <v>234</v>
      </c>
      <c r="AU141" s="230" t="s">
        <v>84</v>
      </c>
      <c r="AY141" s="17" t="s">
        <v>143</v>
      </c>
      <c r="BE141" s="231">
        <f>IF(N141="základní",J141,0)</f>
        <v>0</v>
      </c>
      <c r="BF141" s="231">
        <f>IF(N141="snížená",J141,0)</f>
        <v>0</v>
      </c>
      <c r="BG141" s="231">
        <f>IF(N141="zákl. přenesená",J141,0)</f>
        <v>0</v>
      </c>
      <c r="BH141" s="231">
        <f>IF(N141="sníž. přenesená",J141,0)</f>
        <v>0</v>
      </c>
      <c r="BI141" s="231">
        <f>IF(N141="nulová",J141,0)</f>
        <v>0</v>
      </c>
      <c r="BJ141" s="17" t="s">
        <v>82</v>
      </c>
      <c r="BK141" s="231">
        <f>ROUND(I141*H141,2)</f>
        <v>0</v>
      </c>
      <c r="BL141" s="17" t="s">
        <v>150</v>
      </c>
      <c r="BM141" s="230" t="s">
        <v>1493</v>
      </c>
    </row>
    <row r="142" spans="2:65" s="1" customFormat="1" ht="16.5" customHeight="1">
      <c r="B142" s="38"/>
      <c r="C142" s="257" t="s">
        <v>7</v>
      </c>
      <c r="D142" s="257" t="s">
        <v>234</v>
      </c>
      <c r="E142" s="258" t="s">
        <v>1494</v>
      </c>
      <c r="F142" s="259" t="s">
        <v>1495</v>
      </c>
      <c r="G142" s="260" t="s">
        <v>237</v>
      </c>
      <c r="H142" s="261">
        <v>0.217</v>
      </c>
      <c r="I142" s="262"/>
      <c r="J142" s="263">
        <f>ROUND(I142*H142,2)</f>
        <v>0</v>
      </c>
      <c r="K142" s="259" t="s">
        <v>149</v>
      </c>
      <c r="L142" s="264"/>
      <c r="M142" s="265" t="s">
        <v>19</v>
      </c>
      <c r="N142" s="266" t="s">
        <v>46</v>
      </c>
      <c r="O142" s="83"/>
      <c r="P142" s="228">
        <f>O142*H142</f>
        <v>0</v>
      </c>
      <c r="Q142" s="228">
        <v>0</v>
      </c>
      <c r="R142" s="228">
        <f>Q142*H142</f>
        <v>0</v>
      </c>
      <c r="S142" s="228">
        <v>0</v>
      </c>
      <c r="T142" s="229">
        <f>S142*H142</f>
        <v>0</v>
      </c>
      <c r="AR142" s="230" t="s">
        <v>188</v>
      </c>
      <c r="AT142" s="230" t="s">
        <v>234</v>
      </c>
      <c r="AU142" s="230" t="s">
        <v>84</v>
      </c>
      <c r="AY142" s="17" t="s">
        <v>143</v>
      </c>
      <c r="BE142" s="231">
        <f>IF(N142="základní",J142,0)</f>
        <v>0</v>
      </c>
      <c r="BF142" s="231">
        <f>IF(N142="snížená",J142,0)</f>
        <v>0</v>
      </c>
      <c r="BG142" s="231">
        <f>IF(N142="zákl. přenesená",J142,0)</f>
        <v>0</v>
      </c>
      <c r="BH142" s="231">
        <f>IF(N142="sníž. přenesená",J142,0)</f>
        <v>0</v>
      </c>
      <c r="BI142" s="231">
        <f>IF(N142="nulová",J142,0)</f>
        <v>0</v>
      </c>
      <c r="BJ142" s="17" t="s">
        <v>82</v>
      </c>
      <c r="BK142" s="231">
        <f>ROUND(I142*H142,2)</f>
        <v>0</v>
      </c>
      <c r="BL142" s="17" t="s">
        <v>150</v>
      </c>
      <c r="BM142" s="230" t="s">
        <v>1496</v>
      </c>
    </row>
    <row r="143" spans="2:65" s="1" customFormat="1" ht="16.5" customHeight="1">
      <c r="B143" s="38"/>
      <c r="C143" s="257" t="s">
        <v>262</v>
      </c>
      <c r="D143" s="257" t="s">
        <v>234</v>
      </c>
      <c r="E143" s="258" t="s">
        <v>832</v>
      </c>
      <c r="F143" s="259" t="s">
        <v>833</v>
      </c>
      <c r="G143" s="260" t="s">
        <v>237</v>
      </c>
      <c r="H143" s="261">
        <v>0.382</v>
      </c>
      <c r="I143" s="262"/>
      <c r="J143" s="263">
        <f>ROUND(I143*H143,2)</f>
        <v>0</v>
      </c>
      <c r="K143" s="259" t="s">
        <v>149</v>
      </c>
      <c r="L143" s="264"/>
      <c r="M143" s="265" t="s">
        <v>19</v>
      </c>
      <c r="N143" s="266" t="s">
        <v>46</v>
      </c>
      <c r="O143" s="83"/>
      <c r="P143" s="228">
        <f>O143*H143</f>
        <v>0</v>
      </c>
      <c r="Q143" s="228">
        <v>0</v>
      </c>
      <c r="R143" s="228">
        <f>Q143*H143</f>
        <v>0</v>
      </c>
      <c r="S143" s="228">
        <v>0</v>
      </c>
      <c r="T143" s="229">
        <f>S143*H143</f>
        <v>0</v>
      </c>
      <c r="AR143" s="230" t="s">
        <v>188</v>
      </c>
      <c r="AT143" s="230" t="s">
        <v>234</v>
      </c>
      <c r="AU143" s="230" t="s">
        <v>84</v>
      </c>
      <c r="AY143" s="17" t="s">
        <v>143</v>
      </c>
      <c r="BE143" s="231">
        <f>IF(N143="základní",J143,0)</f>
        <v>0</v>
      </c>
      <c r="BF143" s="231">
        <f>IF(N143="snížená",J143,0)</f>
        <v>0</v>
      </c>
      <c r="BG143" s="231">
        <f>IF(N143="zákl. přenesená",J143,0)</f>
        <v>0</v>
      </c>
      <c r="BH143" s="231">
        <f>IF(N143="sníž. přenesená",J143,0)</f>
        <v>0</v>
      </c>
      <c r="BI143" s="231">
        <f>IF(N143="nulová",J143,0)</f>
        <v>0</v>
      </c>
      <c r="BJ143" s="17" t="s">
        <v>82</v>
      </c>
      <c r="BK143" s="231">
        <f>ROUND(I143*H143,2)</f>
        <v>0</v>
      </c>
      <c r="BL143" s="17" t="s">
        <v>150</v>
      </c>
      <c r="BM143" s="230" t="s">
        <v>1497</v>
      </c>
    </row>
    <row r="144" spans="2:65" s="1" customFormat="1" ht="16.5" customHeight="1">
      <c r="B144" s="38"/>
      <c r="C144" s="257" t="s">
        <v>267</v>
      </c>
      <c r="D144" s="257" t="s">
        <v>234</v>
      </c>
      <c r="E144" s="258" t="s">
        <v>1498</v>
      </c>
      <c r="F144" s="259" t="s">
        <v>1499</v>
      </c>
      <c r="G144" s="260" t="s">
        <v>237</v>
      </c>
      <c r="H144" s="261">
        <v>-4.959</v>
      </c>
      <c r="I144" s="262"/>
      <c r="J144" s="263">
        <f>ROUND(I144*H144,2)</f>
        <v>0</v>
      </c>
      <c r="K144" s="259" t="s">
        <v>505</v>
      </c>
      <c r="L144" s="264"/>
      <c r="M144" s="265" t="s">
        <v>19</v>
      </c>
      <c r="N144" s="266" t="s">
        <v>46</v>
      </c>
      <c r="O144" s="83"/>
      <c r="P144" s="228">
        <f>O144*H144</f>
        <v>0</v>
      </c>
      <c r="Q144" s="228">
        <v>0</v>
      </c>
      <c r="R144" s="228">
        <f>Q144*H144</f>
        <v>0</v>
      </c>
      <c r="S144" s="228">
        <v>0</v>
      </c>
      <c r="T144" s="229">
        <f>S144*H144</f>
        <v>0</v>
      </c>
      <c r="AR144" s="230" t="s">
        <v>188</v>
      </c>
      <c r="AT144" s="230" t="s">
        <v>234</v>
      </c>
      <c r="AU144" s="230" t="s">
        <v>84</v>
      </c>
      <c r="AY144" s="17" t="s">
        <v>143</v>
      </c>
      <c r="BE144" s="231">
        <f>IF(N144="základní",J144,0)</f>
        <v>0</v>
      </c>
      <c r="BF144" s="231">
        <f>IF(N144="snížená",J144,0)</f>
        <v>0</v>
      </c>
      <c r="BG144" s="231">
        <f>IF(N144="zákl. přenesená",J144,0)</f>
        <v>0</v>
      </c>
      <c r="BH144" s="231">
        <f>IF(N144="sníž. přenesená",J144,0)</f>
        <v>0</v>
      </c>
      <c r="BI144" s="231">
        <f>IF(N144="nulová",J144,0)</f>
        <v>0</v>
      </c>
      <c r="BJ144" s="17" t="s">
        <v>82</v>
      </c>
      <c r="BK144" s="231">
        <f>ROUND(I144*H144,2)</f>
        <v>0</v>
      </c>
      <c r="BL144" s="17" t="s">
        <v>150</v>
      </c>
      <c r="BM144" s="230" t="s">
        <v>1500</v>
      </c>
    </row>
    <row r="145" spans="2:65" s="1" customFormat="1" ht="16.5" customHeight="1">
      <c r="B145" s="38"/>
      <c r="C145" s="257" t="s">
        <v>273</v>
      </c>
      <c r="D145" s="257" t="s">
        <v>234</v>
      </c>
      <c r="E145" s="258" t="s">
        <v>1501</v>
      </c>
      <c r="F145" s="259" t="s">
        <v>1502</v>
      </c>
      <c r="G145" s="260" t="s">
        <v>237</v>
      </c>
      <c r="H145" s="261">
        <v>-1.568</v>
      </c>
      <c r="I145" s="262"/>
      <c r="J145" s="263">
        <f>ROUND(I145*H145,2)</f>
        <v>0</v>
      </c>
      <c r="K145" s="259" t="s">
        <v>505</v>
      </c>
      <c r="L145" s="264"/>
      <c r="M145" s="265" t="s">
        <v>19</v>
      </c>
      <c r="N145" s="266" t="s">
        <v>46</v>
      </c>
      <c r="O145" s="83"/>
      <c r="P145" s="228">
        <f>O145*H145</f>
        <v>0</v>
      </c>
      <c r="Q145" s="228">
        <v>0</v>
      </c>
      <c r="R145" s="228">
        <f>Q145*H145</f>
        <v>0</v>
      </c>
      <c r="S145" s="228">
        <v>0</v>
      </c>
      <c r="T145" s="229">
        <f>S145*H145</f>
        <v>0</v>
      </c>
      <c r="AR145" s="230" t="s">
        <v>188</v>
      </c>
      <c r="AT145" s="230" t="s">
        <v>234</v>
      </c>
      <c r="AU145" s="230" t="s">
        <v>84</v>
      </c>
      <c r="AY145" s="17" t="s">
        <v>143</v>
      </c>
      <c r="BE145" s="231">
        <f>IF(N145="základní",J145,0)</f>
        <v>0</v>
      </c>
      <c r="BF145" s="231">
        <f>IF(N145="snížená",J145,0)</f>
        <v>0</v>
      </c>
      <c r="BG145" s="231">
        <f>IF(N145="zákl. přenesená",J145,0)</f>
        <v>0</v>
      </c>
      <c r="BH145" s="231">
        <f>IF(N145="sníž. přenesená",J145,0)</f>
        <v>0</v>
      </c>
      <c r="BI145" s="231">
        <f>IF(N145="nulová",J145,0)</f>
        <v>0</v>
      </c>
      <c r="BJ145" s="17" t="s">
        <v>82</v>
      </c>
      <c r="BK145" s="231">
        <f>ROUND(I145*H145,2)</f>
        <v>0</v>
      </c>
      <c r="BL145" s="17" t="s">
        <v>150</v>
      </c>
      <c r="BM145" s="230" t="s">
        <v>1503</v>
      </c>
    </row>
    <row r="146" spans="2:63" s="11" customFormat="1" ht="22.8" customHeight="1">
      <c r="B146" s="203"/>
      <c r="C146" s="204"/>
      <c r="D146" s="205" t="s">
        <v>74</v>
      </c>
      <c r="E146" s="217" t="s">
        <v>835</v>
      </c>
      <c r="F146" s="217" t="s">
        <v>836</v>
      </c>
      <c r="G146" s="204"/>
      <c r="H146" s="204"/>
      <c r="I146" s="207"/>
      <c r="J146" s="218">
        <f>BK146</f>
        <v>0</v>
      </c>
      <c r="K146" s="204"/>
      <c r="L146" s="209"/>
      <c r="M146" s="210"/>
      <c r="N146" s="211"/>
      <c r="O146" s="211"/>
      <c r="P146" s="212">
        <f>SUM(P147:P148)</f>
        <v>0</v>
      </c>
      <c r="Q146" s="211"/>
      <c r="R146" s="212">
        <f>SUM(R147:R148)</f>
        <v>0</v>
      </c>
      <c r="S146" s="211"/>
      <c r="T146" s="213">
        <f>SUM(T147:T148)</f>
        <v>0</v>
      </c>
      <c r="AR146" s="214" t="s">
        <v>82</v>
      </c>
      <c r="AT146" s="215" t="s">
        <v>74</v>
      </c>
      <c r="AU146" s="215" t="s">
        <v>82</v>
      </c>
      <c r="AY146" s="214" t="s">
        <v>143</v>
      </c>
      <c r="BK146" s="216">
        <f>SUM(BK147:BK148)</f>
        <v>0</v>
      </c>
    </row>
    <row r="147" spans="2:65" s="1" customFormat="1" ht="24" customHeight="1">
      <c r="B147" s="38"/>
      <c r="C147" s="219" t="s">
        <v>278</v>
      </c>
      <c r="D147" s="219" t="s">
        <v>145</v>
      </c>
      <c r="E147" s="220" t="s">
        <v>1504</v>
      </c>
      <c r="F147" s="221" t="s">
        <v>1505</v>
      </c>
      <c r="G147" s="222" t="s">
        <v>237</v>
      </c>
      <c r="H147" s="223">
        <v>2.254</v>
      </c>
      <c r="I147" s="224"/>
      <c r="J147" s="225">
        <f>ROUND(I147*H147,2)</f>
        <v>0</v>
      </c>
      <c r="K147" s="221" t="s">
        <v>149</v>
      </c>
      <c r="L147" s="43"/>
      <c r="M147" s="226" t="s">
        <v>19</v>
      </c>
      <c r="N147" s="227" t="s">
        <v>46</v>
      </c>
      <c r="O147" s="83"/>
      <c r="P147" s="228">
        <f>O147*H147</f>
        <v>0</v>
      </c>
      <c r="Q147" s="228">
        <v>0</v>
      </c>
      <c r="R147" s="228">
        <f>Q147*H147</f>
        <v>0</v>
      </c>
      <c r="S147" s="228">
        <v>0</v>
      </c>
      <c r="T147" s="229">
        <f>S147*H147</f>
        <v>0</v>
      </c>
      <c r="AR147" s="230" t="s">
        <v>150</v>
      </c>
      <c r="AT147" s="230" t="s">
        <v>145</v>
      </c>
      <c r="AU147" s="230" t="s">
        <v>84</v>
      </c>
      <c r="AY147" s="17" t="s">
        <v>143</v>
      </c>
      <c r="BE147" s="231">
        <f>IF(N147="základní",J147,0)</f>
        <v>0</v>
      </c>
      <c r="BF147" s="231">
        <f>IF(N147="snížená",J147,0)</f>
        <v>0</v>
      </c>
      <c r="BG147" s="231">
        <f>IF(N147="zákl. přenesená",J147,0)</f>
        <v>0</v>
      </c>
      <c r="BH147" s="231">
        <f>IF(N147="sníž. přenesená",J147,0)</f>
        <v>0</v>
      </c>
      <c r="BI147" s="231">
        <f>IF(N147="nulová",J147,0)</f>
        <v>0</v>
      </c>
      <c r="BJ147" s="17" t="s">
        <v>82</v>
      </c>
      <c r="BK147" s="231">
        <f>ROUND(I147*H147,2)</f>
        <v>0</v>
      </c>
      <c r="BL147" s="17" t="s">
        <v>150</v>
      </c>
      <c r="BM147" s="230" t="s">
        <v>1506</v>
      </c>
    </row>
    <row r="148" spans="2:47" s="1" customFormat="1" ht="12">
      <c r="B148" s="38"/>
      <c r="C148" s="39"/>
      <c r="D148" s="232" t="s">
        <v>152</v>
      </c>
      <c r="E148" s="39"/>
      <c r="F148" s="233" t="s">
        <v>841</v>
      </c>
      <c r="G148" s="39"/>
      <c r="H148" s="39"/>
      <c r="I148" s="145"/>
      <c r="J148" s="39"/>
      <c r="K148" s="39"/>
      <c r="L148" s="43"/>
      <c r="M148" s="234"/>
      <c r="N148" s="83"/>
      <c r="O148" s="83"/>
      <c r="P148" s="83"/>
      <c r="Q148" s="83"/>
      <c r="R148" s="83"/>
      <c r="S148" s="83"/>
      <c r="T148" s="84"/>
      <c r="AT148" s="17" t="s">
        <v>152</v>
      </c>
      <c r="AU148" s="17" t="s">
        <v>84</v>
      </c>
    </row>
    <row r="149" spans="2:63" s="11" customFormat="1" ht="25.9" customHeight="1">
      <c r="B149" s="203"/>
      <c r="C149" s="204"/>
      <c r="D149" s="205" t="s">
        <v>74</v>
      </c>
      <c r="E149" s="206" t="s">
        <v>848</v>
      </c>
      <c r="F149" s="206" t="s">
        <v>849</v>
      </c>
      <c r="G149" s="204"/>
      <c r="H149" s="204"/>
      <c r="I149" s="207"/>
      <c r="J149" s="208">
        <f>BK149</f>
        <v>0</v>
      </c>
      <c r="K149" s="204"/>
      <c r="L149" s="209"/>
      <c r="M149" s="210"/>
      <c r="N149" s="211"/>
      <c r="O149" s="211"/>
      <c r="P149" s="212">
        <f>P150+P156+P160+P192+P273</f>
        <v>0</v>
      </c>
      <c r="Q149" s="211"/>
      <c r="R149" s="212">
        <f>R150+R156+R160+R192+R273</f>
        <v>3.8927805999999996</v>
      </c>
      <c r="S149" s="211"/>
      <c r="T149" s="213">
        <f>T150+T156+T160+T192+T273</f>
        <v>0</v>
      </c>
      <c r="AR149" s="214" t="s">
        <v>84</v>
      </c>
      <c r="AT149" s="215" t="s">
        <v>74</v>
      </c>
      <c r="AU149" s="215" t="s">
        <v>75</v>
      </c>
      <c r="AY149" s="214" t="s">
        <v>143</v>
      </c>
      <c r="BK149" s="216">
        <f>BK150+BK156+BK160+BK192+BK273</f>
        <v>0</v>
      </c>
    </row>
    <row r="150" spans="2:63" s="11" customFormat="1" ht="22.8" customHeight="1">
      <c r="B150" s="203"/>
      <c r="C150" s="204"/>
      <c r="D150" s="205" t="s">
        <v>74</v>
      </c>
      <c r="E150" s="217" t="s">
        <v>1507</v>
      </c>
      <c r="F150" s="217" t="s">
        <v>1508</v>
      </c>
      <c r="G150" s="204"/>
      <c r="H150" s="204"/>
      <c r="I150" s="207"/>
      <c r="J150" s="218">
        <f>BK150</f>
        <v>0</v>
      </c>
      <c r="K150" s="204"/>
      <c r="L150" s="209"/>
      <c r="M150" s="210"/>
      <c r="N150" s="211"/>
      <c r="O150" s="211"/>
      <c r="P150" s="212">
        <f>SUM(P151:P155)</f>
        <v>0</v>
      </c>
      <c r="Q150" s="211"/>
      <c r="R150" s="212">
        <f>SUM(R151:R155)</f>
        <v>0.0153</v>
      </c>
      <c r="S150" s="211"/>
      <c r="T150" s="213">
        <f>SUM(T151:T155)</f>
        <v>0</v>
      </c>
      <c r="AR150" s="214" t="s">
        <v>84</v>
      </c>
      <c r="AT150" s="215" t="s">
        <v>74</v>
      </c>
      <c r="AU150" s="215" t="s">
        <v>82</v>
      </c>
      <c r="AY150" s="214" t="s">
        <v>143</v>
      </c>
      <c r="BK150" s="216">
        <f>SUM(BK151:BK155)</f>
        <v>0</v>
      </c>
    </row>
    <row r="151" spans="2:65" s="1" customFormat="1" ht="36" customHeight="1">
      <c r="B151" s="38"/>
      <c r="C151" s="219" t="s">
        <v>283</v>
      </c>
      <c r="D151" s="219" t="s">
        <v>145</v>
      </c>
      <c r="E151" s="220" t="s">
        <v>1509</v>
      </c>
      <c r="F151" s="221" t="s">
        <v>1510</v>
      </c>
      <c r="G151" s="222" t="s">
        <v>148</v>
      </c>
      <c r="H151" s="223">
        <v>15</v>
      </c>
      <c r="I151" s="224"/>
      <c r="J151" s="225">
        <f>ROUND(I151*H151,2)</f>
        <v>0</v>
      </c>
      <c r="K151" s="221" t="s">
        <v>149</v>
      </c>
      <c r="L151" s="43"/>
      <c r="M151" s="226" t="s">
        <v>19</v>
      </c>
      <c r="N151" s="227" t="s">
        <v>46</v>
      </c>
      <c r="O151" s="83"/>
      <c r="P151" s="228">
        <f>O151*H151</f>
        <v>0</v>
      </c>
      <c r="Q151" s="228">
        <v>0.00019</v>
      </c>
      <c r="R151" s="228">
        <f>Q151*H151</f>
        <v>0.00285</v>
      </c>
      <c r="S151" s="228">
        <v>0</v>
      </c>
      <c r="T151" s="229">
        <f>S151*H151</f>
        <v>0</v>
      </c>
      <c r="AR151" s="230" t="s">
        <v>228</v>
      </c>
      <c r="AT151" s="230" t="s">
        <v>145</v>
      </c>
      <c r="AU151" s="230" t="s">
        <v>84</v>
      </c>
      <c r="AY151" s="17" t="s">
        <v>143</v>
      </c>
      <c r="BE151" s="231">
        <f>IF(N151="základní",J151,0)</f>
        <v>0</v>
      </c>
      <c r="BF151" s="231">
        <f>IF(N151="snížená",J151,0)</f>
        <v>0</v>
      </c>
      <c r="BG151" s="231">
        <f>IF(N151="zákl. přenesená",J151,0)</f>
        <v>0</v>
      </c>
      <c r="BH151" s="231">
        <f>IF(N151="sníž. přenesená",J151,0)</f>
        <v>0</v>
      </c>
      <c r="BI151" s="231">
        <f>IF(N151="nulová",J151,0)</f>
        <v>0</v>
      </c>
      <c r="BJ151" s="17" t="s">
        <v>82</v>
      </c>
      <c r="BK151" s="231">
        <f>ROUND(I151*H151,2)</f>
        <v>0</v>
      </c>
      <c r="BL151" s="17" t="s">
        <v>228</v>
      </c>
      <c r="BM151" s="230" t="s">
        <v>1511</v>
      </c>
    </row>
    <row r="152" spans="2:47" s="1" customFormat="1" ht="12">
      <c r="B152" s="38"/>
      <c r="C152" s="39"/>
      <c r="D152" s="232" t="s">
        <v>152</v>
      </c>
      <c r="E152" s="39"/>
      <c r="F152" s="233" t="s">
        <v>1512</v>
      </c>
      <c r="G152" s="39"/>
      <c r="H152" s="39"/>
      <c r="I152" s="145"/>
      <c r="J152" s="39"/>
      <c r="K152" s="39"/>
      <c r="L152" s="43"/>
      <c r="M152" s="234"/>
      <c r="N152" s="83"/>
      <c r="O152" s="83"/>
      <c r="P152" s="83"/>
      <c r="Q152" s="83"/>
      <c r="R152" s="83"/>
      <c r="S152" s="83"/>
      <c r="T152" s="84"/>
      <c r="AT152" s="17" t="s">
        <v>152</v>
      </c>
      <c r="AU152" s="17" t="s">
        <v>84</v>
      </c>
    </row>
    <row r="153" spans="2:65" s="1" customFormat="1" ht="16.5" customHeight="1">
      <c r="B153" s="38"/>
      <c r="C153" s="257" t="s">
        <v>288</v>
      </c>
      <c r="D153" s="257" t="s">
        <v>234</v>
      </c>
      <c r="E153" s="258" t="s">
        <v>1513</v>
      </c>
      <c r="F153" s="259" t="s">
        <v>1514</v>
      </c>
      <c r="G153" s="260" t="s">
        <v>148</v>
      </c>
      <c r="H153" s="261">
        <v>15</v>
      </c>
      <c r="I153" s="262"/>
      <c r="J153" s="263">
        <f>ROUND(I153*H153,2)</f>
        <v>0</v>
      </c>
      <c r="K153" s="259" t="s">
        <v>149</v>
      </c>
      <c r="L153" s="264"/>
      <c r="M153" s="265" t="s">
        <v>19</v>
      </c>
      <c r="N153" s="266" t="s">
        <v>46</v>
      </c>
      <c r="O153" s="83"/>
      <c r="P153" s="228">
        <f>O153*H153</f>
        <v>0</v>
      </c>
      <c r="Q153" s="228">
        <v>0.00083</v>
      </c>
      <c r="R153" s="228">
        <f>Q153*H153</f>
        <v>0.01245</v>
      </c>
      <c r="S153" s="228">
        <v>0</v>
      </c>
      <c r="T153" s="229">
        <f>S153*H153</f>
        <v>0</v>
      </c>
      <c r="AR153" s="230" t="s">
        <v>317</v>
      </c>
      <c r="AT153" s="230" t="s">
        <v>234</v>
      </c>
      <c r="AU153" s="230" t="s">
        <v>84</v>
      </c>
      <c r="AY153" s="17" t="s">
        <v>143</v>
      </c>
      <c r="BE153" s="231">
        <f>IF(N153="základní",J153,0)</f>
        <v>0</v>
      </c>
      <c r="BF153" s="231">
        <f>IF(N153="snížená",J153,0)</f>
        <v>0</v>
      </c>
      <c r="BG153" s="231">
        <f>IF(N153="zákl. přenesená",J153,0)</f>
        <v>0</v>
      </c>
      <c r="BH153" s="231">
        <f>IF(N153="sníž. přenesená",J153,0)</f>
        <v>0</v>
      </c>
      <c r="BI153" s="231">
        <f>IF(N153="nulová",J153,0)</f>
        <v>0</v>
      </c>
      <c r="BJ153" s="17" t="s">
        <v>82</v>
      </c>
      <c r="BK153" s="231">
        <f>ROUND(I153*H153,2)</f>
        <v>0</v>
      </c>
      <c r="BL153" s="17" t="s">
        <v>228</v>
      </c>
      <c r="BM153" s="230" t="s">
        <v>1515</v>
      </c>
    </row>
    <row r="154" spans="2:65" s="1" customFormat="1" ht="24" customHeight="1">
      <c r="B154" s="38"/>
      <c r="C154" s="219" t="s">
        <v>294</v>
      </c>
      <c r="D154" s="219" t="s">
        <v>145</v>
      </c>
      <c r="E154" s="220" t="s">
        <v>1516</v>
      </c>
      <c r="F154" s="221" t="s">
        <v>1517</v>
      </c>
      <c r="G154" s="222" t="s">
        <v>237</v>
      </c>
      <c r="H154" s="223">
        <v>0.015</v>
      </c>
      <c r="I154" s="224"/>
      <c r="J154" s="225">
        <f>ROUND(I154*H154,2)</f>
        <v>0</v>
      </c>
      <c r="K154" s="221" t="s">
        <v>149</v>
      </c>
      <c r="L154" s="43"/>
      <c r="M154" s="226" t="s">
        <v>19</v>
      </c>
      <c r="N154" s="227" t="s">
        <v>46</v>
      </c>
      <c r="O154" s="83"/>
      <c r="P154" s="228">
        <f>O154*H154</f>
        <v>0</v>
      </c>
      <c r="Q154" s="228">
        <v>0</v>
      </c>
      <c r="R154" s="228">
        <f>Q154*H154</f>
        <v>0</v>
      </c>
      <c r="S154" s="228">
        <v>0</v>
      </c>
      <c r="T154" s="229">
        <f>S154*H154</f>
        <v>0</v>
      </c>
      <c r="AR154" s="230" t="s">
        <v>228</v>
      </c>
      <c r="AT154" s="230" t="s">
        <v>145</v>
      </c>
      <c r="AU154" s="230" t="s">
        <v>84</v>
      </c>
      <c r="AY154" s="17" t="s">
        <v>143</v>
      </c>
      <c r="BE154" s="231">
        <f>IF(N154="základní",J154,0)</f>
        <v>0</v>
      </c>
      <c r="BF154" s="231">
        <f>IF(N154="snížená",J154,0)</f>
        <v>0</v>
      </c>
      <c r="BG154" s="231">
        <f>IF(N154="zákl. přenesená",J154,0)</f>
        <v>0</v>
      </c>
      <c r="BH154" s="231">
        <f>IF(N154="sníž. přenesená",J154,0)</f>
        <v>0</v>
      </c>
      <c r="BI154" s="231">
        <f>IF(N154="nulová",J154,0)</f>
        <v>0</v>
      </c>
      <c r="BJ154" s="17" t="s">
        <v>82</v>
      </c>
      <c r="BK154" s="231">
        <f>ROUND(I154*H154,2)</f>
        <v>0</v>
      </c>
      <c r="BL154" s="17" t="s">
        <v>228</v>
      </c>
      <c r="BM154" s="230" t="s">
        <v>1518</v>
      </c>
    </row>
    <row r="155" spans="2:47" s="1" customFormat="1" ht="12">
      <c r="B155" s="38"/>
      <c r="C155" s="39"/>
      <c r="D155" s="232" t="s">
        <v>152</v>
      </c>
      <c r="E155" s="39"/>
      <c r="F155" s="233" t="s">
        <v>1519</v>
      </c>
      <c r="G155" s="39"/>
      <c r="H155" s="39"/>
      <c r="I155" s="145"/>
      <c r="J155" s="39"/>
      <c r="K155" s="39"/>
      <c r="L155" s="43"/>
      <c r="M155" s="234"/>
      <c r="N155" s="83"/>
      <c r="O155" s="83"/>
      <c r="P155" s="83"/>
      <c r="Q155" s="83"/>
      <c r="R155" s="83"/>
      <c r="S155" s="83"/>
      <c r="T155" s="84"/>
      <c r="AT155" s="17" t="s">
        <v>152</v>
      </c>
      <c r="AU155" s="17" t="s">
        <v>84</v>
      </c>
    </row>
    <row r="156" spans="2:63" s="11" customFormat="1" ht="22.8" customHeight="1">
      <c r="B156" s="203"/>
      <c r="C156" s="204"/>
      <c r="D156" s="205" t="s">
        <v>74</v>
      </c>
      <c r="E156" s="217" t="s">
        <v>1520</v>
      </c>
      <c r="F156" s="217" t="s">
        <v>1521</v>
      </c>
      <c r="G156" s="204"/>
      <c r="H156" s="204"/>
      <c r="I156" s="207"/>
      <c r="J156" s="218">
        <f>BK156</f>
        <v>0</v>
      </c>
      <c r="K156" s="204"/>
      <c r="L156" s="209"/>
      <c r="M156" s="210"/>
      <c r="N156" s="211"/>
      <c r="O156" s="211"/>
      <c r="P156" s="212">
        <f>SUM(P157:P159)</f>
        <v>0</v>
      </c>
      <c r="Q156" s="211"/>
      <c r="R156" s="212">
        <f>SUM(R157:R159)</f>
        <v>0</v>
      </c>
      <c r="S156" s="211"/>
      <c r="T156" s="213">
        <f>SUM(T157:T159)</f>
        <v>0</v>
      </c>
      <c r="AR156" s="214" t="s">
        <v>84</v>
      </c>
      <c r="AT156" s="215" t="s">
        <v>74</v>
      </c>
      <c r="AU156" s="215" t="s">
        <v>82</v>
      </c>
      <c r="AY156" s="214" t="s">
        <v>143</v>
      </c>
      <c r="BK156" s="216">
        <f>SUM(BK157:BK159)</f>
        <v>0</v>
      </c>
    </row>
    <row r="157" spans="2:65" s="1" customFormat="1" ht="24" customHeight="1">
      <c r="B157" s="38"/>
      <c r="C157" s="219" t="s">
        <v>300</v>
      </c>
      <c r="D157" s="219" t="s">
        <v>145</v>
      </c>
      <c r="E157" s="220" t="s">
        <v>1522</v>
      </c>
      <c r="F157" s="221" t="s">
        <v>1523</v>
      </c>
      <c r="G157" s="222" t="s">
        <v>426</v>
      </c>
      <c r="H157" s="223">
        <v>182</v>
      </c>
      <c r="I157" s="224"/>
      <c r="J157" s="225">
        <f>ROUND(I157*H157,2)</f>
        <v>0</v>
      </c>
      <c r="K157" s="221" t="s">
        <v>149</v>
      </c>
      <c r="L157" s="43"/>
      <c r="M157" s="226" t="s">
        <v>19</v>
      </c>
      <c r="N157" s="227" t="s">
        <v>46</v>
      </c>
      <c r="O157" s="83"/>
      <c r="P157" s="228">
        <f>O157*H157</f>
        <v>0</v>
      </c>
      <c r="Q157" s="228">
        <v>0</v>
      </c>
      <c r="R157" s="228">
        <f>Q157*H157</f>
        <v>0</v>
      </c>
      <c r="S157" s="228">
        <v>0</v>
      </c>
      <c r="T157" s="229">
        <f>S157*H157</f>
        <v>0</v>
      </c>
      <c r="AR157" s="230" t="s">
        <v>228</v>
      </c>
      <c r="AT157" s="230" t="s">
        <v>145</v>
      </c>
      <c r="AU157" s="230" t="s">
        <v>84</v>
      </c>
      <c r="AY157" s="17" t="s">
        <v>143</v>
      </c>
      <c r="BE157" s="231">
        <f>IF(N157="základní",J157,0)</f>
        <v>0</v>
      </c>
      <c r="BF157" s="231">
        <f>IF(N157="snížená",J157,0)</f>
        <v>0</v>
      </c>
      <c r="BG157" s="231">
        <f>IF(N157="zákl. přenesená",J157,0)</f>
        <v>0</v>
      </c>
      <c r="BH157" s="231">
        <f>IF(N157="sníž. přenesená",J157,0)</f>
        <v>0</v>
      </c>
      <c r="BI157" s="231">
        <f>IF(N157="nulová",J157,0)</f>
        <v>0</v>
      </c>
      <c r="BJ157" s="17" t="s">
        <v>82</v>
      </c>
      <c r="BK157" s="231">
        <f>ROUND(I157*H157,2)</f>
        <v>0</v>
      </c>
      <c r="BL157" s="17" t="s">
        <v>228</v>
      </c>
      <c r="BM157" s="230" t="s">
        <v>1524</v>
      </c>
    </row>
    <row r="158" spans="2:47" s="1" customFormat="1" ht="12">
      <c r="B158" s="38"/>
      <c r="C158" s="39"/>
      <c r="D158" s="232" t="s">
        <v>152</v>
      </c>
      <c r="E158" s="39"/>
      <c r="F158" s="233" t="s">
        <v>1525</v>
      </c>
      <c r="G158" s="39"/>
      <c r="H158" s="39"/>
      <c r="I158" s="145"/>
      <c r="J158" s="39"/>
      <c r="K158" s="39"/>
      <c r="L158" s="43"/>
      <c r="M158" s="234"/>
      <c r="N158" s="83"/>
      <c r="O158" s="83"/>
      <c r="P158" s="83"/>
      <c r="Q158" s="83"/>
      <c r="R158" s="83"/>
      <c r="S158" s="83"/>
      <c r="T158" s="84"/>
      <c r="AT158" s="17" t="s">
        <v>152</v>
      </c>
      <c r="AU158" s="17" t="s">
        <v>84</v>
      </c>
    </row>
    <row r="159" spans="2:47" s="1" customFormat="1" ht="12">
      <c r="B159" s="38"/>
      <c r="C159" s="39"/>
      <c r="D159" s="232" t="s">
        <v>579</v>
      </c>
      <c r="E159" s="39"/>
      <c r="F159" s="233" t="s">
        <v>1526</v>
      </c>
      <c r="G159" s="39"/>
      <c r="H159" s="39"/>
      <c r="I159" s="145"/>
      <c r="J159" s="39"/>
      <c r="K159" s="39"/>
      <c r="L159" s="43"/>
      <c r="M159" s="234"/>
      <c r="N159" s="83"/>
      <c r="O159" s="83"/>
      <c r="P159" s="83"/>
      <c r="Q159" s="83"/>
      <c r="R159" s="83"/>
      <c r="S159" s="83"/>
      <c r="T159" s="84"/>
      <c r="AT159" s="17" t="s">
        <v>579</v>
      </c>
      <c r="AU159" s="17" t="s">
        <v>84</v>
      </c>
    </row>
    <row r="160" spans="2:63" s="11" customFormat="1" ht="22.8" customHeight="1">
      <c r="B160" s="203"/>
      <c r="C160" s="204"/>
      <c r="D160" s="205" t="s">
        <v>74</v>
      </c>
      <c r="E160" s="217" t="s">
        <v>1527</v>
      </c>
      <c r="F160" s="217" t="s">
        <v>1528</v>
      </c>
      <c r="G160" s="204"/>
      <c r="H160" s="204"/>
      <c r="I160" s="207"/>
      <c r="J160" s="218">
        <f>BK160</f>
        <v>0</v>
      </c>
      <c r="K160" s="204"/>
      <c r="L160" s="209"/>
      <c r="M160" s="210"/>
      <c r="N160" s="211"/>
      <c r="O160" s="211"/>
      <c r="P160" s="212">
        <f>SUM(P161:P191)</f>
        <v>0</v>
      </c>
      <c r="Q160" s="211"/>
      <c r="R160" s="212">
        <f>SUM(R161:R191)</f>
        <v>0.0658</v>
      </c>
      <c r="S160" s="211"/>
      <c r="T160" s="213">
        <f>SUM(T161:T191)</f>
        <v>0</v>
      </c>
      <c r="AR160" s="214" t="s">
        <v>84</v>
      </c>
      <c r="AT160" s="215" t="s">
        <v>74</v>
      </c>
      <c r="AU160" s="215" t="s">
        <v>82</v>
      </c>
      <c r="AY160" s="214" t="s">
        <v>143</v>
      </c>
      <c r="BK160" s="216">
        <f>SUM(BK161:BK191)</f>
        <v>0</v>
      </c>
    </row>
    <row r="161" spans="2:65" s="1" customFormat="1" ht="16.5" customHeight="1">
      <c r="B161" s="38"/>
      <c r="C161" s="219" t="s">
        <v>305</v>
      </c>
      <c r="D161" s="219" t="s">
        <v>145</v>
      </c>
      <c r="E161" s="220" t="s">
        <v>1529</v>
      </c>
      <c r="F161" s="221" t="s">
        <v>1530</v>
      </c>
      <c r="G161" s="222" t="s">
        <v>426</v>
      </c>
      <c r="H161" s="223">
        <v>4</v>
      </c>
      <c r="I161" s="224"/>
      <c r="J161" s="225">
        <f>ROUND(I161*H161,2)</f>
        <v>0</v>
      </c>
      <c r="K161" s="221" t="s">
        <v>505</v>
      </c>
      <c r="L161" s="43"/>
      <c r="M161" s="226" t="s">
        <v>19</v>
      </c>
      <c r="N161" s="227" t="s">
        <v>46</v>
      </c>
      <c r="O161" s="83"/>
      <c r="P161" s="228">
        <f>O161*H161</f>
        <v>0</v>
      </c>
      <c r="Q161" s="228">
        <v>0</v>
      </c>
      <c r="R161" s="228">
        <f>Q161*H161</f>
        <v>0</v>
      </c>
      <c r="S161" s="228">
        <v>0</v>
      </c>
      <c r="T161" s="229">
        <f>S161*H161</f>
        <v>0</v>
      </c>
      <c r="AR161" s="230" t="s">
        <v>228</v>
      </c>
      <c r="AT161" s="230" t="s">
        <v>145</v>
      </c>
      <c r="AU161" s="230" t="s">
        <v>84</v>
      </c>
      <c r="AY161" s="17" t="s">
        <v>143</v>
      </c>
      <c r="BE161" s="231">
        <f>IF(N161="základní",J161,0)</f>
        <v>0</v>
      </c>
      <c r="BF161" s="231">
        <f>IF(N161="snížená",J161,0)</f>
        <v>0</v>
      </c>
      <c r="BG161" s="231">
        <f>IF(N161="zákl. přenesená",J161,0)</f>
        <v>0</v>
      </c>
      <c r="BH161" s="231">
        <f>IF(N161="sníž. přenesená",J161,0)</f>
        <v>0</v>
      </c>
      <c r="BI161" s="231">
        <f>IF(N161="nulová",J161,0)</f>
        <v>0</v>
      </c>
      <c r="BJ161" s="17" t="s">
        <v>82</v>
      </c>
      <c r="BK161" s="231">
        <f>ROUND(I161*H161,2)</f>
        <v>0</v>
      </c>
      <c r="BL161" s="17" t="s">
        <v>228</v>
      </c>
      <c r="BM161" s="230" t="s">
        <v>1531</v>
      </c>
    </row>
    <row r="162" spans="2:47" s="1" customFormat="1" ht="12">
      <c r="B162" s="38"/>
      <c r="C162" s="39"/>
      <c r="D162" s="232" t="s">
        <v>579</v>
      </c>
      <c r="E162" s="39"/>
      <c r="F162" s="233" t="s">
        <v>1532</v>
      </c>
      <c r="G162" s="39"/>
      <c r="H162" s="39"/>
      <c r="I162" s="145"/>
      <c r="J162" s="39"/>
      <c r="K162" s="39"/>
      <c r="L162" s="43"/>
      <c r="M162" s="234"/>
      <c r="N162" s="83"/>
      <c r="O162" s="83"/>
      <c r="P162" s="83"/>
      <c r="Q162" s="83"/>
      <c r="R162" s="83"/>
      <c r="S162" s="83"/>
      <c r="T162" s="84"/>
      <c r="AT162" s="17" t="s">
        <v>579</v>
      </c>
      <c r="AU162" s="17" t="s">
        <v>84</v>
      </c>
    </row>
    <row r="163" spans="2:65" s="1" customFormat="1" ht="16.5" customHeight="1">
      <c r="B163" s="38"/>
      <c r="C163" s="219" t="s">
        <v>312</v>
      </c>
      <c r="D163" s="219" t="s">
        <v>145</v>
      </c>
      <c r="E163" s="220" t="s">
        <v>1533</v>
      </c>
      <c r="F163" s="221" t="s">
        <v>1534</v>
      </c>
      <c r="G163" s="222" t="s">
        <v>426</v>
      </c>
      <c r="H163" s="223">
        <v>2</v>
      </c>
      <c r="I163" s="224"/>
      <c r="J163" s="225">
        <f>ROUND(I163*H163,2)</f>
        <v>0</v>
      </c>
      <c r="K163" s="221" t="s">
        <v>505</v>
      </c>
      <c r="L163" s="43"/>
      <c r="M163" s="226" t="s">
        <v>19</v>
      </c>
      <c r="N163" s="227" t="s">
        <v>46</v>
      </c>
      <c r="O163" s="83"/>
      <c r="P163" s="228">
        <f>O163*H163</f>
        <v>0</v>
      </c>
      <c r="Q163" s="228">
        <v>0</v>
      </c>
      <c r="R163" s="228">
        <f>Q163*H163</f>
        <v>0</v>
      </c>
      <c r="S163" s="228">
        <v>0</v>
      </c>
      <c r="T163" s="229">
        <f>S163*H163</f>
        <v>0</v>
      </c>
      <c r="AR163" s="230" t="s">
        <v>228</v>
      </c>
      <c r="AT163" s="230" t="s">
        <v>145</v>
      </c>
      <c r="AU163" s="230" t="s">
        <v>84</v>
      </c>
      <c r="AY163" s="17" t="s">
        <v>143</v>
      </c>
      <c r="BE163" s="231">
        <f>IF(N163="základní",J163,0)</f>
        <v>0</v>
      </c>
      <c r="BF163" s="231">
        <f>IF(N163="snížená",J163,0)</f>
        <v>0</v>
      </c>
      <c r="BG163" s="231">
        <f>IF(N163="zákl. přenesená",J163,0)</f>
        <v>0</v>
      </c>
      <c r="BH163" s="231">
        <f>IF(N163="sníž. přenesená",J163,0)</f>
        <v>0</v>
      </c>
      <c r="BI163" s="231">
        <f>IF(N163="nulová",J163,0)</f>
        <v>0</v>
      </c>
      <c r="BJ163" s="17" t="s">
        <v>82</v>
      </c>
      <c r="BK163" s="231">
        <f>ROUND(I163*H163,2)</f>
        <v>0</v>
      </c>
      <c r="BL163" s="17" t="s">
        <v>228</v>
      </c>
      <c r="BM163" s="230" t="s">
        <v>1535</v>
      </c>
    </row>
    <row r="164" spans="2:47" s="1" customFormat="1" ht="12">
      <c r="B164" s="38"/>
      <c r="C164" s="39"/>
      <c r="D164" s="232" t="s">
        <v>579</v>
      </c>
      <c r="E164" s="39"/>
      <c r="F164" s="233" t="s">
        <v>1532</v>
      </c>
      <c r="G164" s="39"/>
      <c r="H164" s="39"/>
      <c r="I164" s="145"/>
      <c r="J164" s="39"/>
      <c r="K164" s="39"/>
      <c r="L164" s="43"/>
      <c r="M164" s="234"/>
      <c r="N164" s="83"/>
      <c r="O164" s="83"/>
      <c r="P164" s="83"/>
      <c r="Q164" s="83"/>
      <c r="R164" s="83"/>
      <c r="S164" s="83"/>
      <c r="T164" s="84"/>
      <c r="AT164" s="17" t="s">
        <v>579</v>
      </c>
      <c r="AU164" s="17" t="s">
        <v>84</v>
      </c>
    </row>
    <row r="165" spans="2:65" s="1" customFormat="1" ht="16.5" customHeight="1">
      <c r="B165" s="38"/>
      <c r="C165" s="219" t="s">
        <v>317</v>
      </c>
      <c r="D165" s="219" t="s">
        <v>145</v>
      </c>
      <c r="E165" s="220" t="s">
        <v>1536</v>
      </c>
      <c r="F165" s="221" t="s">
        <v>1537</v>
      </c>
      <c r="G165" s="222" t="s">
        <v>426</v>
      </c>
      <c r="H165" s="223">
        <v>9</v>
      </c>
      <c r="I165" s="224"/>
      <c r="J165" s="225">
        <f>ROUND(I165*H165,2)</f>
        <v>0</v>
      </c>
      <c r="K165" s="221" t="s">
        <v>505</v>
      </c>
      <c r="L165" s="43"/>
      <c r="M165" s="226" t="s">
        <v>19</v>
      </c>
      <c r="N165" s="227" t="s">
        <v>46</v>
      </c>
      <c r="O165" s="83"/>
      <c r="P165" s="228">
        <f>O165*H165</f>
        <v>0</v>
      </c>
      <c r="Q165" s="228">
        <v>0</v>
      </c>
      <c r="R165" s="228">
        <f>Q165*H165</f>
        <v>0</v>
      </c>
      <c r="S165" s="228">
        <v>0</v>
      </c>
      <c r="T165" s="229">
        <f>S165*H165</f>
        <v>0</v>
      </c>
      <c r="AR165" s="230" t="s">
        <v>228</v>
      </c>
      <c r="AT165" s="230" t="s">
        <v>145</v>
      </c>
      <c r="AU165" s="230" t="s">
        <v>84</v>
      </c>
      <c r="AY165" s="17" t="s">
        <v>143</v>
      </c>
      <c r="BE165" s="231">
        <f>IF(N165="základní",J165,0)</f>
        <v>0</v>
      </c>
      <c r="BF165" s="231">
        <f>IF(N165="snížená",J165,0)</f>
        <v>0</v>
      </c>
      <c r="BG165" s="231">
        <f>IF(N165="zákl. přenesená",J165,0)</f>
        <v>0</v>
      </c>
      <c r="BH165" s="231">
        <f>IF(N165="sníž. přenesená",J165,0)</f>
        <v>0</v>
      </c>
      <c r="BI165" s="231">
        <f>IF(N165="nulová",J165,0)</f>
        <v>0</v>
      </c>
      <c r="BJ165" s="17" t="s">
        <v>82</v>
      </c>
      <c r="BK165" s="231">
        <f>ROUND(I165*H165,2)</f>
        <v>0</v>
      </c>
      <c r="BL165" s="17" t="s">
        <v>228</v>
      </c>
      <c r="BM165" s="230" t="s">
        <v>1538</v>
      </c>
    </row>
    <row r="166" spans="2:47" s="1" customFormat="1" ht="12">
      <c r="B166" s="38"/>
      <c r="C166" s="39"/>
      <c r="D166" s="232" t="s">
        <v>579</v>
      </c>
      <c r="E166" s="39"/>
      <c r="F166" s="233" t="s">
        <v>1532</v>
      </c>
      <c r="G166" s="39"/>
      <c r="H166" s="39"/>
      <c r="I166" s="145"/>
      <c r="J166" s="39"/>
      <c r="K166" s="39"/>
      <c r="L166" s="43"/>
      <c r="M166" s="234"/>
      <c r="N166" s="83"/>
      <c r="O166" s="83"/>
      <c r="P166" s="83"/>
      <c r="Q166" s="83"/>
      <c r="R166" s="83"/>
      <c r="S166" s="83"/>
      <c r="T166" s="84"/>
      <c r="AT166" s="17" t="s">
        <v>579</v>
      </c>
      <c r="AU166" s="17" t="s">
        <v>84</v>
      </c>
    </row>
    <row r="167" spans="2:65" s="1" customFormat="1" ht="16.5" customHeight="1">
      <c r="B167" s="38"/>
      <c r="C167" s="219" t="s">
        <v>324</v>
      </c>
      <c r="D167" s="219" t="s">
        <v>145</v>
      </c>
      <c r="E167" s="220" t="s">
        <v>1539</v>
      </c>
      <c r="F167" s="221" t="s">
        <v>1540</v>
      </c>
      <c r="G167" s="222" t="s">
        <v>426</v>
      </c>
      <c r="H167" s="223">
        <v>8</v>
      </c>
      <c r="I167" s="224"/>
      <c r="J167" s="225">
        <f>ROUND(I167*H167,2)</f>
        <v>0</v>
      </c>
      <c r="K167" s="221" t="s">
        <v>505</v>
      </c>
      <c r="L167" s="43"/>
      <c r="M167" s="226" t="s">
        <v>19</v>
      </c>
      <c r="N167" s="227" t="s">
        <v>46</v>
      </c>
      <c r="O167" s="83"/>
      <c r="P167" s="228">
        <f>O167*H167</f>
        <v>0</v>
      </c>
      <c r="Q167" s="228">
        <v>0</v>
      </c>
      <c r="R167" s="228">
        <f>Q167*H167</f>
        <v>0</v>
      </c>
      <c r="S167" s="228">
        <v>0</v>
      </c>
      <c r="T167" s="229">
        <f>S167*H167</f>
        <v>0</v>
      </c>
      <c r="AR167" s="230" t="s">
        <v>228</v>
      </c>
      <c r="AT167" s="230" t="s">
        <v>145</v>
      </c>
      <c r="AU167" s="230" t="s">
        <v>84</v>
      </c>
      <c r="AY167" s="17" t="s">
        <v>143</v>
      </c>
      <c r="BE167" s="231">
        <f>IF(N167="základní",J167,0)</f>
        <v>0</v>
      </c>
      <c r="BF167" s="231">
        <f>IF(N167="snížená",J167,0)</f>
        <v>0</v>
      </c>
      <c r="BG167" s="231">
        <f>IF(N167="zákl. přenesená",J167,0)</f>
        <v>0</v>
      </c>
      <c r="BH167" s="231">
        <f>IF(N167="sníž. přenesená",J167,0)</f>
        <v>0</v>
      </c>
      <c r="BI167" s="231">
        <f>IF(N167="nulová",J167,0)</f>
        <v>0</v>
      </c>
      <c r="BJ167" s="17" t="s">
        <v>82</v>
      </c>
      <c r="BK167" s="231">
        <f>ROUND(I167*H167,2)</f>
        <v>0</v>
      </c>
      <c r="BL167" s="17" t="s">
        <v>228</v>
      </c>
      <c r="BM167" s="230" t="s">
        <v>1541</v>
      </c>
    </row>
    <row r="168" spans="2:47" s="1" customFormat="1" ht="12">
      <c r="B168" s="38"/>
      <c r="C168" s="39"/>
      <c r="D168" s="232" t="s">
        <v>579</v>
      </c>
      <c r="E168" s="39"/>
      <c r="F168" s="233" t="s">
        <v>1532</v>
      </c>
      <c r="G168" s="39"/>
      <c r="H168" s="39"/>
      <c r="I168" s="145"/>
      <c r="J168" s="39"/>
      <c r="K168" s="39"/>
      <c r="L168" s="43"/>
      <c r="M168" s="234"/>
      <c r="N168" s="83"/>
      <c r="O168" s="83"/>
      <c r="P168" s="83"/>
      <c r="Q168" s="83"/>
      <c r="R168" s="83"/>
      <c r="S168" s="83"/>
      <c r="T168" s="84"/>
      <c r="AT168" s="17" t="s">
        <v>579</v>
      </c>
      <c r="AU168" s="17" t="s">
        <v>84</v>
      </c>
    </row>
    <row r="169" spans="2:65" s="1" customFormat="1" ht="16.5" customHeight="1">
      <c r="B169" s="38"/>
      <c r="C169" s="219" t="s">
        <v>331</v>
      </c>
      <c r="D169" s="219" t="s">
        <v>145</v>
      </c>
      <c r="E169" s="220" t="s">
        <v>1542</v>
      </c>
      <c r="F169" s="221" t="s">
        <v>1543</v>
      </c>
      <c r="G169" s="222" t="s">
        <v>426</v>
      </c>
      <c r="H169" s="223">
        <v>9</v>
      </c>
      <c r="I169" s="224"/>
      <c r="J169" s="225">
        <f>ROUND(I169*H169,2)</f>
        <v>0</v>
      </c>
      <c r="K169" s="221" t="s">
        <v>505</v>
      </c>
      <c r="L169" s="43"/>
      <c r="M169" s="226" t="s">
        <v>19</v>
      </c>
      <c r="N169" s="227" t="s">
        <v>46</v>
      </c>
      <c r="O169" s="83"/>
      <c r="P169" s="228">
        <f>O169*H169</f>
        <v>0</v>
      </c>
      <c r="Q169" s="228">
        <v>0</v>
      </c>
      <c r="R169" s="228">
        <f>Q169*H169</f>
        <v>0</v>
      </c>
      <c r="S169" s="228">
        <v>0</v>
      </c>
      <c r="T169" s="229">
        <f>S169*H169</f>
        <v>0</v>
      </c>
      <c r="AR169" s="230" t="s">
        <v>228</v>
      </c>
      <c r="AT169" s="230" t="s">
        <v>145</v>
      </c>
      <c r="AU169" s="230" t="s">
        <v>84</v>
      </c>
      <c r="AY169" s="17" t="s">
        <v>143</v>
      </c>
      <c r="BE169" s="231">
        <f>IF(N169="základní",J169,0)</f>
        <v>0</v>
      </c>
      <c r="BF169" s="231">
        <f>IF(N169="snížená",J169,0)</f>
        <v>0</v>
      </c>
      <c r="BG169" s="231">
        <f>IF(N169="zákl. přenesená",J169,0)</f>
        <v>0</v>
      </c>
      <c r="BH169" s="231">
        <f>IF(N169="sníž. přenesená",J169,0)</f>
        <v>0</v>
      </c>
      <c r="BI169" s="231">
        <f>IF(N169="nulová",J169,0)</f>
        <v>0</v>
      </c>
      <c r="BJ169" s="17" t="s">
        <v>82</v>
      </c>
      <c r="BK169" s="231">
        <f>ROUND(I169*H169,2)</f>
        <v>0</v>
      </c>
      <c r="BL169" s="17" t="s">
        <v>228</v>
      </c>
      <c r="BM169" s="230" t="s">
        <v>1544</v>
      </c>
    </row>
    <row r="170" spans="2:47" s="1" customFormat="1" ht="12">
      <c r="B170" s="38"/>
      <c r="C170" s="39"/>
      <c r="D170" s="232" t="s">
        <v>579</v>
      </c>
      <c r="E170" s="39"/>
      <c r="F170" s="233" t="s">
        <v>1532</v>
      </c>
      <c r="G170" s="39"/>
      <c r="H170" s="39"/>
      <c r="I170" s="145"/>
      <c r="J170" s="39"/>
      <c r="K170" s="39"/>
      <c r="L170" s="43"/>
      <c r="M170" s="234"/>
      <c r="N170" s="83"/>
      <c r="O170" s="83"/>
      <c r="P170" s="83"/>
      <c r="Q170" s="83"/>
      <c r="R170" s="83"/>
      <c r="S170" s="83"/>
      <c r="T170" s="84"/>
      <c r="AT170" s="17" t="s">
        <v>579</v>
      </c>
      <c r="AU170" s="17" t="s">
        <v>84</v>
      </c>
    </row>
    <row r="171" spans="2:65" s="1" customFormat="1" ht="16.5" customHeight="1">
      <c r="B171" s="38"/>
      <c r="C171" s="219" t="s">
        <v>339</v>
      </c>
      <c r="D171" s="219" t="s">
        <v>145</v>
      </c>
      <c r="E171" s="220" t="s">
        <v>1545</v>
      </c>
      <c r="F171" s="221" t="s">
        <v>1546</v>
      </c>
      <c r="G171" s="222" t="s">
        <v>426</v>
      </c>
      <c r="H171" s="223">
        <v>4</v>
      </c>
      <c r="I171" s="224"/>
      <c r="J171" s="225">
        <f>ROUND(I171*H171,2)</f>
        <v>0</v>
      </c>
      <c r="K171" s="221" t="s">
        <v>505</v>
      </c>
      <c r="L171" s="43"/>
      <c r="M171" s="226" t="s">
        <v>19</v>
      </c>
      <c r="N171" s="227" t="s">
        <v>46</v>
      </c>
      <c r="O171" s="83"/>
      <c r="P171" s="228">
        <f>O171*H171</f>
        <v>0</v>
      </c>
      <c r="Q171" s="228">
        <v>0</v>
      </c>
      <c r="R171" s="228">
        <f>Q171*H171</f>
        <v>0</v>
      </c>
      <c r="S171" s="228">
        <v>0</v>
      </c>
      <c r="T171" s="229">
        <f>S171*H171</f>
        <v>0</v>
      </c>
      <c r="AR171" s="230" t="s">
        <v>228</v>
      </c>
      <c r="AT171" s="230" t="s">
        <v>145</v>
      </c>
      <c r="AU171" s="230" t="s">
        <v>84</v>
      </c>
      <c r="AY171" s="17" t="s">
        <v>143</v>
      </c>
      <c r="BE171" s="231">
        <f>IF(N171="základní",J171,0)</f>
        <v>0</v>
      </c>
      <c r="BF171" s="231">
        <f>IF(N171="snížená",J171,0)</f>
        <v>0</v>
      </c>
      <c r="BG171" s="231">
        <f>IF(N171="zákl. přenesená",J171,0)</f>
        <v>0</v>
      </c>
      <c r="BH171" s="231">
        <f>IF(N171="sníž. přenesená",J171,0)</f>
        <v>0</v>
      </c>
      <c r="BI171" s="231">
        <f>IF(N171="nulová",J171,0)</f>
        <v>0</v>
      </c>
      <c r="BJ171" s="17" t="s">
        <v>82</v>
      </c>
      <c r="BK171" s="231">
        <f>ROUND(I171*H171,2)</f>
        <v>0</v>
      </c>
      <c r="BL171" s="17" t="s">
        <v>228</v>
      </c>
      <c r="BM171" s="230" t="s">
        <v>1547</v>
      </c>
    </row>
    <row r="172" spans="2:47" s="1" customFormat="1" ht="12">
      <c r="B172" s="38"/>
      <c r="C172" s="39"/>
      <c r="D172" s="232" t="s">
        <v>579</v>
      </c>
      <c r="E172" s="39"/>
      <c r="F172" s="233" t="s">
        <v>1548</v>
      </c>
      <c r="G172" s="39"/>
      <c r="H172" s="39"/>
      <c r="I172" s="145"/>
      <c r="J172" s="39"/>
      <c r="K172" s="39"/>
      <c r="L172" s="43"/>
      <c r="M172" s="234"/>
      <c r="N172" s="83"/>
      <c r="O172" s="83"/>
      <c r="P172" s="83"/>
      <c r="Q172" s="83"/>
      <c r="R172" s="83"/>
      <c r="S172" s="83"/>
      <c r="T172" s="84"/>
      <c r="AT172" s="17" t="s">
        <v>579</v>
      </c>
      <c r="AU172" s="17" t="s">
        <v>84</v>
      </c>
    </row>
    <row r="173" spans="2:65" s="1" customFormat="1" ht="16.5" customHeight="1">
      <c r="B173" s="38"/>
      <c r="C173" s="219" t="s">
        <v>344</v>
      </c>
      <c r="D173" s="219" t="s">
        <v>145</v>
      </c>
      <c r="E173" s="220" t="s">
        <v>1549</v>
      </c>
      <c r="F173" s="221" t="s">
        <v>1550</v>
      </c>
      <c r="G173" s="222" t="s">
        <v>426</v>
      </c>
      <c r="H173" s="223">
        <v>2</v>
      </c>
      <c r="I173" s="224"/>
      <c r="J173" s="225">
        <f>ROUND(I173*H173,2)</f>
        <v>0</v>
      </c>
      <c r="K173" s="221" t="s">
        <v>505</v>
      </c>
      <c r="L173" s="43"/>
      <c r="M173" s="226" t="s">
        <v>19</v>
      </c>
      <c r="N173" s="227" t="s">
        <v>46</v>
      </c>
      <c r="O173" s="83"/>
      <c r="P173" s="228">
        <f>O173*H173</f>
        <v>0</v>
      </c>
      <c r="Q173" s="228">
        <v>0</v>
      </c>
      <c r="R173" s="228">
        <f>Q173*H173</f>
        <v>0</v>
      </c>
      <c r="S173" s="228">
        <v>0</v>
      </c>
      <c r="T173" s="229">
        <f>S173*H173</f>
        <v>0</v>
      </c>
      <c r="AR173" s="230" t="s">
        <v>228</v>
      </c>
      <c r="AT173" s="230" t="s">
        <v>145</v>
      </c>
      <c r="AU173" s="230" t="s">
        <v>84</v>
      </c>
      <c r="AY173" s="17" t="s">
        <v>143</v>
      </c>
      <c r="BE173" s="231">
        <f>IF(N173="základní",J173,0)</f>
        <v>0</v>
      </c>
      <c r="BF173" s="231">
        <f>IF(N173="snížená",J173,0)</f>
        <v>0</v>
      </c>
      <c r="BG173" s="231">
        <f>IF(N173="zákl. přenesená",J173,0)</f>
        <v>0</v>
      </c>
      <c r="BH173" s="231">
        <f>IF(N173="sníž. přenesená",J173,0)</f>
        <v>0</v>
      </c>
      <c r="BI173" s="231">
        <f>IF(N173="nulová",J173,0)</f>
        <v>0</v>
      </c>
      <c r="BJ173" s="17" t="s">
        <v>82</v>
      </c>
      <c r="BK173" s="231">
        <f>ROUND(I173*H173,2)</f>
        <v>0</v>
      </c>
      <c r="BL173" s="17" t="s">
        <v>228</v>
      </c>
      <c r="BM173" s="230" t="s">
        <v>1551</v>
      </c>
    </row>
    <row r="174" spans="2:47" s="1" customFormat="1" ht="12">
      <c r="B174" s="38"/>
      <c r="C174" s="39"/>
      <c r="D174" s="232" t="s">
        <v>579</v>
      </c>
      <c r="E174" s="39"/>
      <c r="F174" s="233" t="s">
        <v>1548</v>
      </c>
      <c r="G174" s="39"/>
      <c r="H174" s="39"/>
      <c r="I174" s="145"/>
      <c r="J174" s="39"/>
      <c r="K174" s="39"/>
      <c r="L174" s="43"/>
      <c r="M174" s="234"/>
      <c r="N174" s="83"/>
      <c r="O174" s="83"/>
      <c r="P174" s="83"/>
      <c r="Q174" s="83"/>
      <c r="R174" s="83"/>
      <c r="S174" s="83"/>
      <c r="T174" s="84"/>
      <c r="AT174" s="17" t="s">
        <v>579</v>
      </c>
      <c r="AU174" s="17" t="s">
        <v>84</v>
      </c>
    </row>
    <row r="175" spans="2:65" s="1" customFormat="1" ht="16.5" customHeight="1">
      <c r="B175" s="38"/>
      <c r="C175" s="219" t="s">
        <v>362</v>
      </c>
      <c r="D175" s="219" t="s">
        <v>145</v>
      </c>
      <c r="E175" s="220" t="s">
        <v>1552</v>
      </c>
      <c r="F175" s="221" t="s">
        <v>1553</v>
      </c>
      <c r="G175" s="222" t="s">
        <v>426</v>
      </c>
      <c r="H175" s="223">
        <v>9</v>
      </c>
      <c r="I175" s="224"/>
      <c r="J175" s="225">
        <f>ROUND(I175*H175,2)</f>
        <v>0</v>
      </c>
      <c r="K175" s="221" t="s">
        <v>505</v>
      </c>
      <c r="L175" s="43"/>
      <c r="M175" s="226" t="s">
        <v>19</v>
      </c>
      <c r="N175" s="227" t="s">
        <v>46</v>
      </c>
      <c r="O175" s="83"/>
      <c r="P175" s="228">
        <f>O175*H175</f>
        <v>0</v>
      </c>
      <c r="Q175" s="228">
        <v>0</v>
      </c>
      <c r="R175" s="228">
        <f>Q175*H175</f>
        <v>0</v>
      </c>
      <c r="S175" s="228">
        <v>0</v>
      </c>
      <c r="T175" s="229">
        <f>S175*H175</f>
        <v>0</v>
      </c>
      <c r="AR175" s="230" t="s">
        <v>228</v>
      </c>
      <c r="AT175" s="230" t="s">
        <v>145</v>
      </c>
      <c r="AU175" s="230" t="s">
        <v>84</v>
      </c>
      <c r="AY175" s="17" t="s">
        <v>143</v>
      </c>
      <c r="BE175" s="231">
        <f>IF(N175="základní",J175,0)</f>
        <v>0</v>
      </c>
      <c r="BF175" s="231">
        <f>IF(N175="snížená",J175,0)</f>
        <v>0</v>
      </c>
      <c r="BG175" s="231">
        <f>IF(N175="zákl. přenesená",J175,0)</f>
        <v>0</v>
      </c>
      <c r="BH175" s="231">
        <f>IF(N175="sníž. přenesená",J175,0)</f>
        <v>0</v>
      </c>
      <c r="BI175" s="231">
        <f>IF(N175="nulová",J175,0)</f>
        <v>0</v>
      </c>
      <c r="BJ175" s="17" t="s">
        <v>82</v>
      </c>
      <c r="BK175" s="231">
        <f>ROUND(I175*H175,2)</f>
        <v>0</v>
      </c>
      <c r="BL175" s="17" t="s">
        <v>228</v>
      </c>
      <c r="BM175" s="230" t="s">
        <v>1554</v>
      </c>
    </row>
    <row r="176" spans="2:47" s="1" customFormat="1" ht="12">
      <c r="B176" s="38"/>
      <c r="C176" s="39"/>
      <c r="D176" s="232" t="s">
        <v>579</v>
      </c>
      <c r="E176" s="39"/>
      <c r="F176" s="233" t="s">
        <v>1548</v>
      </c>
      <c r="G176" s="39"/>
      <c r="H176" s="39"/>
      <c r="I176" s="145"/>
      <c r="J176" s="39"/>
      <c r="K176" s="39"/>
      <c r="L176" s="43"/>
      <c r="M176" s="234"/>
      <c r="N176" s="83"/>
      <c r="O176" s="83"/>
      <c r="P176" s="83"/>
      <c r="Q176" s="83"/>
      <c r="R176" s="83"/>
      <c r="S176" s="83"/>
      <c r="T176" s="84"/>
      <c r="AT176" s="17" t="s">
        <v>579</v>
      </c>
      <c r="AU176" s="17" t="s">
        <v>84</v>
      </c>
    </row>
    <row r="177" spans="2:65" s="1" customFormat="1" ht="16.5" customHeight="1">
      <c r="B177" s="38"/>
      <c r="C177" s="219" t="s">
        <v>367</v>
      </c>
      <c r="D177" s="219" t="s">
        <v>145</v>
      </c>
      <c r="E177" s="220" t="s">
        <v>1555</v>
      </c>
      <c r="F177" s="221" t="s">
        <v>1556</v>
      </c>
      <c r="G177" s="222" t="s">
        <v>426</v>
      </c>
      <c r="H177" s="223">
        <v>8</v>
      </c>
      <c r="I177" s="224"/>
      <c r="J177" s="225">
        <f>ROUND(I177*H177,2)</f>
        <v>0</v>
      </c>
      <c r="K177" s="221" t="s">
        <v>505</v>
      </c>
      <c r="L177" s="43"/>
      <c r="M177" s="226" t="s">
        <v>19</v>
      </c>
      <c r="N177" s="227" t="s">
        <v>46</v>
      </c>
      <c r="O177" s="83"/>
      <c r="P177" s="228">
        <f>O177*H177</f>
        <v>0</v>
      </c>
      <c r="Q177" s="228">
        <v>0</v>
      </c>
      <c r="R177" s="228">
        <f>Q177*H177</f>
        <v>0</v>
      </c>
      <c r="S177" s="228">
        <v>0</v>
      </c>
      <c r="T177" s="229">
        <f>S177*H177</f>
        <v>0</v>
      </c>
      <c r="AR177" s="230" t="s">
        <v>228</v>
      </c>
      <c r="AT177" s="230" t="s">
        <v>145</v>
      </c>
      <c r="AU177" s="230" t="s">
        <v>84</v>
      </c>
      <c r="AY177" s="17" t="s">
        <v>143</v>
      </c>
      <c r="BE177" s="231">
        <f>IF(N177="základní",J177,0)</f>
        <v>0</v>
      </c>
      <c r="BF177" s="231">
        <f>IF(N177="snížená",J177,0)</f>
        <v>0</v>
      </c>
      <c r="BG177" s="231">
        <f>IF(N177="zákl. přenesená",J177,0)</f>
        <v>0</v>
      </c>
      <c r="BH177" s="231">
        <f>IF(N177="sníž. přenesená",J177,0)</f>
        <v>0</v>
      </c>
      <c r="BI177" s="231">
        <f>IF(N177="nulová",J177,0)</f>
        <v>0</v>
      </c>
      <c r="BJ177" s="17" t="s">
        <v>82</v>
      </c>
      <c r="BK177" s="231">
        <f>ROUND(I177*H177,2)</f>
        <v>0</v>
      </c>
      <c r="BL177" s="17" t="s">
        <v>228</v>
      </c>
      <c r="BM177" s="230" t="s">
        <v>1557</v>
      </c>
    </row>
    <row r="178" spans="2:47" s="1" customFormat="1" ht="12">
      <c r="B178" s="38"/>
      <c r="C178" s="39"/>
      <c r="D178" s="232" t="s">
        <v>579</v>
      </c>
      <c r="E178" s="39"/>
      <c r="F178" s="233" t="s">
        <v>1548</v>
      </c>
      <c r="G178" s="39"/>
      <c r="H178" s="39"/>
      <c r="I178" s="145"/>
      <c r="J178" s="39"/>
      <c r="K178" s="39"/>
      <c r="L178" s="43"/>
      <c r="M178" s="234"/>
      <c r="N178" s="83"/>
      <c r="O178" s="83"/>
      <c r="P178" s="83"/>
      <c r="Q178" s="83"/>
      <c r="R178" s="83"/>
      <c r="S178" s="83"/>
      <c r="T178" s="84"/>
      <c r="AT178" s="17" t="s">
        <v>579</v>
      </c>
      <c r="AU178" s="17" t="s">
        <v>84</v>
      </c>
    </row>
    <row r="179" spans="2:65" s="1" customFormat="1" ht="16.5" customHeight="1">
      <c r="B179" s="38"/>
      <c r="C179" s="219" t="s">
        <v>372</v>
      </c>
      <c r="D179" s="219" t="s">
        <v>145</v>
      </c>
      <c r="E179" s="220" t="s">
        <v>1558</v>
      </c>
      <c r="F179" s="221" t="s">
        <v>1559</v>
      </c>
      <c r="G179" s="222" t="s">
        <v>426</v>
      </c>
      <c r="H179" s="223">
        <v>9</v>
      </c>
      <c r="I179" s="224"/>
      <c r="J179" s="225">
        <f>ROUND(I179*H179,2)</f>
        <v>0</v>
      </c>
      <c r="K179" s="221" t="s">
        <v>505</v>
      </c>
      <c r="L179" s="43"/>
      <c r="M179" s="226" t="s">
        <v>19</v>
      </c>
      <c r="N179" s="227" t="s">
        <v>46</v>
      </c>
      <c r="O179" s="83"/>
      <c r="P179" s="228">
        <f>O179*H179</f>
        <v>0</v>
      </c>
      <c r="Q179" s="228">
        <v>0</v>
      </c>
      <c r="R179" s="228">
        <f>Q179*H179</f>
        <v>0</v>
      </c>
      <c r="S179" s="228">
        <v>0</v>
      </c>
      <c r="T179" s="229">
        <f>S179*H179</f>
        <v>0</v>
      </c>
      <c r="AR179" s="230" t="s">
        <v>228</v>
      </c>
      <c r="AT179" s="230" t="s">
        <v>145</v>
      </c>
      <c r="AU179" s="230" t="s">
        <v>84</v>
      </c>
      <c r="AY179" s="17" t="s">
        <v>143</v>
      </c>
      <c r="BE179" s="231">
        <f>IF(N179="základní",J179,0)</f>
        <v>0</v>
      </c>
      <c r="BF179" s="231">
        <f>IF(N179="snížená",J179,0)</f>
        <v>0</v>
      </c>
      <c r="BG179" s="231">
        <f>IF(N179="zákl. přenesená",J179,0)</f>
        <v>0</v>
      </c>
      <c r="BH179" s="231">
        <f>IF(N179="sníž. přenesená",J179,0)</f>
        <v>0</v>
      </c>
      <c r="BI179" s="231">
        <f>IF(N179="nulová",J179,0)</f>
        <v>0</v>
      </c>
      <c r="BJ179" s="17" t="s">
        <v>82</v>
      </c>
      <c r="BK179" s="231">
        <f>ROUND(I179*H179,2)</f>
        <v>0</v>
      </c>
      <c r="BL179" s="17" t="s">
        <v>228</v>
      </c>
      <c r="BM179" s="230" t="s">
        <v>1560</v>
      </c>
    </row>
    <row r="180" spans="2:47" s="1" customFormat="1" ht="12">
      <c r="B180" s="38"/>
      <c r="C180" s="39"/>
      <c r="D180" s="232" t="s">
        <v>579</v>
      </c>
      <c r="E180" s="39"/>
      <c r="F180" s="233" t="s">
        <v>1548</v>
      </c>
      <c r="G180" s="39"/>
      <c r="H180" s="39"/>
      <c r="I180" s="145"/>
      <c r="J180" s="39"/>
      <c r="K180" s="39"/>
      <c r="L180" s="43"/>
      <c r="M180" s="234"/>
      <c r="N180" s="83"/>
      <c r="O180" s="83"/>
      <c r="P180" s="83"/>
      <c r="Q180" s="83"/>
      <c r="R180" s="83"/>
      <c r="S180" s="83"/>
      <c r="T180" s="84"/>
      <c r="AT180" s="17" t="s">
        <v>579</v>
      </c>
      <c r="AU180" s="17" t="s">
        <v>84</v>
      </c>
    </row>
    <row r="181" spans="2:65" s="1" customFormat="1" ht="16.5" customHeight="1">
      <c r="B181" s="38"/>
      <c r="C181" s="219" t="s">
        <v>376</v>
      </c>
      <c r="D181" s="219" t="s">
        <v>145</v>
      </c>
      <c r="E181" s="220" t="s">
        <v>1561</v>
      </c>
      <c r="F181" s="221" t="s">
        <v>1562</v>
      </c>
      <c r="G181" s="222" t="s">
        <v>426</v>
      </c>
      <c r="H181" s="223">
        <v>8</v>
      </c>
      <c r="I181" s="224"/>
      <c r="J181" s="225">
        <f>ROUND(I181*H181,2)</f>
        <v>0</v>
      </c>
      <c r="K181" s="221" t="s">
        <v>149</v>
      </c>
      <c r="L181" s="43"/>
      <c r="M181" s="226" t="s">
        <v>19</v>
      </c>
      <c r="N181" s="227" t="s">
        <v>46</v>
      </c>
      <c r="O181" s="83"/>
      <c r="P181" s="228">
        <f>O181*H181</f>
        <v>0</v>
      </c>
      <c r="Q181" s="228">
        <v>0.00025</v>
      </c>
      <c r="R181" s="228">
        <f>Q181*H181</f>
        <v>0.002</v>
      </c>
      <c r="S181" s="228">
        <v>0</v>
      </c>
      <c r="T181" s="229">
        <f>S181*H181</f>
        <v>0</v>
      </c>
      <c r="AR181" s="230" t="s">
        <v>228</v>
      </c>
      <c r="AT181" s="230" t="s">
        <v>145</v>
      </c>
      <c r="AU181" s="230" t="s">
        <v>84</v>
      </c>
      <c r="AY181" s="17" t="s">
        <v>143</v>
      </c>
      <c r="BE181" s="231">
        <f>IF(N181="základní",J181,0)</f>
        <v>0</v>
      </c>
      <c r="BF181" s="231">
        <f>IF(N181="snížená",J181,0)</f>
        <v>0</v>
      </c>
      <c r="BG181" s="231">
        <f>IF(N181="zákl. přenesená",J181,0)</f>
        <v>0</v>
      </c>
      <c r="BH181" s="231">
        <f>IF(N181="sníž. přenesená",J181,0)</f>
        <v>0</v>
      </c>
      <c r="BI181" s="231">
        <f>IF(N181="nulová",J181,0)</f>
        <v>0</v>
      </c>
      <c r="BJ181" s="17" t="s">
        <v>82</v>
      </c>
      <c r="BK181" s="231">
        <f>ROUND(I181*H181,2)</f>
        <v>0</v>
      </c>
      <c r="BL181" s="17" t="s">
        <v>228</v>
      </c>
      <c r="BM181" s="230" t="s">
        <v>1563</v>
      </c>
    </row>
    <row r="182" spans="2:65" s="1" customFormat="1" ht="16.5" customHeight="1">
      <c r="B182" s="38"/>
      <c r="C182" s="219" t="s">
        <v>405</v>
      </c>
      <c r="D182" s="219" t="s">
        <v>145</v>
      </c>
      <c r="E182" s="220" t="s">
        <v>1564</v>
      </c>
      <c r="F182" s="221" t="s">
        <v>1565</v>
      </c>
      <c r="G182" s="222" t="s">
        <v>426</v>
      </c>
      <c r="H182" s="223">
        <v>4</v>
      </c>
      <c r="I182" s="224"/>
      <c r="J182" s="225">
        <f>ROUND(I182*H182,2)</f>
        <v>0</v>
      </c>
      <c r="K182" s="221" t="s">
        <v>149</v>
      </c>
      <c r="L182" s="43"/>
      <c r="M182" s="226" t="s">
        <v>19</v>
      </c>
      <c r="N182" s="227" t="s">
        <v>46</v>
      </c>
      <c r="O182" s="83"/>
      <c r="P182" s="228">
        <f>O182*H182</f>
        <v>0</v>
      </c>
      <c r="Q182" s="228">
        <v>0.00036</v>
      </c>
      <c r="R182" s="228">
        <f>Q182*H182</f>
        <v>0.00144</v>
      </c>
      <c r="S182" s="228">
        <v>0</v>
      </c>
      <c r="T182" s="229">
        <f>S182*H182</f>
        <v>0</v>
      </c>
      <c r="AR182" s="230" t="s">
        <v>228</v>
      </c>
      <c r="AT182" s="230" t="s">
        <v>145</v>
      </c>
      <c r="AU182" s="230" t="s">
        <v>84</v>
      </c>
      <c r="AY182" s="17" t="s">
        <v>143</v>
      </c>
      <c r="BE182" s="231">
        <f>IF(N182="základní",J182,0)</f>
        <v>0</v>
      </c>
      <c r="BF182" s="231">
        <f>IF(N182="snížená",J182,0)</f>
        <v>0</v>
      </c>
      <c r="BG182" s="231">
        <f>IF(N182="zákl. přenesená",J182,0)</f>
        <v>0</v>
      </c>
      <c r="BH182" s="231">
        <f>IF(N182="sníž. přenesená",J182,0)</f>
        <v>0</v>
      </c>
      <c r="BI182" s="231">
        <f>IF(N182="nulová",J182,0)</f>
        <v>0</v>
      </c>
      <c r="BJ182" s="17" t="s">
        <v>82</v>
      </c>
      <c r="BK182" s="231">
        <f>ROUND(I182*H182,2)</f>
        <v>0</v>
      </c>
      <c r="BL182" s="17" t="s">
        <v>228</v>
      </c>
      <c r="BM182" s="230" t="s">
        <v>1566</v>
      </c>
    </row>
    <row r="183" spans="2:65" s="1" customFormat="1" ht="16.5" customHeight="1">
      <c r="B183" s="38"/>
      <c r="C183" s="219" t="s">
        <v>413</v>
      </c>
      <c r="D183" s="219" t="s">
        <v>145</v>
      </c>
      <c r="E183" s="220" t="s">
        <v>1567</v>
      </c>
      <c r="F183" s="221" t="s">
        <v>1568</v>
      </c>
      <c r="G183" s="222" t="s">
        <v>426</v>
      </c>
      <c r="H183" s="223">
        <v>18</v>
      </c>
      <c r="I183" s="224"/>
      <c r="J183" s="225">
        <f>ROUND(I183*H183,2)</f>
        <v>0</v>
      </c>
      <c r="K183" s="221" t="s">
        <v>149</v>
      </c>
      <c r="L183" s="43"/>
      <c r="M183" s="226" t="s">
        <v>19</v>
      </c>
      <c r="N183" s="227" t="s">
        <v>46</v>
      </c>
      <c r="O183" s="83"/>
      <c r="P183" s="228">
        <f>O183*H183</f>
        <v>0</v>
      </c>
      <c r="Q183" s="228">
        <v>0.00044</v>
      </c>
      <c r="R183" s="228">
        <f>Q183*H183</f>
        <v>0.00792</v>
      </c>
      <c r="S183" s="228">
        <v>0</v>
      </c>
      <c r="T183" s="229">
        <f>S183*H183</f>
        <v>0</v>
      </c>
      <c r="AR183" s="230" t="s">
        <v>228</v>
      </c>
      <c r="AT183" s="230" t="s">
        <v>145</v>
      </c>
      <c r="AU183" s="230" t="s">
        <v>84</v>
      </c>
      <c r="AY183" s="17" t="s">
        <v>143</v>
      </c>
      <c r="BE183" s="231">
        <f>IF(N183="základní",J183,0)</f>
        <v>0</v>
      </c>
      <c r="BF183" s="231">
        <f>IF(N183="snížená",J183,0)</f>
        <v>0</v>
      </c>
      <c r="BG183" s="231">
        <f>IF(N183="zákl. přenesená",J183,0)</f>
        <v>0</v>
      </c>
      <c r="BH183" s="231">
        <f>IF(N183="sníž. přenesená",J183,0)</f>
        <v>0</v>
      </c>
      <c r="BI183" s="231">
        <f>IF(N183="nulová",J183,0)</f>
        <v>0</v>
      </c>
      <c r="BJ183" s="17" t="s">
        <v>82</v>
      </c>
      <c r="BK183" s="231">
        <f>ROUND(I183*H183,2)</f>
        <v>0</v>
      </c>
      <c r="BL183" s="17" t="s">
        <v>228</v>
      </c>
      <c r="BM183" s="230" t="s">
        <v>1569</v>
      </c>
    </row>
    <row r="184" spans="2:65" s="1" customFormat="1" ht="16.5" customHeight="1">
      <c r="B184" s="38"/>
      <c r="C184" s="219" t="s">
        <v>418</v>
      </c>
      <c r="D184" s="219" t="s">
        <v>145</v>
      </c>
      <c r="E184" s="220" t="s">
        <v>1570</v>
      </c>
      <c r="F184" s="221" t="s">
        <v>1571</v>
      </c>
      <c r="G184" s="222" t="s">
        <v>426</v>
      </c>
      <c r="H184" s="223">
        <v>16</v>
      </c>
      <c r="I184" s="224"/>
      <c r="J184" s="225">
        <f>ROUND(I184*H184,2)</f>
        <v>0</v>
      </c>
      <c r="K184" s="221" t="s">
        <v>149</v>
      </c>
      <c r="L184" s="43"/>
      <c r="M184" s="226" t="s">
        <v>19</v>
      </c>
      <c r="N184" s="227" t="s">
        <v>46</v>
      </c>
      <c r="O184" s="83"/>
      <c r="P184" s="228">
        <f>O184*H184</f>
        <v>0</v>
      </c>
      <c r="Q184" s="228">
        <v>0.00075</v>
      </c>
      <c r="R184" s="228">
        <f>Q184*H184</f>
        <v>0.012</v>
      </c>
      <c r="S184" s="228">
        <v>0</v>
      </c>
      <c r="T184" s="229">
        <f>S184*H184</f>
        <v>0</v>
      </c>
      <c r="AR184" s="230" t="s">
        <v>228</v>
      </c>
      <c r="AT184" s="230" t="s">
        <v>145</v>
      </c>
      <c r="AU184" s="230" t="s">
        <v>84</v>
      </c>
      <c r="AY184" s="17" t="s">
        <v>143</v>
      </c>
      <c r="BE184" s="231">
        <f>IF(N184="základní",J184,0)</f>
        <v>0</v>
      </c>
      <c r="BF184" s="231">
        <f>IF(N184="snížená",J184,0)</f>
        <v>0</v>
      </c>
      <c r="BG184" s="231">
        <f>IF(N184="zákl. přenesená",J184,0)</f>
        <v>0</v>
      </c>
      <c r="BH184" s="231">
        <f>IF(N184="sníž. přenesená",J184,0)</f>
        <v>0</v>
      </c>
      <c r="BI184" s="231">
        <f>IF(N184="nulová",J184,0)</f>
        <v>0</v>
      </c>
      <c r="BJ184" s="17" t="s">
        <v>82</v>
      </c>
      <c r="BK184" s="231">
        <f>ROUND(I184*H184,2)</f>
        <v>0</v>
      </c>
      <c r="BL184" s="17" t="s">
        <v>228</v>
      </c>
      <c r="BM184" s="230" t="s">
        <v>1572</v>
      </c>
    </row>
    <row r="185" spans="2:65" s="1" customFormat="1" ht="16.5" customHeight="1">
      <c r="B185" s="38"/>
      <c r="C185" s="219" t="s">
        <v>423</v>
      </c>
      <c r="D185" s="219" t="s">
        <v>145</v>
      </c>
      <c r="E185" s="220" t="s">
        <v>1573</v>
      </c>
      <c r="F185" s="221" t="s">
        <v>1574</v>
      </c>
      <c r="G185" s="222" t="s">
        <v>426</v>
      </c>
      <c r="H185" s="223">
        <v>18</v>
      </c>
      <c r="I185" s="224"/>
      <c r="J185" s="225">
        <f>ROUND(I185*H185,2)</f>
        <v>0</v>
      </c>
      <c r="K185" s="221" t="s">
        <v>149</v>
      </c>
      <c r="L185" s="43"/>
      <c r="M185" s="226" t="s">
        <v>19</v>
      </c>
      <c r="N185" s="227" t="s">
        <v>46</v>
      </c>
      <c r="O185" s="83"/>
      <c r="P185" s="228">
        <f>O185*H185</f>
        <v>0</v>
      </c>
      <c r="Q185" s="228">
        <v>0.00128</v>
      </c>
      <c r="R185" s="228">
        <f>Q185*H185</f>
        <v>0.02304</v>
      </c>
      <c r="S185" s="228">
        <v>0</v>
      </c>
      <c r="T185" s="229">
        <f>S185*H185</f>
        <v>0</v>
      </c>
      <c r="AR185" s="230" t="s">
        <v>228</v>
      </c>
      <c r="AT185" s="230" t="s">
        <v>145</v>
      </c>
      <c r="AU185" s="230" t="s">
        <v>84</v>
      </c>
      <c r="AY185" s="17" t="s">
        <v>143</v>
      </c>
      <c r="BE185" s="231">
        <f>IF(N185="základní",J185,0)</f>
        <v>0</v>
      </c>
      <c r="BF185" s="231">
        <f>IF(N185="snížená",J185,0)</f>
        <v>0</v>
      </c>
      <c r="BG185" s="231">
        <f>IF(N185="zákl. přenesená",J185,0)</f>
        <v>0</v>
      </c>
      <c r="BH185" s="231">
        <f>IF(N185="sníž. přenesená",J185,0)</f>
        <v>0</v>
      </c>
      <c r="BI185" s="231">
        <f>IF(N185="nulová",J185,0)</f>
        <v>0</v>
      </c>
      <c r="BJ185" s="17" t="s">
        <v>82</v>
      </c>
      <c r="BK185" s="231">
        <f>ROUND(I185*H185,2)</f>
        <v>0</v>
      </c>
      <c r="BL185" s="17" t="s">
        <v>228</v>
      </c>
      <c r="BM185" s="230" t="s">
        <v>1575</v>
      </c>
    </row>
    <row r="186" spans="2:65" s="1" customFormat="1" ht="16.5" customHeight="1">
      <c r="B186" s="38"/>
      <c r="C186" s="219" t="s">
        <v>430</v>
      </c>
      <c r="D186" s="219" t="s">
        <v>145</v>
      </c>
      <c r="E186" s="220" t="s">
        <v>1576</v>
      </c>
      <c r="F186" s="221" t="s">
        <v>1577</v>
      </c>
      <c r="G186" s="222" t="s">
        <v>426</v>
      </c>
      <c r="H186" s="223">
        <v>64</v>
      </c>
      <c r="I186" s="224"/>
      <c r="J186" s="225">
        <f>ROUND(I186*H186,2)</f>
        <v>0</v>
      </c>
      <c r="K186" s="221" t="s">
        <v>149</v>
      </c>
      <c r="L186" s="43"/>
      <c r="M186" s="226" t="s">
        <v>19</v>
      </c>
      <c r="N186" s="227" t="s">
        <v>46</v>
      </c>
      <c r="O186" s="83"/>
      <c r="P186" s="228">
        <f>O186*H186</f>
        <v>0</v>
      </c>
      <c r="Q186" s="228">
        <v>0.00022</v>
      </c>
      <c r="R186" s="228">
        <f>Q186*H186</f>
        <v>0.01408</v>
      </c>
      <c r="S186" s="228">
        <v>0</v>
      </c>
      <c r="T186" s="229">
        <f>S186*H186</f>
        <v>0</v>
      </c>
      <c r="AR186" s="230" t="s">
        <v>228</v>
      </c>
      <c r="AT186" s="230" t="s">
        <v>145</v>
      </c>
      <c r="AU186" s="230" t="s">
        <v>84</v>
      </c>
      <c r="AY186" s="17" t="s">
        <v>143</v>
      </c>
      <c r="BE186" s="231">
        <f>IF(N186="základní",J186,0)</f>
        <v>0</v>
      </c>
      <c r="BF186" s="231">
        <f>IF(N186="snížená",J186,0)</f>
        <v>0</v>
      </c>
      <c r="BG186" s="231">
        <f>IF(N186="zákl. přenesená",J186,0)</f>
        <v>0</v>
      </c>
      <c r="BH186" s="231">
        <f>IF(N186="sníž. přenesená",J186,0)</f>
        <v>0</v>
      </c>
      <c r="BI186" s="231">
        <f>IF(N186="nulová",J186,0)</f>
        <v>0</v>
      </c>
      <c r="BJ186" s="17" t="s">
        <v>82</v>
      </c>
      <c r="BK186" s="231">
        <f>ROUND(I186*H186,2)</f>
        <v>0</v>
      </c>
      <c r="BL186" s="17" t="s">
        <v>228</v>
      </c>
      <c r="BM186" s="230" t="s">
        <v>1578</v>
      </c>
    </row>
    <row r="187" spans="2:65" s="1" customFormat="1" ht="16.5" customHeight="1">
      <c r="B187" s="38"/>
      <c r="C187" s="219" t="s">
        <v>438</v>
      </c>
      <c r="D187" s="219" t="s">
        <v>145</v>
      </c>
      <c r="E187" s="220" t="s">
        <v>1579</v>
      </c>
      <c r="F187" s="221" t="s">
        <v>1580</v>
      </c>
      <c r="G187" s="222" t="s">
        <v>426</v>
      </c>
      <c r="H187" s="223">
        <v>133</v>
      </c>
      <c r="I187" s="224"/>
      <c r="J187" s="225">
        <f>ROUND(I187*H187,2)</f>
        <v>0</v>
      </c>
      <c r="K187" s="221" t="s">
        <v>149</v>
      </c>
      <c r="L187" s="43"/>
      <c r="M187" s="226" t="s">
        <v>19</v>
      </c>
      <c r="N187" s="227" t="s">
        <v>46</v>
      </c>
      <c r="O187" s="83"/>
      <c r="P187" s="228">
        <f>O187*H187</f>
        <v>0</v>
      </c>
      <c r="Q187" s="228">
        <v>0</v>
      </c>
      <c r="R187" s="228">
        <f>Q187*H187</f>
        <v>0</v>
      </c>
      <c r="S187" s="228">
        <v>0</v>
      </c>
      <c r="T187" s="229">
        <f>S187*H187</f>
        <v>0</v>
      </c>
      <c r="AR187" s="230" t="s">
        <v>228</v>
      </c>
      <c r="AT187" s="230" t="s">
        <v>145</v>
      </c>
      <c r="AU187" s="230" t="s">
        <v>84</v>
      </c>
      <c r="AY187" s="17" t="s">
        <v>143</v>
      </c>
      <c r="BE187" s="231">
        <f>IF(N187="základní",J187,0)</f>
        <v>0</v>
      </c>
      <c r="BF187" s="231">
        <f>IF(N187="snížená",J187,0)</f>
        <v>0</v>
      </c>
      <c r="BG187" s="231">
        <f>IF(N187="zákl. přenesená",J187,0)</f>
        <v>0</v>
      </c>
      <c r="BH187" s="231">
        <f>IF(N187="sníž. přenesená",J187,0)</f>
        <v>0</v>
      </c>
      <c r="BI187" s="231">
        <f>IF(N187="nulová",J187,0)</f>
        <v>0</v>
      </c>
      <c r="BJ187" s="17" t="s">
        <v>82</v>
      </c>
      <c r="BK187" s="231">
        <f>ROUND(I187*H187,2)</f>
        <v>0</v>
      </c>
      <c r="BL187" s="17" t="s">
        <v>228</v>
      </c>
      <c r="BM187" s="230" t="s">
        <v>1581</v>
      </c>
    </row>
    <row r="188" spans="2:51" s="12" customFormat="1" ht="12">
      <c r="B188" s="235"/>
      <c r="C188" s="236"/>
      <c r="D188" s="232" t="s">
        <v>167</v>
      </c>
      <c r="E188" s="245" t="s">
        <v>19</v>
      </c>
      <c r="F188" s="237" t="s">
        <v>1582</v>
      </c>
      <c r="G188" s="236"/>
      <c r="H188" s="238">
        <v>133</v>
      </c>
      <c r="I188" s="239"/>
      <c r="J188" s="236"/>
      <c r="K188" s="236"/>
      <c r="L188" s="240"/>
      <c r="M188" s="241"/>
      <c r="N188" s="242"/>
      <c r="O188" s="242"/>
      <c r="P188" s="242"/>
      <c r="Q188" s="242"/>
      <c r="R188" s="242"/>
      <c r="S188" s="242"/>
      <c r="T188" s="243"/>
      <c r="AT188" s="244" t="s">
        <v>167</v>
      </c>
      <c r="AU188" s="244" t="s">
        <v>84</v>
      </c>
      <c r="AV188" s="12" t="s">
        <v>84</v>
      </c>
      <c r="AW188" s="12" t="s">
        <v>36</v>
      </c>
      <c r="AX188" s="12" t="s">
        <v>82</v>
      </c>
      <c r="AY188" s="244" t="s">
        <v>143</v>
      </c>
    </row>
    <row r="189" spans="2:65" s="1" customFormat="1" ht="16.5" customHeight="1">
      <c r="B189" s="38"/>
      <c r="C189" s="257" t="s">
        <v>444</v>
      </c>
      <c r="D189" s="257" t="s">
        <v>234</v>
      </c>
      <c r="E189" s="258" t="s">
        <v>1583</v>
      </c>
      <c r="F189" s="259" t="s">
        <v>1584</v>
      </c>
      <c r="G189" s="260" t="s">
        <v>426</v>
      </c>
      <c r="H189" s="261">
        <v>133</v>
      </c>
      <c r="I189" s="262"/>
      <c r="J189" s="263">
        <f>ROUND(I189*H189,2)</f>
        <v>0</v>
      </c>
      <c r="K189" s="259" t="s">
        <v>505</v>
      </c>
      <c r="L189" s="264"/>
      <c r="M189" s="265" t="s">
        <v>19</v>
      </c>
      <c r="N189" s="266" t="s">
        <v>46</v>
      </c>
      <c r="O189" s="83"/>
      <c r="P189" s="228">
        <f>O189*H189</f>
        <v>0</v>
      </c>
      <c r="Q189" s="228">
        <v>4E-05</v>
      </c>
      <c r="R189" s="228">
        <f>Q189*H189</f>
        <v>0.00532</v>
      </c>
      <c r="S189" s="228">
        <v>0</v>
      </c>
      <c r="T189" s="229">
        <f>S189*H189</f>
        <v>0</v>
      </c>
      <c r="AR189" s="230" t="s">
        <v>317</v>
      </c>
      <c r="AT189" s="230" t="s">
        <v>234</v>
      </c>
      <c r="AU189" s="230" t="s">
        <v>84</v>
      </c>
      <c r="AY189" s="17" t="s">
        <v>143</v>
      </c>
      <c r="BE189" s="231">
        <f>IF(N189="základní",J189,0)</f>
        <v>0</v>
      </c>
      <c r="BF189" s="231">
        <f>IF(N189="snížená",J189,0)</f>
        <v>0</v>
      </c>
      <c r="BG189" s="231">
        <f>IF(N189="zákl. přenesená",J189,0)</f>
        <v>0</v>
      </c>
      <c r="BH189" s="231">
        <f>IF(N189="sníž. přenesená",J189,0)</f>
        <v>0</v>
      </c>
      <c r="BI189" s="231">
        <f>IF(N189="nulová",J189,0)</f>
        <v>0</v>
      </c>
      <c r="BJ189" s="17" t="s">
        <v>82</v>
      </c>
      <c r="BK189" s="231">
        <f>ROUND(I189*H189,2)</f>
        <v>0</v>
      </c>
      <c r="BL189" s="17" t="s">
        <v>228</v>
      </c>
      <c r="BM189" s="230" t="s">
        <v>1585</v>
      </c>
    </row>
    <row r="190" spans="2:65" s="1" customFormat="1" ht="24" customHeight="1">
      <c r="B190" s="38"/>
      <c r="C190" s="219" t="s">
        <v>450</v>
      </c>
      <c r="D190" s="219" t="s">
        <v>145</v>
      </c>
      <c r="E190" s="220" t="s">
        <v>1586</v>
      </c>
      <c r="F190" s="221" t="s">
        <v>1587</v>
      </c>
      <c r="G190" s="222" t="s">
        <v>237</v>
      </c>
      <c r="H190" s="223">
        <v>0.066</v>
      </c>
      <c r="I190" s="224"/>
      <c r="J190" s="225">
        <f>ROUND(I190*H190,2)</f>
        <v>0</v>
      </c>
      <c r="K190" s="221" t="s">
        <v>149</v>
      </c>
      <c r="L190" s="43"/>
      <c r="M190" s="226" t="s">
        <v>19</v>
      </c>
      <c r="N190" s="227" t="s">
        <v>46</v>
      </c>
      <c r="O190" s="83"/>
      <c r="P190" s="228">
        <f>O190*H190</f>
        <v>0</v>
      </c>
      <c r="Q190" s="228">
        <v>0</v>
      </c>
      <c r="R190" s="228">
        <f>Q190*H190</f>
        <v>0</v>
      </c>
      <c r="S190" s="228">
        <v>0</v>
      </c>
      <c r="T190" s="229">
        <f>S190*H190</f>
        <v>0</v>
      </c>
      <c r="AR190" s="230" t="s">
        <v>228</v>
      </c>
      <c r="AT190" s="230" t="s">
        <v>145</v>
      </c>
      <c r="AU190" s="230" t="s">
        <v>84</v>
      </c>
      <c r="AY190" s="17" t="s">
        <v>143</v>
      </c>
      <c r="BE190" s="231">
        <f>IF(N190="základní",J190,0)</f>
        <v>0</v>
      </c>
      <c r="BF190" s="231">
        <f>IF(N190="snížená",J190,0)</f>
        <v>0</v>
      </c>
      <c r="BG190" s="231">
        <f>IF(N190="zákl. přenesená",J190,0)</f>
        <v>0</v>
      </c>
      <c r="BH190" s="231">
        <f>IF(N190="sníž. přenesená",J190,0)</f>
        <v>0</v>
      </c>
      <c r="BI190" s="231">
        <f>IF(N190="nulová",J190,0)</f>
        <v>0</v>
      </c>
      <c r="BJ190" s="17" t="s">
        <v>82</v>
      </c>
      <c r="BK190" s="231">
        <f>ROUND(I190*H190,2)</f>
        <v>0</v>
      </c>
      <c r="BL190" s="17" t="s">
        <v>228</v>
      </c>
      <c r="BM190" s="230" t="s">
        <v>1588</v>
      </c>
    </row>
    <row r="191" spans="2:47" s="1" customFormat="1" ht="12">
      <c r="B191" s="38"/>
      <c r="C191" s="39"/>
      <c r="D191" s="232" t="s">
        <v>152</v>
      </c>
      <c r="E191" s="39"/>
      <c r="F191" s="233" t="s">
        <v>1589</v>
      </c>
      <c r="G191" s="39"/>
      <c r="H191" s="39"/>
      <c r="I191" s="145"/>
      <c r="J191" s="39"/>
      <c r="K191" s="39"/>
      <c r="L191" s="43"/>
      <c r="M191" s="234"/>
      <c r="N191" s="83"/>
      <c r="O191" s="83"/>
      <c r="P191" s="83"/>
      <c r="Q191" s="83"/>
      <c r="R191" s="83"/>
      <c r="S191" s="83"/>
      <c r="T191" s="84"/>
      <c r="AT191" s="17" t="s">
        <v>152</v>
      </c>
      <c r="AU191" s="17" t="s">
        <v>84</v>
      </c>
    </row>
    <row r="192" spans="2:63" s="11" customFormat="1" ht="22.8" customHeight="1">
      <c r="B192" s="203"/>
      <c r="C192" s="204"/>
      <c r="D192" s="205" t="s">
        <v>74</v>
      </c>
      <c r="E192" s="217" t="s">
        <v>1590</v>
      </c>
      <c r="F192" s="217" t="s">
        <v>1591</v>
      </c>
      <c r="G192" s="204"/>
      <c r="H192" s="204"/>
      <c r="I192" s="207"/>
      <c r="J192" s="218">
        <f>BK192</f>
        <v>0</v>
      </c>
      <c r="K192" s="204"/>
      <c r="L192" s="209"/>
      <c r="M192" s="210"/>
      <c r="N192" s="211"/>
      <c r="O192" s="211"/>
      <c r="P192" s="212">
        <f>SUM(P193:P272)</f>
        <v>0</v>
      </c>
      <c r="Q192" s="211"/>
      <c r="R192" s="212">
        <f>SUM(R193:R272)</f>
        <v>3.5140299999999995</v>
      </c>
      <c r="S192" s="211"/>
      <c r="T192" s="213">
        <f>SUM(T193:T272)</f>
        <v>0</v>
      </c>
      <c r="AR192" s="214" t="s">
        <v>84</v>
      </c>
      <c r="AT192" s="215" t="s">
        <v>74</v>
      </c>
      <c r="AU192" s="215" t="s">
        <v>82</v>
      </c>
      <c r="AY192" s="214" t="s">
        <v>143</v>
      </c>
      <c r="BK192" s="216">
        <f>SUM(BK193:BK272)</f>
        <v>0</v>
      </c>
    </row>
    <row r="193" spans="2:65" s="1" customFormat="1" ht="16.5" customHeight="1">
      <c r="B193" s="38"/>
      <c r="C193" s="219" t="s">
        <v>458</v>
      </c>
      <c r="D193" s="219" t="s">
        <v>145</v>
      </c>
      <c r="E193" s="220" t="s">
        <v>1592</v>
      </c>
      <c r="F193" s="221" t="s">
        <v>1593</v>
      </c>
      <c r="G193" s="222" t="s">
        <v>195</v>
      </c>
      <c r="H193" s="223">
        <v>391.42</v>
      </c>
      <c r="I193" s="224"/>
      <c r="J193" s="225">
        <f>ROUND(I193*H193,2)</f>
        <v>0</v>
      </c>
      <c r="K193" s="221" t="s">
        <v>149</v>
      </c>
      <c r="L193" s="43"/>
      <c r="M193" s="226" t="s">
        <v>19</v>
      </c>
      <c r="N193" s="227" t="s">
        <v>46</v>
      </c>
      <c r="O193" s="83"/>
      <c r="P193" s="228">
        <f>O193*H193</f>
        <v>0</v>
      </c>
      <c r="Q193" s="228">
        <v>0</v>
      </c>
      <c r="R193" s="228">
        <f>Q193*H193</f>
        <v>0</v>
      </c>
      <c r="S193" s="228">
        <v>0</v>
      </c>
      <c r="T193" s="229">
        <f>S193*H193</f>
        <v>0</v>
      </c>
      <c r="AR193" s="230" t="s">
        <v>228</v>
      </c>
      <c r="AT193" s="230" t="s">
        <v>145</v>
      </c>
      <c r="AU193" s="230" t="s">
        <v>84</v>
      </c>
      <c r="AY193" s="17" t="s">
        <v>143</v>
      </c>
      <c r="BE193" s="231">
        <f>IF(N193="základní",J193,0)</f>
        <v>0</v>
      </c>
      <c r="BF193" s="231">
        <f>IF(N193="snížená",J193,0)</f>
        <v>0</v>
      </c>
      <c r="BG193" s="231">
        <f>IF(N193="zákl. přenesená",J193,0)</f>
        <v>0</v>
      </c>
      <c r="BH193" s="231">
        <f>IF(N193="sníž. přenesená",J193,0)</f>
        <v>0</v>
      </c>
      <c r="BI193" s="231">
        <f>IF(N193="nulová",J193,0)</f>
        <v>0</v>
      </c>
      <c r="BJ193" s="17" t="s">
        <v>82</v>
      </c>
      <c r="BK193" s="231">
        <f>ROUND(I193*H193,2)</f>
        <v>0</v>
      </c>
      <c r="BL193" s="17" t="s">
        <v>228</v>
      </c>
      <c r="BM193" s="230" t="s">
        <v>1594</v>
      </c>
    </row>
    <row r="194" spans="2:51" s="12" customFormat="1" ht="12">
      <c r="B194" s="235"/>
      <c r="C194" s="236"/>
      <c r="D194" s="232" t="s">
        <v>167</v>
      </c>
      <c r="E194" s="245" t="s">
        <v>19</v>
      </c>
      <c r="F194" s="237" t="s">
        <v>1595</v>
      </c>
      <c r="G194" s="236"/>
      <c r="H194" s="238">
        <v>0.93</v>
      </c>
      <c r="I194" s="239"/>
      <c r="J194" s="236"/>
      <c r="K194" s="236"/>
      <c r="L194" s="240"/>
      <c r="M194" s="241"/>
      <c r="N194" s="242"/>
      <c r="O194" s="242"/>
      <c r="P194" s="242"/>
      <c r="Q194" s="242"/>
      <c r="R194" s="242"/>
      <c r="S194" s="242"/>
      <c r="T194" s="243"/>
      <c r="AT194" s="244" t="s">
        <v>167</v>
      </c>
      <c r="AU194" s="244" t="s">
        <v>84</v>
      </c>
      <c r="AV194" s="12" t="s">
        <v>84</v>
      </c>
      <c r="AW194" s="12" t="s">
        <v>36</v>
      </c>
      <c r="AX194" s="12" t="s">
        <v>75</v>
      </c>
      <c r="AY194" s="244" t="s">
        <v>143</v>
      </c>
    </row>
    <row r="195" spans="2:51" s="12" customFormat="1" ht="12">
      <c r="B195" s="235"/>
      <c r="C195" s="236"/>
      <c r="D195" s="232" t="s">
        <v>167</v>
      </c>
      <c r="E195" s="245" t="s">
        <v>19</v>
      </c>
      <c r="F195" s="237" t="s">
        <v>1596</v>
      </c>
      <c r="G195" s="236"/>
      <c r="H195" s="238">
        <v>10.98</v>
      </c>
      <c r="I195" s="239"/>
      <c r="J195" s="236"/>
      <c r="K195" s="236"/>
      <c r="L195" s="240"/>
      <c r="M195" s="241"/>
      <c r="N195" s="242"/>
      <c r="O195" s="242"/>
      <c r="P195" s="242"/>
      <c r="Q195" s="242"/>
      <c r="R195" s="242"/>
      <c r="S195" s="242"/>
      <c r="T195" s="243"/>
      <c r="AT195" s="244" t="s">
        <v>167</v>
      </c>
      <c r="AU195" s="244" t="s">
        <v>84</v>
      </c>
      <c r="AV195" s="12" t="s">
        <v>84</v>
      </c>
      <c r="AW195" s="12" t="s">
        <v>36</v>
      </c>
      <c r="AX195" s="12" t="s">
        <v>75</v>
      </c>
      <c r="AY195" s="244" t="s">
        <v>143</v>
      </c>
    </row>
    <row r="196" spans="2:51" s="12" customFormat="1" ht="12">
      <c r="B196" s="235"/>
      <c r="C196" s="236"/>
      <c r="D196" s="232" t="s">
        <v>167</v>
      </c>
      <c r="E196" s="245" t="s">
        <v>19</v>
      </c>
      <c r="F196" s="237" t="s">
        <v>1597</v>
      </c>
      <c r="G196" s="236"/>
      <c r="H196" s="238">
        <v>1.83</v>
      </c>
      <c r="I196" s="239"/>
      <c r="J196" s="236"/>
      <c r="K196" s="236"/>
      <c r="L196" s="240"/>
      <c r="M196" s="241"/>
      <c r="N196" s="242"/>
      <c r="O196" s="242"/>
      <c r="P196" s="242"/>
      <c r="Q196" s="242"/>
      <c r="R196" s="242"/>
      <c r="S196" s="242"/>
      <c r="T196" s="243"/>
      <c r="AT196" s="244" t="s">
        <v>167</v>
      </c>
      <c r="AU196" s="244" t="s">
        <v>84</v>
      </c>
      <c r="AV196" s="12" t="s">
        <v>84</v>
      </c>
      <c r="AW196" s="12" t="s">
        <v>36</v>
      </c>
      <c r="AX196" s="12" t="s">
        <v>75</v>
      </c>
      <c r="AY196" s="244" t="s">
        <v>143</v>
      </c>
    </row>
    <row r="197" spans="2:51" s="12" customFormat="1" ht="12">
      <c r="B197" s="235"/>
      <c r="C197" s="236"/>
      <c r="D197" s="232" t="s">
        <v>167</v>
      </c>
      <c r="E197" s="245" t="s">
        <v>19</v>
      </c>
      <c r="F197" s="237" t="s">
        <v>1598</v>
      </c>
      <c r="G197" s="236"/>
      <c r="H197" s="238">
        <v>6.1</v>
      </c>
      <c r="I197" s="239"/>
      <c r="J197" s="236"/>
      <c r="K197" s="236"/>
      <c r="L197" s="240"/>
      <c r="M197" s="241"/>
      <c r="N197" s="242"/>
      <c r="O197" s="242"/>
      <c r="P197" s="242"/>
      <c r="Q197" s="242"/>
      <c r="R197" s="242"/>
      <c r="S197" s="242"/>
      <c r="T197" s="243"/>
      <c r="AT197" s="244" t="s">
        <v>167</v>
      </c>
      <c r="AU197" s="244" t="s">
        <v>84</v>
      </c>
      <c r="AV197" s="12" t="s">
        <v>84</v>
      </c>
      <c r="AW197" s="12" t="s">
        <v>36</v>
      </c>
      <c r="AX197" s="12" t="s">
        <v>75</v>
      </c>
      <c r="AY197" s="244" t="s">
        <v>143</v>
      </c>
    </row>
    <row r="198" spans="2:51" s="12" customFormat="1" ht="12">
      <c r="B198" s="235"/>
      <c r="C198" s="236"/>
      <c r="D198" s="232" t="s">
        <v>167</v>
      </c>
      <c r="E198" s="245" t="s">
        <v>19</v>
      </c>
      <c r="F198" s="237" t="s">
        <v>1599</v>
      </c>
      <c r="G198" s="236"/>
      <c r="H198" s="238">
        <v>3.66</v>
      </c>
      <c r="I198" s="239"/>
      <c r="J198" s="236"/>
      <c r="K198" s="236"/>
      <c r="L198" s="240"/>
      <c r="M198" s="241"/>
      <c r="N198" s="242"/>
      <c r="O198" s="242"/>
      <c r="P198" s="242"/>
      <c r="Q198" s="242"/>
      <c r="R198" s="242"/>
      <c r="S198" s="242"/>
      <c r="T198" s="243"/>
      <c r="AT198" s="244" t="s">
        <v>167</v>
      </c>
      <c r="AU198" s="244" t="s">
        <v>84</v>
      </c>
      <c r="AV198" s="12" t="s">
        <v>84</v>
      </c>
      <c r="AW198" s="12" t="s">
        <v>36</v>
      </c>
      <c r="AX198" s="12" t="s">
        <v>75</v>
      </c>
      <c r="AY198" s="244" t="s">
        <v>143</v>
      </c>
    </row>
    <row r="199" spans="2:51" s="12" customFormat="1" ht="12">
      <c r="B199" s="235"/>
      <c r="C199" s="236"/>
      <c r="D199" s="232" t="s">
        <v>167</v>
      </c>
      <c r="E199" s="245" t="s">
        <v>19</v>
      </c>
      <c r="F199" s="237" t="s">
        <v>1600</v>
      </c>
      <c r="G199" s="236"/>
      <c r="H199" s="238">
        <v>9.76</v>
      </c>
      <c r="I199" s="239"/>
      <c r="J199" s="236"/>
      <c r="K199" s="236"/>
      <c r="L199" s="240"/>
      <c r="M199" s="241"/>
      <c r="N199" s="242"/>
      <c r="O199" s="242"/>
      <c r="P199" s="242"/>
      <c r="Q199" s="242"/>
      <c r="R199" s="242"/>
      <c r="S199" s="242"/>
      <c r="T199" s="243"/>
      <c r="AT199" s="244" t="s">
        <v>167</v>
      </c>
      <c r="AU199" s="244" t="s">
        <v>84</v>
      </c>
      <c r="AV199" s="12" t="s">
        <v>84</v>
      </c>
      <c r="AW199" s="12" t="s">
        <v>36</v>
      </c>
      <c r="AX199" s="12" t="s">
        <v>75</v>
      </c>
      <c r="AY199" s="244" t="s">
        <v>143</v>
      </c>
    </row>
    <row r="200" spans="2:51" s="12" customFormat="1" ht="12">
      <c r="B200" s="235"/>
      <c r="C200" s="236"/>
      <c r="D200" s="232" t="s">
        <v>167</v>
      </c>
      <c r="E200" s="245" t="s">
        <v>19</v>
      </c>
      <c r="F200" s="237" t="s">
        <v>1601</v>
      </c>
      <c r="G200" s="236"/>
      <c r="H200" s="238">
        <v>36.6</v>
      </c>
      <c r="I200" s="239"/>
      <c r="J200" s="236"/>
      <c r="K200" s="236"/>
      <c r="L200" s="240"/>
      <c r="M200" s="241"/>
      <c r="N200" s="242"/>
      <c r="O200" s="242"/>
      <c r="P200" s="242"/>
      <c r="Q200" s="242"/>
      <c r="R200" s="242"/>
      <c r="S200" s="242"/>
      <c r="T200" s="243"/>
      <c r="AT200" s="244" t="s">
        <v>167</v>
      </c>
      <c r="AU200" s="244" t="s">
        <v>84</v>
      </c>
      <c r="AV200" s="12" t="s">
        <v>84</v>
      </c>
      <c r="AW200" s="12" t="s">
        <v>36</v>
      </c>
      <c r="AX200" s="12" t="s">
        <v>75</v>
      </c>
      <c r="AY200" s="244" t="s">
        <v>143</v>
      </c>
    </row>
    <row r="201" spans="2:51" s="12" customFormat="1" ht="12">
      <c r="B201" s="235"/>
      <c r="C201" s="236"/>
      <c r="D201" s="232" t="s">
        <v>167</v>
      </c>
      <c r="E201" s="245" t="s">
        <v>19</v>
      </c>
      <c r="F201" s="237" t="s">
        <v>1602</v>
      </c>
      <c r="G201" s="236"/>
      <c r="H201" s="238">
        <v>7.32</v>
      </c>
      <c r="I201" s="239"/>
      <c r="J201" s="236"/>
      <c r="K201" s="236"/>
      <c r="L201" s="240"/>
      <c r="M201" s="241"/>
      <c r="N201" s="242"/>
      <c r="O201" s="242"/>
      <c r="P201" s="242"/>
      <c r="Q201" s="242"/>
      <c r="R201" s="242"/>
      <c r="S201" s="242"/>
      <c r="T201" s="243"/>
      <c r="AT201" s="244" t="s">
        <v>167</v>
      </c>
      <c r="AU201" s="244" t="s">
        <v>84</v>
      </c>
      <c r="AV201" s="12" t="s">
        <v>84</v>
      </c>
      <c r="AW201" s="12" t="s">
        <v>36</v>
      </c>
      <c r="AX201" s="12" t="s">
        <v>75</v>
      </c>
      <c r="AY201" s="244" t="s">
        <v>143</v>
      </c>
    </row>
    <row r="202" spans="2:51" s="12" customFormat="1" ht="12">
      <c r="B202" s="235"/>
      <c r="C202" s="236"/>
      <c r="D202" s="232" t="s">
        <v>167</v>
      </c>
      <c r="E202" s="245" t="s">
        <v>19</v>
      </c>
      <c r="F202" s="237" t="s">
        <v>1603</v>
      </c>
      <c r="G202" s="236"/>
      <c r="H202" s="238">
        <v>7.93</v>
      </c>
      <c r="I202" s="239"/>
      <c r="J202" s="236"/>
      <c r="K202" s="236"/>
      <c r="L202" s="240"/>
      <c r="M202" s="241"/>
      <c r="N202" s="242"/>
      <c r="O202" s="242"/>
      <c r="P202" s="242"/>
      <c r="Q202" s="242"/>
      <c r="R202" s="242"/>
      <c r="S202" s="242"/>
      <c r="T202" s="243"/>
      <c r="AT202" s="244" t="s">
        <v>167</v>
      </c>
      <c r="AU202" s="244" t="s">
        <v>84</v>
      </c>
      <c r="AV202" s="12" t="s">
        <v>84</v>
      </c>
      <c r="AW202" s="12" t="s">
        <v>36</v>
      </c>
      <c r="AX202" s="12" t="s">
        <v>75</v>
      </c>
      <c r="AY202" s="244" t="s">
        <v>143</v>
      </c>
    </row>
    <row r="203" spans="2:51" s="12" customFormat="1" ht="12">
      <c r="B203" s="235"/>
      <c r="C203" s="236"/>
      <c r="D203" s="232" t="s">
        <v>167</v>
      </c>
      <c r="E203" s="245" t="s">
        <v>19</v>
      </c>
      <c r="F203" s="237" t="s">
        <v>1604</v>
      </c>
      <c r="G203" s="236"/>
      <c r="H203" s="238">
        <v>73.2</v>
      </c>
      <c r="I203" s="239"/>
      <c r="J203" s="236"/>
      <c r="K203" s="236"/>
      <c r="L203" s="240"/>
      <c r="M203" s="241"/>
      <c r="N203" s="242"/>
      <c r="O203" s="242"/>
      <c r="P203" s="242"/>
      <c r="Q203" s="242"/>
      <c r="R203" s="242"/>
      <c r="S203" s="242"/>
      <c r="T203" s="243"/>
      <c r="AT203" s="244" t="s">
        <v>167</v>
      </c>
      <c r="AU203" s="244" t="s">
        <v>84</v>
      </c>
      <c r="AV203" s="12" t="s">
        <v>84</v>
      </c>
      <c r="AW203" s="12" t="s">
        <v>36</v>
      </c>
      <c r="AX203" s="12" t="s">
        <v>75</v>
      </c>
      <c r="AY203" s="244" t="s">
        <v>143</v>
      </c>
    </row>
    <row r="204" spans="2:51" s="12" customFormat="1" ht="12">
      <c r="B204" s="235"/>
      <c r="C204" s="236"/>
      <c r="D204" s="232" t="s">
        <v>167</v>
      </c>
      <c r="E204" s="245" t="s">
        <v>19</v>
      </c>
      <c r="F204" s="237" t="s">
        <v>1605</v>
      </c>
      <c r="G204" s="236"/>
      <c r="H204" s="238">
        <v>10.37</v>
      </c>
      <c r="I204" s="239"/>
      <c r="J204" s="236"/>
      <c r="K204" s="236"/>
      <c r="L204" s="240"/>
      <c r="M204" s="241"/>
      <c r="N204" s="242"/>
      <c r="O204" s="242"/>
      <c r="P204" s="242"/>
      <c r="Q204" s="242"/>
      <c r="R204" s="242"/>
      <c r="S204" s="242"/>
      <c r="T204" s="243"/>
      <c r="AT204" s="244" t="s">
        <v>167</v>
      </c>
      <c r="AU204" s="244" t="s">
        <v>84</v>
      </c>
      <c r="AV204" s="12" t="s">
        <v>84</v>
      </c>
      <c r="AW204" s="12" t="s">
        <v>36</v>
      </c>
      <c r="AX204" s="12" t="s">
        <v>75</v>
      </c>
      <c r="AY204" s="244" t="s">
        <v>143</v>
      </c>
    </row>
    <row r="205" spans="2:51" s="12" customFormat="1" ht="12">
      <c r="B205" s="235"/>
      <c r="C205" s="236"/>
      <c r="D205" s="232" t="s">
        <v>167</v>
      </c>
      <c r="E205" s="245" t="s">
        <v>19</v>
      </c>
      <c r="F205" s="237" t="s">
        <v>1606</v>
      </c>
      <c r="G205" s="236"/>
      <c r="H205" s="238">
        <v>10.98</v>
      </c>
      <c r="I205" s="239"/>
      <c r="J205" s="236"/>
      <c r="K205" s="236"/>
      <c r="L205" s="240"/>
      <c r="M205" s="241"/>
      <c r="N205" s="242"/>
      <c r="O205" s="242"/>
      <c r="P205" s="242"/>
      <c r="Q205" s="242"/>
      <c r="R205" s="242"/>
      <c r="S205" s="242"/>
      <c r="T205" s="243"/>
      <c r="AT205" s="244" t="s">
        <v>167</v>
      </c>
      <c r="AU205" s="244" t="s">
        <v>84</v>
      </c>
      <c r="AV205" s="12" t="s">
        <v>84</v>
      </c>
      <c r="AW205" s="12" t="s">
        <v>36</v>
      </c>
      <c r="AX205" s="12" t="s">
        <v>75</v>
      </c>
      <c r="AY205" s="244" t="s">
        <v>143</v>
      </c>
    </row>
    <row r="206" spans="2:51" s="12" customFormat="1" ht="12">
      <c r="B206" s="235"/>
      <c r="C206" s="236"/>
      <c r="D206" s="232" t="s">
        <v>167</v>
      </c>
      <c r="E206" s="245" t="s">
        <v>19</v>
      </c>
      <c r="F206" s="237" t="s">
        <v>1607</v>
      </c>
      <c r="G206" s="236"/>
      <c r="H206" s="238">
        <v>12.2</v>
      </c>
      <c r="I206" s="239"/>
      <c r="J206" s="236"/>
      <c r="K206" s="236"/>
      <c r="L206" s="240"/>
      <c r="M206" s="241"/>
      <c r="N206" s="242"/>
      <c r="O206" s="242"/>
      <c r="P206" s="242"/>
      <c r="Q206" s="242"/>
      <c r="R206" s="242"/>
      <c r="S206" s="242"/>
      <c r="T206" s="243"/>
      <c r="AT206" s="244" t="s">
        <v>167</v>
      </c>
      <c r="AU206" s="244" t="s">
        <v>84</v>
      </c>
      <c r="AV206" s="12" t="s">
        <v>84</v>
      </c>
      <c r="AW206" s="12" t="s">
        <v>36</v>
      </c>
      <c r="AX206" s="12" t="s">
        <v>75</v>
      </c>
      <c r="AY206" s="244" t="s">
        <v>143</v>
      </c>
    </row>
    <row r="207" spans="2:51" s="12" customFormat="1" ht="12">
      <c r="B207" s="235"/>
      <c r="C207" s="236"/>
      <c r="D207" s="232" t="s">
        <v>167</v>
      </c>
      <c r="E207" s="245" t="s">
        <v>19</v>
      </c>
      <c r="F207" s="237" t="s">
        <v>1608</v>
      </c>
      <c r="G207" s="236"/>
      <c r="H207" s="238">
        <v>1.55</v>
      </c>
      <c r="I207" s="239"/>
      <c r="J207" s="236"/>
      <c r="K207" s="236"/>
      <c r="L207" s="240"/>
      <c r="M207" s="241"/>
      <c r="N207" s="242"/>
      <c r="O207" s="242"/>
      <c r="P207" s="242"/>
      <c r="Q207" s="242"/>
      <c r="R207" s="242"/>
      <c r="S207" s="242"/>
      <c r="T207" s="243"/>
      <c r="AT207" s="244" t="s">
        <v>167</v>
      </c>
      <c r="AU207" s="244" t="s">
        <v>84</v>
      </c>
      <c r="AV207" s="12" t="s">
        <v>84</v>
      </c>
      <c r="AW207" s="12" t="s">
        <v>36</v>
      </c>
      <c r="AX207" s="12" t="s">
        <v>75</v>
      </c>
      <c r="AY207" s="244" t="s">
        <v>143</v>
      </c>
    </row>
    <row r="208" spans="2:51" s="12" customFormat="1" ht="12">
      <c r="B208" s="235"/>
      <c r="C208" s="236"/>
      <c r="D208" s="232" t="s">
        <v>167</v>
      </c>
      <c r="E208" s="245" t="s">
        <v>19</v>
      </c>
      <c r="F208" s="237" t="s">
        <v>1609</v>
      </c>
      <c r="G208" s="236"/>
      <c r="H208" s="238">
        <v>2.48</v>
      </c>
      <c r="I208" s="239"/>
      <c r="J208" s="236"/>
      <c r="K208" s="236"/>
      <c r="L208" s="240"/>
      <c r="M208" s="241"/>
      <c r="N208" s="242"/>
      <c r="O208" s="242"/>
      <c r="P208" s="242"/>
      <c r="Q208" s="242"/>
      <c r="R208" s="242"/>
      <c r="S208" s="242"/>
      <c r="T208" s="243"/>
      <c r="AT208" s="244" t="s">
        <v>167</v>
      </c>
      <c r="AU208" s="244" t="s">
        <v>84</v>
      </c>
      <c r="AV208" s="12" t="s">
        <v>84</v>
      </c>
      <c r="AW208" s="12" t="s">
        <v>36</v>
      </c>
      <c r="AX208" s="12" t="s">
        <v>75</v>
      </c>
      <c r="AY208" s="244" t="s">
        <v>143</v>
      </c>
    </row>
    <row r="209" spans="2:51" s="12" customFormat="1" ht="12">
      <c r="B209" s="235"/>
      <c r="C209" s="236"/>
      <c r="D209" s="232" t="s">
        <v>167</v>
      </c>
      <c r="E209" s="245" t="s">
        <v>19</v>
      </c>
      <c r="F209" s="237" t="s">
        <v>1610</v>
      </c>
      <c r="G209" s="236"/>
      <c r="H209" s="238">
        <v>8.06</v>
      </c>
      <c r="I209" s="239"/>
      <c r="J209" s="236"/>
      <c r="K209" s="236"/>
      <c r="L209" s="240"/>
      <c r="M209" s="241"/>
      <c r="N209" s="242"/>
      <c r="O209" s="242"/>
      <c r="P209" s="242"/>
      <c r="Q209" s="242"/>
      <c r="R209" s="242"/>
      <c r="S209" s="242"/>
      <c r="T209" s="243"/>
      <c r="AT209" s="244" t="s">
        <v>167</v>
      </c>
      <c r="AU209" s="244" t="s">
        <v>84</v>
      </c>
      <c r="AV209" s="12" t="s">
        <v>84</v>
      </c>
      <c r="AW209" s="12" t="s">
        <v>36</v>
      </c>
      <c r="AX209" s="12" t="s">
        <v>75</v>
      </c>
      <c r="AY209" s="244" t="s">
        <v>143</v>
      </c>
    </row>
    <row r="210" spans="2:51" s="12" customFormat="1" ht="12">
      <c r="B210" s="235"/>
      <c r="C210" s="236"/>
      <c r="D210" s="232" t="s">
        <v>167</v>
      </c>
      <c r="E210" s="245" t="s">
        <v>19</v>
      </c>
      <c r="F210" s="237" t="s">
        <v>1611</v>
      </c>
      <c r="G210" s="236"/>
      <c r="H210" s="238">
        <v>11.7</v>
      </c>
      <c r="I210" s="239"/>
      <c r="J210" s="236"/>
      <c r="K210" s="236"/>
      <c r="L210" s="240"/>
      <c r="M210" s="241"/>
      <c r="N210" s="242"/>
      <c r="O210" s="242"/>
      <c r="P210" s="242"/>
      <c r="Q210" s="242"/>
      <c r="R210" s="242"/>
      <c r="S210" s="242"/>
      <c r="T210" s="243"/>
      <c r="AT210" s="244" t="s">
        <v>167</v>
      </c>
      <c r="AU210" s="244" t="s">
        <v>84</v>
      </c>
      <c r="AV210" s="12" t="s">
        <v>84</v>
      </c>
      <c r="AW210" s="12" t="s">
        <v>36</v>
      </c>
      <c r="AX210" s="12" t="s">
        <v>75</v>
      </c>
      <c r="AY210" s="244" t="s">
        <v>143</v>
      </c>
    </row>
    <row r="211" spans="2:51" s="12" customFormat="1" ht="12">
      <c r="B211" s="235"/>
      <c r="C211" s="236"/>
      <c r="D211" s="232" t="s">
        <v>167</v>
      </c>
      <c r="E211" s="245" t="s">
        <v>19</v>
      </c>
      <c r="F211" s="237" t="s">
        <v>1612</v>
      </c>
      <c r="G211" s="236"/>
      <c r="H211" s="238">
        <v>5.27</v>
      </c>
      <c r="I211" s="239"/>
      <c r="J211" s="236"/>
      <c r="K211" s="236"/>
      <c r="L211" s="240"/>
      <c r="M211" s="241"/>
      <c r="N211" s="242"/>
      <c r="O211" s="242"/>
      <c r="P211" s="242"/>
      <c r="Q211" s="242"/>
      <c r="R211" s="242"/>
      <c r="S211" s="242"/>
      <c r="T211" s="243"/>
      <c r="AT211" s="244" t="s">
        <v>167</v>
      </c>
      <c r="AU211" s="244" t="s">
        <v>84</v>
      </c>
      <c r="AV211" s="12" t="s">
        <v>84</v>
      </c>
      <c r="AW211" s="12" t="s">
        <v>36</v>
      </c>
      <c r="AX211" s="12" t="s">
        <v>75</v>
      </c>
      <c r="AY211" s="244" t="s">
        <v>143</v>
      </c>
    </row>
    <row r="212" spans="2:51" s="12" customFormat="1" ht="12">
      <c r="B212" s="235"/>
      <c r="C212" s="236"/>
      <c r="D212" s="232" t="s">
        <v>167</v>
      </c>
      <c r="E212" s="245" t="s">
        <v>19</v>
      </c>
      <c r="F212" s="237" t="s">
        <v>1613</v>
      </c>
      <c r="G212" s="236"/>
      <c r="H212" s="238">
        <v>33.48</v>
      </c>
      <c r="I212" s="239"/>
      <c r="J212" s="236"/>
      <c r="K212" s="236"/>
      <c r="L212" s="240"/>
      <c r="M212" s="241"/>
      <c r="N212" s="242"/>
      <c r="O212" s="242"/>
      <c r="P212" s="242"/>
      <c r="Q212" s="242"/>
      <c r="R212" s="242"/>
      <c r="S212" s="242"/>
      <c r="T212" s="243"/>
      <c r="AT212" s="244" t="s">
        <v>167</v>
      </c>
      <c r="AU212" s="244" t="s">
        <v>84</v>
      </c>
      <c r="AV212" s="12" t="s">
        <v>84</v>
      </c>
      <c r="AW212" s="12" t="s">
        <v>36</v>
      </c>
      <c r="AX212" s="12" t="s">
        <v>75</v>
      </c>
      <c r="AY212" s="244" t="s">
        <v>143</v>
      </c>
    </row>
    <row r="213" spans="2:51" s="12" customFormat="1" ht="12">
      <c r="B213" s="235"/>
      <c r="C213" s="236"/>
      <c r="D213" s="232" t="s">
        <v>167</v>
      </c>
      <c r="E213" s="245" t="s">
        <v>19</v>
      </c>
      <c r="F213" s="237" t="s">
        <v>1614</v>
      </c>
      <c r="G213" s="236"/>
      <c r="H213" s="238">
        <v>130.2</v>
      </c>
      <c r="I213" s="239"/>
      <c r="J213" s="236"/>
      <c r="K213" s="236"/>
      <c r="L213" s="240"/>
      <c r="M213" s="241"/>
      <c r="N213" s="242"/>
      <c r="O213" s="242"/>
      <c r="P213" s="242"/>
      <c r="Q213" s="242"/>
      <c r="R213" s="242"/>
      <c r="S213" s="242"/>
      <c r="T213" s="243"/>
      <c r="AT213" s="244" t="s">
        <v>167</v>
      </c>
      <c r="AU213" s="244" t="s">
        <v>84</v>
      </c>
      <c r="AV213" s="12" t="s">
        <v>84</v>
      </c>
      <c r="AW213" s="12" t="s">
        <v>36</v>
      </c>
      <c r="AX213" s="12" t="s">
        <v>75</v>
      </c>
      <c r="AY213" s="244" t="s">
        <v>143</v>
      </c>
    </row>
    <row r="214" spans="2:51" s="12" customFormat="1" ht="12">
      <c r="B214" s="235"/>
      <c r="C214" s="236"/>
      <c r="D214" s="232" t="s">
        <v>167</v>
      </c>
      <c r="E214" s="245" t="s">
        <v>19</v>
      </c>
      <c r="F214" s="237" t="s">
        <v>1615</v>
      </c>
      <c r="G214" s="236"/>
      <c r="H214" s="238">
        <v>6.82</v>
      </c>
      <c r="I214" s="239"/>
      <c r="J214" s="236"/>
      <c r="K214" s="236"/>
      <c r="L214" s="240"/>
      <c r="M214" s="241"/>
      <c r="N214" s="242"/>
      <c r="O214" s="242"/>
      <c r="P214" s="242"/>
      <c r="Q214" s="242"/>
      <c r="R214" s="242"/>
      <c r="S214" s="242"/>
      <c r="T214" s="243"/>
      <c r="AT214" s="244" t="s">
        <v>167</v>
      </c>
      <c r="AU214" s="244" t="s">
        <v>84</v>
      </c>
      <c r="AV214" s="12" t="s">
        <v>84</v>
      </c>
      <c r="AW214" s="12" t="s">
        <v>36</v>
      </c>
      <c r="AX214" s="12" t="s">
        <v>75</v>
      </c>
      <c r="AY214" s="244" t="s">
        <v>143</v>
      </c>
    </row>
    <row r="215" spans="2:51" s="13" customFormat="1" ht="12">
      <c r="B215" s="246"/>
      <c r="C215" s="247"/>
      <c r="D215" s="232" t="s">
        <v>167</v>
      </c>
      <c r="E215" s="248" t="s">
        <v>19</v>
      </c>
      <c r="F215" s="249" t="s">
        <v>176</v>
      </c>
      <c r="G215" s="247"/>
      <c r="H215" s="250">
        <v>391.41999999999996</v>
      </c>
      <c r="I215" s="251"/>
      <c r="J215" s="247"/>
      <c r="K215" s="247"/>
      <c r="L215" s="252"/>
      <c r="M215" s="253"/>
      <c r="N215" s="254"/>
      <c r="O215" s="254"/>
      <c r="P215" s="254"/>
      <c r="Q215" s="254"/>
      <c r="R215" s="254"/>
      <c r="S215" s="254"/>
      <c r="T215" s="255"/>
      <c r="AT215" s="256" t="s">
        <v>167</v>
      </c>
      <c r="AU215" s="256" t="s">
        <v>84</v>
      </c>
      <c r="AV215" s="13" t="s">
        <v>150</v>
      </c>
      <c r="AW215" s="13" t="s">
        <v>36</v>
      </c>
      <c r="AX215" s="13" t="s">
        <v>82</v>
      </c>
      <c r="AY215" s="256" t="s">
        <v>143</v>
      </c>
    </row>
    <row r="216" spans="2:65" s="1" customFormat="1" ht="24" customHeight="1">
      <c r="B216" s="38"/>
      <c r="C216" s="219" t="s">
        <v>463</v>
      </c>
      <c r="D216" s="219" t="s">
        <v>145</v>
      </c>
      <c r="E216" s="220" t="s">
        <v>1616</v>
      </c>
      <c r="F216" s="221" t="s">
        <v>1617</v>
      </c>
      <c r="G216" s="222" t="s">
        <v>426</v>
      </c>
      <c r="H216" s="223">
        <v>1</v>
      </c>
      <c r="I216" s="224"/>
      <c r="J216" s="225">
        <f>ROUND(I216*H216,2)</f>
        <v>0</v>
      </c>
      <c r="K216" s="221" t="s">
        <v>149</v>
      </c>
      <c r="L216" s="43"/>
      <c r="M216" s="226" t="s">
        <v>19</v>
      </c>
      <c r="N216" s="227" t="s">
        <v>46</v>
      </c>
      <c r="O216" s="83"/>
      <c r="P216" s="228">
        <f>O216*H216</f>
        <v>0</v>
      </c>
      <c r="Q216" s="228">
        <v>0.02516</v>
      </c>
      <c r="R216" s="228">
        <f>Q216*H216</f>
        <v>0.02516</v>
      </c>
      <c r="S216" s="228">
        <v>0</v>
      </c>
      <c r="T216" s="229">
        <f>S216*H216</f>
        <v>0</v>
      </c>
      <c r="AR216" s="230" t="s">
        <v>228</v>
      </c>
      <c r="AT216" s="230" t="s">
        <v>145</v>
      </c>
      <c r="AU216" s="230" t="s">
        <v>84</v>
      </c>
      <c r="AY216" s="17" t="s">
        <v>143</v>
      </c>
      <c r="BE216" s="231">
        <f>IF(N216="základní",J216,0)</f>
        <v>0</v>
      </c>
      <c r="BF216" s="231">
        <f>IF(N216="snížená",J216,0)</f>
        <v>0</v>
      </c>
      <c r="BG216" s="231">
        <f>IF(N216="zákl. přenesená",J216,0)</f>
        <v>0</v>
      </c>
      <c r="BH216" s="231">
        <f>IF(N216="sníž. přenesená",J216,0)</f>
        <v>0</v>
      </c>
      <c r="BI216" s="231">
        <f>IF(N216="nulová",J216,0)</f>
        <v>0</v>
      </c>
      <c r="BJ216" s="17" t="s">
        <v>82</v>
      </c>
      <c r="BK216" s="231">
        <f>ROUND(I216*H216,2)</f>
        <v>0</v>
      </c>
      <c r="BL216" s="17" t="s">
        <v>228</v>
      </c>
      <c r="BM216" s="230" t="s">
        <v>1618</v>
      </c>
    </row>
    <row r="217" spans="2:47" s="1" customFormat="1" ht="12">
      <c r="B217" s="38"/>
      <c r="C217" s="39"/>
      <c r="D217" s="232" t="s">
        <v>152</v>
      </c>
      <c r="E217" s="39"/>
      <c r="F217" s="233" t="s">
        <v>1619</v>
      </c>
      <c r="G217" s="39"/>
      <c r="H217" s="39"/>
      <c r="I217" s="145"/>
      <c r="J217" s="39"/>
      <c r="K217" s="39"/>
      <c r="L217" s="43"/>
      <c r="M217" s="234"/>
      <c r="N217" s="83"/>
      <c r="O217" s="83"/>
      <c r="P217" s="83"/>
      <c r="Q217" s="83"/>
      <c r="R217" s="83"/>
      <c r="S217" s="83"/>
      <c r="T217" s="84"/>
      <c r="AT217" s="17" t="s">
        <v>152</v>
      </c>
      <c r="AU217" s="17" t="s">
        <v>84</v>
      </c>
    </row>
    <row r="218" spans="2:65" s="1" customFormat="1" ht="24" customHeight="1">
      <c r="B218" s="38"/>
      <c r="C218" s="219" t="s">
        <v>471</v>
      </c>
      <c r="D218" s="219" t="s">
        <v>145</v>
      </c>
      <c r="E218" s="220" t="s">
        <v>1620</v>
      </c>
      <c r="F218" s="221" t="s">
        <v>1621</v>
      </c>
      <c r="G218" s="222" t="s">
        <v>426</v>
      </c>
      <c r="H218" s="223">
        <v>5</v>
      </c>
      <c r="I218" s="224"/>
      <c r="J218" s="225">
        <f>ROUND(I218*H218,2)</f>
        <v>0</v>
      </c>
      <c r="K218" s="221" t="s">
        <v>149</v>
      </c>
      <c r="L218" s="43"/>
      <c r="M218" s="226" t="s">
        <v>19</v>
      </c>
      <c r="N218" s="227" t="s">
        <v>46</v>
      </c>
      <c r="O218" s="83"/>
      <c r="P218" s="228">
        <f>O218*H218</f>
        <v>0</v>
      </c>
      <c r="Q218" s="228">
        <v>0.0398</v>
      </c>
      <c r="R218" s="228">
        <f>Q218*H218</f>
        <v>0.199</v>
      </c>
      <c r="S218" s="228">
        <v>0</v>
      </c>
      <c r="T218" s="229">
        <f>S218*H218</f>
        <v>0</v>
      </c>
      <c r="AR218" s="230" t="s">
        <v>228</v>
      </c>
      <c r="AT218" s="230" t="s">
        <v>145</v>
      </c>
      <c r="AU218" s="230" t="s">
        <v>84</v>
      </c>
      <c r="AY218" s="17" t="s">
        <v>143</v>
      </c>
      <c r="BE218" s="231">
        <f>IF(N218="základní",J218,0)</f>
        <v>0</v>
      </c>
      <c r="BF218" s="231">
        <f>IF(N218="snížená",J218,0)</f>
        <v>0</v>
      </c>
      <c r="BG218" s="231">
        <f>IF(N218="zákl. přenesená",J218,0)</f>
        <v>0</v>
      </c>
      <c r="BH218" s="231">
        <f>IF(N218="sníž. přenesená",J218,0)</f>
        <v>0</v>
      </c>
      <c r="BI218" s="231">
        <f>IF(N218="nulová",J218,0)</f>
        <v>0</v>
      </c>
      <c r="BJ218" s="17" t="s">
        <v>82</v>
      </c>
      <c r="BK218" s="231">
        <f>ROUND(I218*H218,2)</f>
        <v>0</v>
      </c>
      <c r="BL218" s="17" t="s">
        <v>228</v>
      </c>
      <c r="BM218" s="230" t="s">
        <v>1622</v>
      </c>
    </row>
    <row r="219" spans="2:47" s="1" customFormat="1" ht="12">
      <c r="B219" s="38"/>
      <c r="C219" s="39"/>
      <c r="D219" s="232" t="s">
        <v>152</v>
      </c>
      <c r="E219" s="39"/>
      <c r="F219" s="233" t="s">
        <v>1619</v>
      </c>
      <c r="G219" s="39"/>
      <c r="H219" s="39"/>
      <c r="I219" s="145"/>
      <c r="J219" s="39"/>
      <c r="K219" s="39"/>
      <c r="L219" s="43"/>
      <c r="M219" s="234"/>
      <c r="N219" s="83"/>
      <c r="O219" s="83"/>
      <c r="P219" s="83"/>
      <c r="Q219" s="83"/>
      <c r="R219" s="83"/>
      <c r="S219" s="83"/>
      <c r="T219" s="84"/>
      <c r="AT219" s="17" t="s">
        <v>152</v>
      </c>
      <c r="AU219" s="17" t="s">
        <v>84</v>
      </c>
    </row>
    <row r="220" spans="2:65" s="1" customFormat="1" ht="24" customHeight="1">
      <c r="B220" s="38"/>
      <c r="C220" s="219" t="s">
        <v>478</v>
      </c>
      <c r="D220" s="219" t="s">
        <v>145</v>
      </c>
      <c r="E220" s="220" t="s">
        <v>1623</v>
      </c>
      <c r="F220" s="221" t="s">
        <v>1624</v>
      </c>
      <c r="G220" s="222" t="s">
        <v>426</v>
      </c>
      <c r="H220" s="223">
        <v>2</v>
      </c>
      <c r="I220" s="224"/>
      <c r="J220" s="225">
        <f>ROUND(I220*H220,2)</f>
        <v>0</v>
      </c>
      <c r="K220" s="221" t="s">
        <v>149</v>
      </c>
      <c r="L220" s="43"/>
      <c r="M220" s="226" t="s">
        <v>19</v>
      </c>
      <c r="N220" s="227" t="s">
        <v>46</v>
      </c>
      <c r="O220" s="83"/>
      <c r="P220" s="228">
        <f>O220*H220</f>
        <v>0</v>
      </c>
      <c r="Q220" s="228">
        <v>0.0492</v>
      </c>
      <c r="R220" s="228">
        <f>Q220*H220</f>
        <v>0.0984</v>
      </c>
      <c r="S220" s="228">
        <v>0</v>
      </c>
      <c r="T220" s="229">
        <f>S220*H220</f>
        <v>0</v>
      </c>
      <c r="AR220" s="230" t="s">
        <v>228</v>
      </c>
      <c r="AT220" s="230" t="s">
        <v>145</v>
      </c>
      <c r="AU220" s="230" t="s">
        <v>84</v>
      </c>
      <c r="AY220" s="17" t="s">
        <v>143</v>
      </c>
      <c r="BE220" s="231">
        <f>IF(N220="základní",J220,0)</f>
        <v>0</v>
      </c>
      <c r="BF220" s="231">
        <f>IF(N220="snížená",J220,0)</f>
        <v>0</v>
      </c>
      <c r="BG220" s="231">
        <f>IF(N220="zákl. přenesená",J220,0)</f>
        <v>0</v>
      </c>
      <c r="BH220" s="231">
        <f>IF(N220="sníž. přenesená",J220,0)</f>
        <v>0</v>
      </c>
      <c r="BI220" s="231">
        <f>IF(N220="nulová",J220,0)</f>
        <v>0</v>
      </c>
      <c r="BJ220" s="17" t="s">
        <v>82</v>
      </c>
      <c r="BK220" s="231">
        <f>ROUND(I220*H220,2)</f>
        <v>0</v>
      </c>
      <c r="BL220" s="17" t="s">
        <v>228</v>
      </c>
      <c r="BM220" s="230" t="s">
        <v>1625</v>
      </c>
    </row>
    <row r="221" spans="2:47" s="1" customFormat="1" ht="12">
      <c r="B221" s="38"/>
      <c r="C221" s="39"/>
      <c r="D221" s="232" t="s">
        <v>152</v>
      </c>
      <c r="E221" s="39"/>
      <c r="F221" s="233" t="s">
        <v>1619</v>
      </c>
      <c r="G221" s="39"/>
      <c r="H221" s="39"/>
      <c r="I221" s="145"/>
      <c r="J221" s="39"/>
      <c r="K221" s="39"/>
      <c r="L221" s="43"/>
      <c r="M221" s="234"/>
      <c r="N221" s="83"/>
      <c r="O221" s="83"/>
      <c r="P221" s="83"/>
      <c r="Q221" s="83"/>
      <c r="R221" s="83"/>
      <c r="S221" s="83"/>
      <c r="T221" s="84"/>
      <c r="AT221" s="17" t="s">
        <v>152</v>
      </c>
      <c r="AU221" s="17" t="s">
        <v>84</v>
      </c>
    </row>
    <row r="222" spans="2:65" s="1" customFormat="1" ht="24" customHeight="1">
      <c r="B222" s="38"/>
      <c r="C222" s="219" t="s">
        <v>482</v>
      </c>
      <c r="D222" s="219" t="s">
        <v>145</v>
      </c>
      <c r="E222" s="220" t="s">
        <v>1626</v>
      </c>
      <c r="F222" s="221" t="s">
        <v>1627</v>
      </c>
      <c r="G222" s="222" t="s">
        <v>426</v>
      </c>
      <c r="H222" s="223">
        <v>1</v>
      </c>
      <c r="I222" s="224"/>
      <c r="J222" s="225">
        <f>ROUND(I222*H222,2)</f>
        <v>0</v>
      </c>
      <c r="K222" s="221" t="s">
        <v>149</v>
      </c>
      <c r="L222" s="43"/>
      <c r="M222" s="226" t="s">
        <v>19</v>
      </c>
      <c r="N222" s="227" t="s">
        <v>46</v>
      </c>
      <c r="O222" s="83"/>
      <c r="P222" s="228">
        <f>O222*H222</f>
        <v>0</v>
      </c>
      <c r="Q222" s="228">
        <v>0.0586</v>
      </c>
      <c r="R222" s="228">
        <f>Q222*H222</f>
        <v>0.0586</v>
      </c>
      <c r="S222" s="228">
        <v>0</v>
      </c>
      <c r="T222" s="229">
        <f>S222*H222</f>
        <v>0</v>
      </c>
      <c r="AR222" s="230" t="s">
        <v>228</v>
      </c>
      <c r="AT222" s="230" t="s">
        <v>145</v>
      </c>
      <c r="AU222" s="230" t="s">
        <v>84</v>
      </c>
      <c r="AY222" s="17" t="s">
        <v>143</v>
      </c>
      <c r="BE222" s="231">
        <f>IF(N222="základní",J222,0)</f>
        <v>0</v>
      </c>
      <c r="BF222" s="231">
        <f>IF(N222="snížená",J222,0)</f>
        <v>0</v>
      </c>
      <c r="BG222" s="231">
        <f>IF(N222="zákl. přenesená",J222,0)</f>
        <v>0</v>
      </c>
      <c r="BH222" s="231">
        <f>IF(N222="sníž. přenesená",J222,0)</f>
        <v>0</v>
      </c>
      <c r="BI222" s="231">
        <f>IF(N222="nulová",J222,0)</f>
        <v>0</v>
      </c>
      <c r="BJ222" s="17" t="s">
        <v>82</v>
      </c>
      <c r="BK222" s="231">
        <f>ROUND(I222*H222,2)</f>
        <v>0</v>
      </c>
      <c r="BL222" s="17" t="s">
        <v>228</v>
      </c>
      <c r="BM222" s="230" t="s">
        <v>1628</v>
      </c>
    </row>
    <row r="223" spans="2:47" s="1" customFormat="1" ht="12">
      <c r="B223" s="38"/>
      <c r="C223" s="39"/>
      <c r="D223" s="232" t="s">
        <v>152</v>
      </c>
      <c r="E223" s="39"/>
      <c r="F223" s="233" t="s">
        <v>1619</v>
      </c>
      <c r="G223" s="39"/>
      <c r="H223" s="39"/>
      <c r="I223" s="145"/>
      <c r="J223" s="39"/>
      <c r="K223" s="39"/>
      <c r="L223" s="43"/>
      <c r="M223" s="234"/>
      <c r="N223" s="83"/>
      <c r="O223" s="83"/>
      <c r="P223" s="83"/>
      <c r="Q223" s="83"/>
      <c r="R223" s="83"/>
      <c r="S223" s="83"/>
      <c r="T223" s="84"/>
      <c r="AT223" s="17" t="s">
        <v>152</v>
      </c>
      <c r="AU223" s="17" t="s">
        <v>84</v>
      </c>
    </row>
    <row r="224" spans="2:65" s="1" customFormat="1" ht="24" customHeight="1">
      <c r="B224" s="38"/>
      <c r="C224" s="219" t="s">
        <v>489</v>
      </c>
      <c r="D224" s="219" t="s">
        <v>145</v>
      </c>
      <c r="E224" s="220" t="s">
        <v>1629</v>
      </c>
      <c r="F224" s="221" t="s">
        <v>1630</v>
      </c>
      <c r="G224" s="222" t="s">
        <v>426</v>
      </c>
      <c r="H224" s="223">
        <v>4</v>
      </c>
      <c r="I224" s="224"/>
      <c r="J224" s="225">
        <f>ROUND(I224*H224,2)</f>
        <v>0</v>
      </c>
      <c r="K224" s="221" t="s">
        <v>149</v>
      </c>
      <c r="L224" s="43"/>
      <c r="M224" s="226" t="s">
        <v>19</v>
      </c>
      <c r="N224" s="227" t="s">
        <v>46</v>
      </c>
      <c r="O224" s="83"/>
      <c r="P224" s="228">
        <f>O224*H224</f>
        <v>0</v>
      </c>
      <c r="Q224" s="228">
        <v>0.02828</v>
      </c>
      <c r="R224" s="228">
        <f>Q224*H224</f>
        <v>0.11312</v>
      </c>
      <c r="S224" s="228">
        <v>0</v>
      </c>
      <c r="T224" s="229">
        <f>S224*H224</f>
        <v>0</v>
      </c>
      <c r="AR224" s="230" t="s">
        <v>228</v>
      </c>
      <c r="AT224" s="230" t="s">
        <v>145</v>
      </c>
      <c r="AU224" s="230" t="s">
        <v>84</v>
      </c>
      <c r="AY224" s="17" t="s">
        <v>143</v>
      </c>
      <c r="BE224" s="231">
        <f>IF(N224="základní",J224,0)</f>
        <v>0</v>
      </c>
      <c r="BF224" s="231">
        <f>IF(N224="snížená",J224,0)</f>
        <v>0</v>
      </c>
      <c r="BG224" s="231">
        <f>IF(N224="zákl. přenesená",J224,0)</f>
        <v>0</v>
      </c>
      <c r="BH224" s="231">
        <f>IF(N224="sníž. přenesená",J224,0)</f>
        <v>0</v>
      </c>
      <c r="BI224" s="231">
        <f>IF(N224="nulová",J224,0)</f>
        <v>0</v>
      </c>
      <c r="BJ224" s="17" t="s">
        <v>82</v>
      </c>
      <c r="BK224" s="231">
        <f>ROUND(I224*H224,2)</f>
        <v>0</v>
      </c>
      <c r="BL224" s="17" t="s">
        <v>228</v>
      </c>
      <c r="BM224" s="230" t="s">
        <v>1631</v>
      </c>
    </row>
    <row r="225" spans="2:47" s="1" customFormat="1" ht="12">
      <c r="B225" s="38"/>
      <c r="C225" s="39"/>
      <c r="D225" s="232" t="s">
        <v>152</v>
      </c>
      <c r="E225" s="39"/>
      <c r="F225" s="233" t="s">
        <v>1619</v>
      </c>
      <c r="G225" s="39"/>
      <c r="H225" s="39"/>
      <c r="I225" s="145"/>
      <c r="J225" s="39"/>
      <c r="K225" s="39"/>
      <c r="L225" s="43"/>
      <c r="M225" s="234"/>
      <c r="N225" s="83"/>
      <c r="O225" s="83"/>
      <c r="P225" s="83"/>
      <c r="Q225" s="83"/>
      <c r="R225" s="83"/>
      <c r="S225" s="83"/>
      <c r="T225" s="84"/>
      <c r="AT225" s="17" t="s">
        <v>152</v>
      </c>
      <c r="AU225" s="17" t="s">
        <v>84</v>
      </c>
    </row>
    <row r="226" spans="2:65" s="1" customFormat="1" ht="24" customHeight="1">
      <c r="B226" s="38"/>
      <c r="C226" s="219" t="s">
        <v>493</v>
      </c>
      <c r="D226" s="219" t="s">
        <v>145</v>
      </c>
      <c r="E226" s="220" t="s">
        <v>1632</v>
      </c>
      <c r="F226" s="221" t="s">
        <v>1633</v>
      </c>
      <c r="G226" s="222" t="s">
        <v>426</v>
      </c>
      <c r="H226" s="223">
        <v>2</v>
      </c>
      <c r="I226" s="224"/>
      <c r="J226" s="225">
        <f>ROUND(I226*H226,2)</f>
        <v>0</v>
      </c>
      <c r="K226" s="221" t="s">
        <v>149</v>
      </c>
      <c r="L226" s="43"/>
      <c r="M226" s="226" t="s">
        <v>19</v>
      </c>
      <c r="N226" s="227" t="s">
        <v>46</v>
      </c>
      <c r="O226" s="83"/>
      <c r="P226" s="228">
        <f>O226*H226</f>
        <v>0</v>
      </c>
      <c r="Q226" s="228">
        <v>0.0348</v>
      </c>
      <c r="R226" s="228">
        <f>Q226*H226</f>
        <v>0.0696</v>
      </c>
      <c r="S226" s="228">
        <v>0</v>
      </c>
      <c r="T226" s="229">
        <f>S226*H226</f>
        <v>0</v>
      </c>
      <c r="AR226" s="230" t="s">
        <v>228</v>
      </c>
      <c r="AT226" s="230" t="s">
        <v>145</v>
      </c>
      <c r="AU226" s="230" t="s">
        <v>84</v>
      </c>
      <c r="AY226" s="17" t="s">
        <v>143</v>
      </c>
      <c r="BE226" s="231">
        <f>IF(N226="základní",J226,0)</f>
        <v>0</v>
      </c>
      <c r="BF226" s="231">
        <f>IF(N226="snížená",J226,0)</f>
        <v>0</v>
      </c>
      <c r="BG226" s="231">
        <f>IF(N226="zákl. přenesená",J226,0)</f>
        <v>0</v>
      </c>
      <c r="BH226" s="231">
        <f>IF(N226="sníž. přenesená",J226,0)</f>
        <v>0</v>
      </c>
      <c r="BI226" s="231">
        <f>IF(N226="nulová",J226,0)</f>
        <v>0</v>
      </c>
      <c r="BJ226" s="17" t="s">
        <v>82</v>
      </c>
      <c r="BK226" s="231">
        <f>ROUND(I226*H226,2)</f>
        <v>0</v>
      </c>
      <c r="BL226" s="17" t="s">
        <v>228</v>
      </c>
      <c r="BM226" s="230" t="s">
        <v>1634</v>
      </c>
    </row>
    <row r="227" spans="2:47" s="1" customFormat="1" ht="12">
      <c r="B227" s="38"/>
      <c r="C227" s="39"/>
      <c r="D227" s="232" t="s">
        <v>152</v>
      </c>
      <c r="E227" s="39"/>
      <c r="F227" s="233" t="s">
        <v>1619</v>
      </c>
      <c r="G227" s="39"/>
      <c r="H227" s="39"/>
      <c r="I227" s="145"/>
      <c r="J227" s="39"/>
      <c r="K227" s="39"/>
      <c r="L227" s="43"/>
      <c r="M227" s="234"/>
      <c r="N227" s="83"/>
      <c r="O227" s="83"/>
      <c r="P227" s="83"/>
      <c r="Q227" s="83"/>
      <c r="R227" s="83"/>
      <c r="S227" s="83"/>
      <c r="T227" s="84"/>
      <c r="AT227" s="17" t="s">
        <v>152</v>
      </c>
      <c r="AU227" s="17" t="s">
        <v>84</v>
      </c>
    </row>
    <row r="228" spans="2:65" s="1" customFormat="1" ht="24" customHeight="1">
      <c r="B228" s="38"/>
      <c r="C228" s="219" t="s">
        <v>497</v>
      </c>
      <c r="D228" s="219" t="s">
        <v>145</v>
      </c>
      <c r="E228" s="220" t="s">
        <v>1635</v>
      </c>
      <c r="F228" s="221" t="s">
        <v>1636</v>
      </c>
      <c r="G228" s="222" t="s">
        <v>426</v>
      </c>
      <c r="H228" s="223">
        <v>1</v>
      </c>
      <c r="I228" s="224"/>
      <c r="J228" s="225">
        <f>ROUND(I228*H228,2)</f>
        <v>0</v>
      </c>
      <c r="K228" s="221" t="s">
        <v>149</v>
      </c>
      <c r="L228" s="43"/>
      <c r="M228" s="226" t="s">
        <v>19</v>
      </c>
      <c r="N228" s="227" t="s">
        <v>46</v>
      </c>
      <c r="O228" s="83"/>
      <c r="P228" s="228">
        <f>O228*H228</f>
        <v>0</v>
      </c>
      <c r="Q228" s="228">
        <v>0.04132</v>
      </c>
      <c r="R228" s="228">
        <f>Q228*H228</f>
        <v>0.04132</v>
      </c>
      <c r="S228" s="228">
        <v>0</v>
      </c>
      <c r="T228" s="229">
        <f>S228*H228</f>
        <v>0</v>
      </c>
      <c r="AR228" s="230" t="s">
        <v>228</v>
      </c>
      <c r="AT228" s="230" t="s">
        <v>145</v>
      </c>
      <c r="AU228" s="230" t="s">
        <v>84</v>
      </c>
      <c r="AY228" s="17" t="s">
        <v>143</v>
      </c>
      <c r="BE228" s="231">
        <f>IF(N228="základní",J228,0)</f>
        <v>0</v>
      </c>
      <c r="BF228" s="231">
        <f>IF(N228="snížená",J228,0)</f>
        <v>0</v>
      </c>
      <c r="BG228" s="231">
        <f>IF(N228="zákl. přenesená",J228,0)</f>
        <v>0</v>
      </c>
      <c r="BH228" s="231">
        <f>IF(N228="sníž. přenesená",J228,0)</f>
        <v>0</v>
      </c>
      <c r="BI228" s="231">
        <f>IF(N228="nulová",J228,0)</f>
        <v>0</v>
      </c>
      <c r="BJ228" s="17" t="s">
        <v>82</v>
      </c>
      <c r="BK228" s="231">
        <f>ROUND(I228*H228,2)</f>
        <v>0</v>
      </c>
      <c r="BL228" s="17" t="s">
        <v>228</v>
      </c>
      <c r="BM228" s="230" t="s">
        <v>1637</v>
      </c>
    </row>
    <row r="229" spans="2:47" s="1" customFormat="1" ht="12">
      <c r="B229" s="38"/>
      <c r="C229" s="39"/>
      <c r="D229" s="232" t="s">
        <v>152</v>
      </c>
      <c r="E229" s="39"/>
      <c r="F229" s="233" t="s">
        <v>1619</v>
      </c>
      <c r="G229" s="39"/>
      <c r="H229" s="39"/>
      <c r="I229" s="145"/>
      <c r="J229" s="39"/>
      <c r="K229" s="39"/>
      <c r="L229" s="43"/>
      <c r="M229" s="234"/>
      <c r="N229" s="83"/>
      <c r="O229" s="83"/>
      <c r="P229" s="83"/>
      <c r="Q229" s="83"/>
      <c r="R229" s="83"/>
      <c r="S229" s="83"/>
      <c r="T229" s="84"/>
      <c r="AT229" s="17" t="s">
        <v>152</v>
      </c>
      <c r="AU229" s="17" t="s">
        <v>84</v>
      </c>
    </row>
    <row r="230" spans="2:65" s="1" customFormat="1" ht="24" customHeight="1">
      <c r="B230" s="38"/>
      <c r="C230" s="219" t="s">
        <v>502</v>
      </c>
      <c r="D230" s="219" t="s">
        <v>145</v>
      </c>
      <c r="E230" s="220" t="s">
        <v>1638</v>
      </c>
      <c r="F230" s="221" t="s">
        <v>1639</v>
      </c>
      <c r="G230" s="222" t="s">
        <v>426</v>
      </c>
      <c r="H230" s="223">
        <v>1</v>
      </c>
      <c r="I230" s="224"/>
      <c r="J230" s="225">
        <f>ROUND(I230*H230,2)</f>
        <v>0</v>
      </c>
      <c r="K230" s="221" t="s">
        <v>149</v>
      </c>
      <c r="L230" s="43"/>
      <c r="M230" s="226" t="s">
        <v>19</v>
      </c>
      <c r="N230" s="227" t="s">
        <v>46</v>
      </c>
      <c r="O230" s="83"/>
      <c r="P230" s="228">
        <f>O230*H230</f>
        <v>0</v>
      </c>
      <c r="Q230" s="228">
        <v>0.04532</v>
      </c>
      <c r="R230" s="228">
        <f>Q230*H230</f>
        <v>0.04532</v>
      </c>
      <c r="S230" s="228">
        <v>0</v>
      </c>
      <c r="T230" s="229">
        <f>S230*H230</f>
        <v>0</v>
      </c>
      <c r="AR230" s="230" t="s">
        <v>228</v>
      </c>
      <c r="AT230" s="230" t="s">
        <v>145</v>
      </c>
      <c r="AU230" s="230" t="s">
        <v>84</v>
      </c>
      <c r="AY230" s="17" t="s">
        <v>143</v>
      </c>
      <c r="BE230" s="231">
        <f>IF(N230="základní",J230,0)</f>
        <v>0</v>
      </c>
      <c r="BF230" s="231">
        <f>IF(N230="snížená",J230,0)</f>
        <v>0</v>
      </c>
      <c r="BG230" s="231">
        <f>IF(N230="zákl. přenesená",J230,0)</f>
        <v>0</v>
      </c>
      <c r="BH230" s="231">
        <f>IF(N230="sníž. přenesená",J230,0)</f>
        <v>0</v>
      </c>
      <c r="BI230" s="231">
        <f>IF(N230="nulová",J230,0)</f>
        <v>0</v>
      </c>
      <c r="BJ230" s="17" t="s">
        <v>82</v>
      </c>
      <c r="BK230" s="231">
        <f>ROUND(I230*H230,2)</f>
        <v>0</v>
      </c>
      <c r="BL230" s="17" t="s">
        <v>228</v>
      </c>
      <c r="BM230" s="230" t="s">
        <v>1640</v>
      </c>
    </row>
    <row r="231" spans="2:47" s="1" customFormat="1" ht="12">
      <c r="B231" s="38"/>
      <c r="C231" s="39"/>
      <c r="D231" s="232" t="s">
        <v>152</v>
      </c>
      <c r="E231" s="39"/>
      <c r="F231" s="233" t="s">
        <v>1619</v>
      </c>
      <c r="G231" s="39"/>
      <c r="H231" s="39"/>
      <c r="I231" s="145"/>
      <c r="J231" s="39"/>
      <c r="K231" s="39"/>
      <c r="L231" s="43"/>
      <c r="M231" s="234"/>
      <c r="N231" s="83"/>
      <c r="O231" s="83"/>
      <c r="P231" s="83"/>
      <c r="Q231" s="83"/>
      <c r="R231" s="83"/>
      <c r="S231" s="83"/>
      <c r="T231" s="84"/>
      <c r="AT231" s="17" t="s">
        <v>152</v>
      </c>
      <c r="AU231" s="17" t="s">
        <v>84</v>
      </c>
    </row>
    <row r="232" spans="2:65" s="1" customFormat="1" ht="24" customHeight="1">
      <c r="B232" s="38"/>
      <c r="C232" s="219" t="s">
        <v>507</v>
      </c>
      <c r="D232" s="219" t="s">
        <v>145</v>
      </c>
      <c r="E232" s="220" t="s">
        <v>1641</v>
      </c>
      <c r="F232" s="221" t="s">
        <v>1642</v>
      </c>
      <c r="G232" s="222" t="s">
        <v>426</v>
      </c>
      <c r="H232" s="223">
        <v>2</v>
      </c>
      <c r="I232" s="224"/>
      <c r="J232" s="225">
        <f>ROUND(I232*H232,2)</f>
        <v>0</v>
      </c>
      <c r="K232" s="221" t="s">
        <v>149</v>
      </c>
      <c r="L232" s="43"/>
      <c r="M232" s="226" t="s">
        <v>19</v>
      </c>
      <c r="N232" s="227" t="s">
        <v>46</v>
      </c>
      <c r="O232" s="83"/>
      <c r="P232" s="228">
        <f>O232*H232</f>
        <v>0</v>
      </c>
      <c r="Q232" s="228">
        <v>0.0561</v>
      </c>
      <c r="R232" s="228">
        <f>Q232*H232</f>
        <v>0.1122</v>
      </c>
      <c r="S232" s="228">
        <v>0</v>
      </c>
      <c r="T232" s="229">
        <f>S232*H232</f>
        <v>0</v>
      </c>
      <c r="AR232" s="230" t="s">
        <v>228</v>
      </c>
      <c r="AT232" s="230" t="s">
        <v>145</v>
      </c>
      <c r="AU232" s="230" t="s">
        <v>84</v>
      </c>
      <c r="AY232" s="17" t="s">
        <v>143</v>
      </c>
      <c r="BE232" s="231">
        <f>IF(N232="základní",J232,0)</f>
        <v>0</v>
      </c>
      <c r="BF232" s="231">
        <f>IF(N232="snížená",J232,0)</f>
        <v>0</v>
      </c>
      <c r="BG232" s="231">
        <f>IF(N232="zákl. přenesená",J232,0)</f>
        <v>0</v>
      </c>
      <c r="BH232" s="231">
        <f>IF(N232="sníž. přenesená",J232,0)</f>
        <v>0</v>
      </c>
      <c r="BI232" s="231">
        <f>IF(N232="nulová",J232,0)</f>
        <v>0</v>
      </c>
      <c r="BJ232" s="17" t="s">
        <v>82</v>
      </c>
      <c r="BK232" s="231">
        <f>ROUND(I232*H232,2)</f>
        <v>0</v>
      </c>
      <c r="BL232" s="17" t="s">
        <v>228</v>
      </c>
      <c r="BM232" s="230" t="s">
        <v>1643</v>
      </c>
    </row>
    <row r="233" spans="2:47" s="1" customFormat="1" ht="12">
      <c r="B233" s="38"/>
      <c r="C233" s="39"/>
      <c r="D233" s="232" t="s">
        <v>152</v>
      </c>
      <c r="E233" s="39"/>
      <c r="F233" s="233" t="s">
        <v>1619</v>
      </c>
      <c r="G233" s="39"/>
      <c r="H233" s="39"/>
      <c r="I233" s="145"/>
      <c r="J233" s="39"/>
      <c r="K233" s="39"/>
      <c r="L233" s="43"/>
      <c r="M233" s="234"/>
      <c r="N233" s="83"/>
      <c r="O233" s="83"/>
      <c r="P233" s="83"/>
      <c r="Q233" s="83"/>
      <c r="R233" s="83"/>
      <c r="S233" s="83"/>
      <c r="T233" s="84"/>
      <c r="AT233" s="17" t="s">
        <v>152</v>
      </c>
      <c r="AU233" s="17" t="s">
        <v>84</v>
      </c>
    </row>
    <row r="234" spans="2:65" s="1" customFormat="1" ht="24" customHeight="1">
      <c r="B234" s="38"/>
      <c r="C234" s="219" t="s">
        <v>511</v>
      </c>
      <c r="D234" s="219" t="s">
        <v>145</v>
      </c>
      <c r="E234" s="220" t="s">
        <v>1644</v>
      </c>
      <c r="F234" s="221" t="s">
        <v>1645</v>
      </c>
      <c r="G234" s="222" t="s">
        <v>426</v>
      </c>
      <c r="H234" s="223">
        <v>1</v>
      </c>
      <c r="I234" s="224"/>
      <c r="J234" s="225">
        <f>ROUND(I234*H234,2)</f>
        <v>0</v>
      </c>
      <c r="K234" s="221" t="s">
        <v>149</v>
      </c>
      <c r="L234" s="43"/>
      <c r="M234" s="226" t="s">
        <v>19</v>
      </c>
      <c r="N234" s="227" t="s">
        <v>46</v>
      </c>
      <c r="O234" s="83"/>
      <c r="P234" s="228">
        <f>O234*H234</f>
        <v>0</v>
      </c>
      <c r="Q234" s="228">
        <v>0.04684</v>
      </c>
      <c r="R234" s="228">
        <f>Q234*H234</f>
        <v>0.04684</v>
      </c>
      <c r="S234" s="228">
        <v>0</v>
      </c>
      <c r="T234" s="229">
        <f>S234*H234</f>
        <v>0</v>
      </c>
      <c r="AR234" s="230" t="s">
        <v>228</v>
      </c>
      <c r="AT234" s="230" t="s">
        <v>145</v>
      </c>
      <c r="AU234" s="230" t="s">
        <v>84</v>
      </c>
      <c r="AY234" s="17" t="s">
        <v>143</v>
      </c>
      <c r="BE234" s="231">
        <f>IF(N234="základní",J234,0)</f>
        <v>0</v>
      </c>
      <c r="BF234" s="231">
        <f>IF(N234="snížená",J234,0)</f>
        <v>0</v>
      </c>
      <c r="BG234" s="231">
        <f>IF(N234="zákl. přenesená",J234,0)</f>
        <v>0</v>
      </c>
      <c r="BH234" s="231">
        <f>IF(N234="sníž. přenesená",J234,0)</f>
        <v>0</v>
      </c>
      <c r="BI234" s="231">
        <f>IF(N234="nulová",J234,0)</f>
        <v>0</v>
      </c>
      <c r="BJ234" s="17" t="s">
        <v>82</v>
      </c>
      <c r="BK234" s="231">
        <f>ROUND(I234*H234,2)</f>
        <v>0</v>
      </c>
      <c r="BL234" s="17" t="s">
        <v>228</v>
      </c>
      <c r="BM234" s="230" t="s">
        <v>1646</v>
      </c>
    </row>
    <row r="235" spans="2:47" s="1" customFormat="1" ht="12">
      <c r="B235" s="38"/>
      <c r="C235" s="39"/>
      <c r="D235" s="232" t="s">
        <v>152</v>
      </c>
      <c r="E235" s="39"/>
      <c r="F235" s="233" t="s">
        <v>1619</v>
      </c>
      <c r="G235" s="39"/>
      <c r="H235" s="39"/>
      <c r="I235" s="145"/>
      <c r="J235" s="39"/>
      <c r="K235" s="39"/>
      <c r="L235" s="43"/>
      <c r="M235" s="234"/>
      <c r="N235" s="83"/>
      <c r="O235" s="83"/>
      <c r="P235" s="83"/>
      <c r="Q235" s="83"/>
      <c r="R235" s="83"/>
      <c r="S235" s="83"/>
      <c r="T235" s="84"/>
      <c r="AT235" s="17" t="s">
        <v>152</v>
      </c>
      <c r="AU235" s="17" t="s">
        <v>84</v>
      </c>
    </row>
    <row r="236" spans="2:65" s="1" customFormat="1" ht="24" customHeight="1">
      <c r="B236" s="38"/>
      <c r="C236" s="219" t="s">
        <v>516</v>
      </c>
      <c r="D236" s="219" t="s">
        <v>145</v>
      </c>
      <c r="E236" s="220" t="s">
        <v>1647</v>
      </c>
      <c r="F236" s="221" t="s">
        <v>1648</v>
      </c>
      <c r="G236" s="222" t="s">
        <v>426</v>
      </c>
      <c r="H236" s="223">
        <v>1</v>
      </c>
      <c r="I236" s="224"/>
      <c r="J236" s="225">
        <f>ROUND(I236*H236,2)</f>
        <v>0</v>
      </c>
      <c r="K236" s="221" t="s">
        <v>505</v>
      </c>
      <c r="L236" s="43"/>
      <c r="M236" s="226" t="s">
        <v>19</v>
      </c>
      <c r="N236" s="227" t="s">
        <v>46</v>
      </c>
      <c r="O236" s="83"/>
      <c r="P236" s="228">
        <f>O236*H236</f>
        <v>0</v>
      </c>
      <c r="Q236" s="228">
        <v>0.02803</v>
      </c>
      <c r="R236" s="228">
        <f>Q236*H236</f>
        <v>0.02803</v>
      </c>
      <c r="S236" s="228">
        <v>0</v>
      </c>
      <c r="T236" s="229">
        <f>S236*H236</f>
        <v>0</v>
      </c>
      <c r="AR236" s="230" t="s">
        <v>228</v>
      </c>
      <c r="AT236" s="230" t="s">
        <v>145</v>
      </c>
      <c r="AU236" s="230" t="s">
        <v>84</v>
      </c>
      <c r="AY236" s="17" t="s">
        <v>143</v>
      </c>
      <c r="BE236" s="231">
        <f>IF(N236="základní",J236,0)</f>
        <v>0</v>
      </c>
      <c r="BF236" s="231">
        <f>IF(N236="snížená",J236,0)</f>
        <v>0</v>
      </c>
      <c r="BG236" s="231">
        <f>IF(N236="zákl. přenesená",J236,0)</f>
        <v>0</v>
      </c>
      <c r="BH236" s="231">
        <f>IF(N236="sníž. přenesená",J236,0)</f>
        <v>0</v>
      </c>
      <c r="BI236" s="231">
        <f>IF(N236="nulová",J236,0)</f>
        <v>0</v>
      </c>
      <c r="BJ236" s="17" t="s">
        <v>82</v>
      </c>
      <c r="BK236" s="231">
        <f>ROUND(I236*H236,2)</f>
        <v>0</v>
      </c>
      <c r="BL236" s="17" t="s">
        <v>228</v>
      </c>
      <c r="BM236" s="230" t="s">
        <v>1649</v>
      </c>
    </row>
    <row r="237" spans="2:47" s="1" customFormat="1" ht="12">
      <c r="B237" s="38"/>
      <c r="C237" s="39"/>
      <c r="D237" s="232" t="s">
        <v>152</v>
      </c>
      <c r="E237" s="39"/>
      <c r="F237" s="233" t="s">
        <v>1619</v>
      </c>
      <c r="G237" s="39"/>
      <c r="H237" s="39"/>
      <c r="I237" s="145"/>
      <c r="J237" s="39"/>
      <c r="K237" s="39"/>
      <c r="L237" s="43"/>
      <c r="M237" s="234"/>
      <c r="N237" s="83"/>
      <c r="O237" s="83"/>
      <c r="P237" s="83"/>
      <c r="Q237" s="83"/>
      <c r="R237" s="83"/>
      <c r="S237" s="83"/>
      <c r="T237" s="84"/>
      <c r="AT237" s="17" t="s">
        <v>152</v>
      </c>
      <c r="AU237" s="17" t="s">
        <v>84</v>
      </c>
    </row>
    <row r="238" spans="2:47" s="1" customFormat="1" ht="12">
      <c r="B238" s="38"/>
      <c r="C238" s="39"/>
      <c r="D238" s="232" t="s">
        <v>579</v>
      </c>
      <c r="E238" s="39"/>
      <c r="F238" s="233" t="s">
        <v>1650</v>
      </c>
      <c r="G238" s="39"/>
      <c r="H238" s="39"/>
      <c r="I238" s="145"/>
      <c r="J238" s="39"/>
      <c r="K238" s="39"/>
      <c r="L238" s="43"/>
      <c r="M238" s="234"/>
      <c r="N238" s="83"/>
      <c r="O238" s="83"/>
      <c r="P238" s="83"/>
      <c r="Q238" s="83"/>
      <c r="R238" s="83"/>
      <c r="S238" s="83"/>
      <c r="T238" s="84"/>
      <c r="AT238" s="17" t="s">
        <v>579</v>
      </c>
      <c r="AU238" s="17" t="s">
        <v>84</v>
      </c>
    </row>
    <row r="239" spans="2:65" s="1" customFormat="1" ht="24" customHeight="1">
      <c r="B239" s="38"/>
      <c r="C239" s="219" t="s">
        <v>337</v>
      </c>
      <c r="D239" s="219" t="s">
        <v>145</v>
      </c>
      <c r="E239" s="220" t="s">
        <v>1651</v>
      </c>
      <c r="F239" s="221" t="s">
        <v>1652</v>
      </c>
      <c r="G239" s="222" t="s">
        <v>426</v>
      </c>
      <c r="H239" s="223">
        <v>36</v>
      </c>
      <c r="I239" s="224"/>
      <c r="J239" s="225">
        <f>ROUND(I239*H239,2)</f>
        <v>0</v>
      </c>
      <c r="K239" s="221" t="s">
        <v>505</v>
      </c>
      <c r="L239" s="43"/>
      <c r="M239" s="226" t="s">
        <v>19</v>
      </c>
      <c r="N239" s="227" t="s">
        <v>46</v>
      </c>
      <c r="O239" s="83"/>
      <c r="P239" s="228">
        <f>O239*H239</f>
        <v>0</v>
      </c>
      <c r="Q239" s="228">
        <v>0.0309</v>
      </c>
      <c r="R239" s="228">
        <f>Q239*H239</f>
        <v>1.1124</v>
      </c>
      <c r="S239" s="228">
        <v>0</v>
      </c>
      <c r="T239" s="229">
        <f>S239*H239</f>
        <v>0</v>
      </c>
      <c r="AR239" s="230" t="s">
        <v>228</v>
      </c>
      <c r="AT239" s="230" t="s">
        <v>145</v>
      </c>
      <c r="AU239" s="230" t="s">
        <v>84</v>
      </c>
      <c r="AY239" s="17" t="s">
        <v>143</v>
      </c>
      <c r="BE239" s="231">
        <f>IF(N239="základní",J239,0)</f>
        <v>0</v>
      </c>
      <c r="BF239" s="231">
        <f>IF(N239="snížená",J239,0)</f>
        <v>0</v>
      </c>
      <c r="BG239" s="231">
        <f>IF(N239="zákl. přenesená",J239,0)</f>
        <v>0</v>
      </c>
      <c r="BH239" s="231">
        <f>IF(N239="sníž. přenesená",J239,0)</f>
        <v>0</v>
      </c>
      <c r="BI239" s="231">
        <f>IF(N239="nulová",J239,0)</f>
        <v>0</v>
      </c>
      <c r="BJ239" s="17" t="s">
        <v>82</v>
      </c>
      <c r="BK239" s="231">
        <f>ROUND(I239*H239,2)</f>
        <v>0</v>
      </c>
      <c r="BL239" s="17" t="s">
        <v>228</v>
      </c>
      <c r="BM239" s="230" t="s">
        <v>1653</v>
      </c>
    </row>
    <row r="240" spans="2:47" s="1" customFormat="1" ht="12">
      <c r="B240" s="38"/>
      <c r="C240" s="39"/>
      <c r="D240" s="232" t="s">
        <v>152</v>
      </c>
      <c r="E240" s="39"/>
      <c r="F240" s="233" t="s">
        <v>1619</v>
      </c>
      <c r="G240" s="39"/>
      <c r="H240" s="39"/>
      <c r="I240" s="145"/>
      <c r="J240" s="39"/>
      <c r="K240" s="39"/>
      <c r="L240" s="43"/>
      <c r="M240" s="234"/>
      <c r="N240" s="83"/>
      <c r="O240" s="83"/>
      <c r="P240" s="83"/>
      <c r="Q240" s="83"/>
      <c r="R240" s="83"/>
      <c r="S240" s="83"/>
      <c r="T240" s="84"/>
      <c r="AT240" s="17" t="s">
        <v>152</v>
      </c>
      <c r="AU240" s="17" t="s">
        <v>84</v>
      </c>
    </row>
    <row r="241" spans="2:47" s="1" customFormat="1" ht="12">
      <c r="B241" s="38"/>
      <c r="C241" s="39"/>
      <c r="D241" s="232" t="s">
        <v>579</v>
      </c>
      <c r="E241" s="39"/>
      <c r="F241" s="233" t="s">
        <v>1654</v>
      </c>
      <c r="G241" s="39"/>
      <c r="H241" s="39"/>
      <c r="I241" s="145"/>
      <c r="J241" s="39"/>
      <c r="K241" s="39"/>
      <c r="L241" s="43"/>
      <c r="M241" s="234"/>
      <c r="N241" s="83"/>
      <c r="O241" s="83"/>
      <c r="P241" s="83"/>
      <c r="Q241" s="83"/>
      <c r="R241" s="83"/>
      <c r="S241" s="83"/>
      <c r="T241" s="84"/>
      <c r="AT241" s="17" t="s">
        <v>579</v>
      </c>
      <c r="AU241" s="17" t="s">
        <v>84</v>
      </c>
    </row>
    <row r="242" spans="2:65" s="1" customFormat="1" ht="24" customHeight="1">
      <c r="B242" s="38"/>
      <c r="C242" s="219" t="s">
        <v>524</v>
      </c>
      <c r="D242" s="219" t="s">
        <v>145</v>
      </c>
      <c r="E242" s="220" t="s">
        <v>1655</v>
      </c>
      <c r="F242" s="221" t="s">
        <v>1656</v>
      </c>
      <c r="G242" s="222" t="s">
        <v>426</v>
      </c>
      <c r="H242" s="223">
        <v>7</v>
      </c>
      <c r="I242" s="224"/>
      <c r="J242" s="225">
        <f>ROUND(I242*H242,2)</f>
        <v>0</v>
      </c>
      <c r="K242" s="221" t="s">
        <v>505</v>
      </c>
      <c r="L242" s="43"/>
      <c r="M242" s="226" t="s">
        <v>19</v>
      </c>
      <c r="N242" s="227" t="s">
        <v>46</v>
      </c>
      <c r="O242" s="83"/>
      <c r="P242" s="228">
        <f>O242*H242</f>
        <v>0</v>
      </c>
      <c r="Q242" s="228">
        <v>0.03664</v>
      </c>
      <c r="R242" s="228">
        <f>Q242*H242</f>
        <v>0.25648</v>
      </c>
      <c r="S242" s="228">
        <v>0</v>
      </c>
      <c r="T242" s="229">
        <f>S242*H242</f>
        <v>0</v>
      </c>
      <c r="AR242" s="230" t="s">
        <v>228</v>
      </c>
      <c r="AT242" s="230" t="s">
        <v>145</v>
      </c>
      <c r="AU242" s="230" t="s">
        <v>84</v>
      </c>
      <c r="AY242" s="17" t="s">
        <v>143</v>
      </c>
      <c r="BE242" s="231">
        <f>IF(N242="základní",J242,0)</f>
        <v>0</v>
      </c>
      <c r="BF242" s="231">
        <f>IF(N242="snížená",J242,0)</f>
        <v>0</v>
      </c>
      <c r="BG242" s="231">
        <f>IF(N242="zákl. přenesená",J242,0)</f>
        <v>0</v>
      </c>
      <c r="BH242" s="231">
        <f>IF(N242="sníž. přenesená",J242,0)</f>
        <v>0</v>
      </c>
      <c r="BI242" s="231">
        <f>IF(N242="nulová",J242,0)</f>
        <v>0</v>
      </c>
      <c r="BJ242" s="17" t="s">
        <v>82</v>
      </c>
      <c r="BK242" s="231">
        <f>ROUND(I242*H242,2)</f>
        <v>0</v>
      </c>
      <c r="BL242" s="17" t="s">
        <v>228</v>
      </c>
      <c r="BM242" s="230" t="s">
        <v>1657</v>
      </c>
    </row>
    <row r="243" spans="2:47" s="1" customFormat="1" ht="12">
      <c r="B243" s="38"/>
      <c r="C243" s="39"/>
      <c r="D243" s="232" t="s">
        <v>152</v>
      </c>
      <c r="E243" s="39"/>
      <c r="F243" s="233" t="s">
        <v>1619</v>
      </c>
      <c r="G243" s="39"/>
      <c r="H243" s="39"/>
      <c r="I243" s="145"/>
      <c r="J243" s="39"/>
      <c r="K243" s="39"/>
      <c r="L243" s="43"/>
      <c r="M243" s="234"/>
      <c r="N243" s="83"/>
      <c r="O243" s="83"/>
      <c r="P243" s="83"/>
      <c r="Q243" s="83"/>
      <c r="R243" s="83"/>
      <c r="S243" s="83"/>
      <c r="T243" s="84"/>
      <c r="AT243" s="17" t="s">
        <v>152</v>
      </c>
      <c r="AU243" s="17" t="s">
        <v>84</v>
      </c>
    </row>
    <row r="244" spans="2:47" s="1" customFormat="1" ht="12">
      <c r="B244" s="38"/>
      <c r="C244" s="39"/>
      <c r="D244" s="232" t="s">
        <v>579</v>
      </c>
      <c r="E244" s="39"/>
      <c r="F244" s="233" t="s">
        <v>1658</v>
      </c>
      <c r="G244" s="39"/>
      <c r="H244" s="39"/>
      <c r="I244" s="145"/>
      <c r="J244" s="39"/>
      <c r="K244" s="39"/>
      <c r="L244" s="43"/>
      <c r="M244" s="234"/>
      <c r="N244" s="83"/>
      <c r="O244" s="83"/>
      <c r="P244" s="83"/>
      <c r="Q244" s="83"/>
      <c r="R244" s="83"/>
      <c r="S244" s="83"/>
      <c r="T244" s="84"/>
      <c r="AT244" s="17" t="s">
        <v>579</v>
      </c>
      <c r="AU244" s="17" t="s">
        <v>84</v>
      </c>
    </row>
    <row r="245" spans="2:65" s="1" customFormat="1" ht="24" customHeight="1">
      <c r="B245" s="38"/>
      <c r="C245" s="219" t="s">
        <v>448</v>
      </c>
      <c r="D245" s="219" t="s">
        <v>145</v>
      </c>
      <c r="E245" s="220" t="s">
        <v>1659</v>
      </c>
      <c r="F245" s="221" t="s">
        <v>1660</v>
      </c>
      <c r="G245" s="222" t="s">
        <v>426</v>
      </c>
      <c r="H245" s="223">
        <v>4</v>
      </c>
      <c r="I245" s="224"/>
      <c r="J245" s="225">
        <f>ROUND(I245*H245,2)</f>
        <v>0</v>
      </c>
      <c r="K245" s="221" t="s">
        <v>505</v>
      </c>
      <c r="L245" s="43"/>
      <c r="M245" s="226" t="s">
        <v>19</v>
      </c>
      <c r="N245" s="227" t="s">
        <v>46</v>
      </c>
      <c r="O245" s="83"/>
      <c r="P245" s="228">
        <f>O245*H245</f>
        <v>0</v>
      </c>
      <c r="Q245" s="228">
        <v>0.04238</v>
      </c>
      <c r="R245" s="228">
        <f>Q245*H245</f>
        <v>0.16952</v>
      </c>
      <c r="S245" s="228">
        <v>0</v>
      </c>
      <c r="T245" s="229">
        <f>S245*H245</f>
        <v>0</v>
      </c>
      <c r="AR245" s="230" t="s">
        <v>228</v>
      </c>
      <c r="AT245" s="230" t="s">
        <v>145</v>
      </c>
      <c r="AU245" s="230" t="s">
        <v>84</v>
      </c>
      <c r="AY245" s="17" t="s">
        <v>143</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228</v>
      </c>
      <c r="BM245" s="230" t="s">
        <v>1661</v>
      </c>
    </row>
    <row r="246" spans="2:47" s="1" customFormat="1" ht="12">
      <c r="B246" s="38"/>
      <c r="C246" s="39"/>
      <c r="D246" s="232" t="s">
        <v>152</v>
      </c>
      <c r="E246" s="39"/>
      <c r="F246" s="233" t="s">
        <v>1619</v>
      </c>
      <c r="G246" s="39"/>
      <c r="H246" s="39"/>
      <c r="I246" s="145"/>
      <c r="J246" s="39"/>
      <c r="K246" s="39"/>
      <c r="L246" s="43"/>
      <c r="M246" s="234"/>
      <c r="N246" s="83"/>
      <c r="O246" s="83"/>
      <c r="P246" s="83"/>
      <c r="Q246" s="83"/>
      <c r="R246" s="83"/>
      <c r="S246" s="83"/>
      <c r="T246" s="84"/>
      <c r="AT246" s="17" t="s">
        <v>152</v>
      </c>
      <c r="AU246" s="17" t="s">
        <v>84</v>
      </c>
    </row>
    <row r="247" spans="2:47" s="1" customFormat="1" ht="12">
      <c r="B247" s="38"/>
      <c r="C247" s="39"/>
      <c r="D247" s="232" t="s">
        <v>579</v>
      </c>
      <c r="E247" s="39"/>
      <c r="F247" s="233" t="s">
        <v>1662</v>
      </c>
      <c r="G247" s="39"/>
      <c r="H247" s="39"/>
      <c r="I247" s="145"/>
      <c r="J247" s="39"/>
      <c r="K247" s="39"/>
      <c r="L247" s="43"/>
      <c r="M247" s="234"/>
      <c r="N247" s="83"/>
      <c r="O247" s="83"/>
      <c r="P247" s="83"/>
      <c r="Q247" s="83"/>
      <c r="R247" s="83"/>
      <c r="S247" s="83"/>
      <c r="T247" s="84"/>
      <c r="AT247" s="17" t="s">
        <v>579</v>
      </c>
      <c r="AU247" s="17" t="s">
        <v>84</v>
      </c>
    </row>
    <row r="248" spans="2:65" s="1" customFormat="1" ht="24" customHeight="1">
      <c r="B248" s="38"/>
      <c r="C248" s="219" t="s">
        <v>456</v>
      </c>
      <c r="D248" s="219" t="s">
        <v>145</v>
      </c>
      <c r="E248" s="220" t="s">
        <v>1663</v>
      </c>
      <c r="F248" s="221" t="s">
        <v>1664</v>
      </c>
      <c r="G248" s="222" t="s">
        <v>426</v>
      </c>
      <c r="H248" s="223">
        <v>11</v>
      </c>
      <c r="I248" s="224"/>
      <c r="J248" s="225">
        <f>ROUND(I248*H248,2)</f>
        <v>0</v>
      </c>
      <c r="K248" s="221" t="s">
        <v>505</v>
      </c>
      <c r="L248" s="43"/>
      <c r="M248" s="226" t="s">
        <v>19</v>
      </c>
      <c r="N248" s="227" t="s">
        <v>46</v>
      </c>
      <c r="O248" s="83"/>
      <c r="P248" s="228">
        <f>O248*H248</f>
        <v>0</v>
      </c>
      <c r="Q248" s="228">
        <v>0.0348</v>
      </c>
      <c r="R248" s="228">
        <f>Q248*H248</f>
        <v>0.3828</v>
      </c>
      <c r="S248" s="228">
        <v>0</v>
      </c>
      <c r="T248" s="229">
        <f>S248*H248</f>
        <v>0</v>
      </c>
      <c r="AR248" s="230" t="s">
        <v>228</v>
      </c>
      <c r="AT248" s="230" t="s">
        <v>145</v>
      </c>
      <c r="AU248" s="230" t="s">
        <v>84</v>
      </c>
      <c r="AY248" s="17" t="s">
        <v>143</v>
      </c>
      <c r="BE248" s="231">
        <f>IF(N248="základní",J248,0)</f>
        <v>0</v>
      </c>
      <c r="BF248" s="231">
        <f>IF(N248="snížená",J248,0)</f>
        <v>0</v>
      </c>
      <c r="BG248" s="231">
        <f>IF(N248="zákl. přenesená",J248,0)</f>
        <v>0</v>
      </c>
      <c r="BH248" s="231">
        <f>IF(N248="sníž. přenesená",J248,0)</f>
        <v>0</v>
      </c>
      <c r="BI248" s="231">
        <f>IF(N248="nulová",J248,0)</f>
        <v>0</v>
      </c>
      <c r="BJ248" s="17" t="s">
        <v>82</v>
      </c>
      <c r="BK248" s="231">
        <f>ROUND(I248*H248,2)</f>
        <v>0</v>
      </c>
      <c r="BL248" s="17" t="s">
        <v>228</v>
      </c>
      <c r="BM248" s="230" t="s">
        <v>1665</v>
      </c>
    </row>
    <row r="249" spans="2:47" s="1" customFormat="1" ht="12">
      <c r="B249" s="38"/>
      <c r="C249" s="39"/>
      <c r="D249" s="232" t="s">
        <v>152</v>
      </c>
      <c r="E249" s="39"/>
      <c r="F249" s="233" t="s">
        <v>1619</v>
      </c>
      <c r="G249" s="39"/>
      <c r="H249" s="39"/>
      <c r="I249" s="145"/>
      <c r="J249" s="39"/>
      <c r="K249" s="39"/>
      <c r="L249" s="43"/>
      <c r="M249" s="234"/>
      <c r="N249" s="83"/>
      <c r="O249" s="83"/>
      <c r="P249" s="83"/>
      <c r="Q249" s="83"/>
      <c r="R249" s="83"/>
      <c r="S249" s="83"/>
      <c r="T249" s="84"/>
      <c r="AT249" s="17" t="s">
        <v>152</v>
      </c>
      <c r="AU249" s="17" t="s">
        <v>84</v>
      </c>
    </row>
    <row r="250" spans="2:47" s="1" customFormat="1" ht="12">
      <c r="B250" s="38"/>
      <c r="C250" s="39"/>
      <c r="D250" s="232" t="s">
        <v>579</v>
      </c>
      <c r="E250" s="39"/>
      <c r="F250" s="233" t="s">
        <v>1666</v>
      </c>
      <c r="G250" s="39"/>
      <c r="H250" s="39"/>
      <c r="I250" s="145"/>
      <c r="J250" s="39"/>
      <c r="K250" s="39"/>
      <c r="L250" s="43"/>
      <c r="M250" s="234"/>
      <c r="N250" s="83"/>
      <c r="O250" s="83"/>
      <c r="P250" s="83"/>
      <c r="Q250" s="83"/>
      <c r="R250" s="83"/>
      <c r="S250" s="83"/>
      <c r="T250" s="84"/>
      <c r="AT250" s="17" t="s">
        <v>579</v>
      </c>
      <c r="AU250" s="17" t="s">
        <v>84</v>
      </c>
    </row>
    <row r="251" spans="2:65" s="1" customFormat="1" ht="24" customHeight="1">
      <c r="B251" s="38"/>
      <c r="C251" s="219" t="s">
        <v>534</v>
      </c>
      <c r="D251" s="219" t="s">
        <v>145</v>
      </c>
      <c r="E251" s="220" t="s">
        <v>1667</v>
      </c>
      <c r="F251" s="221" t="s">
        <v>1668</v>
      </c>
      <c r="G251" s="222" t="s">
        <v>426</v>
      </c>
      <c r="H251" s="223">
        <v>4</v>
      </c>
      <c r="I251" s="224"/>
      <c r="J251" s="225">
        <f>ROUND(I251*H251,2)</f>
        <v>0</v>
      </c>
      <c r="K251" s="221" t="s">
        <v>505</v>
      </c>
      <c r="L251" s="43"/>
      <c r="M251" s="226" t="s">
        <v>19</v>
      </c>
      <c r="N251" s="227" t="s">
        <v>46</v>
      </c>
      <c r="O251" s="83"/>
      <c r="P251" s="228">
        <f>O251*H251</f>
        <v>0</v>
      </c>
      <c r="Q251" s="228">
        <v>0.04132</v>
      </c>
      <c r="R251" s="228">
        <f>Q251*H251</f>
        <v>0.16528</v>
      </c>
      <c r="S251" s="228">
        <v>0</v>
      </c>
      <c r="T251" s="229">
        <f>S251*H251</f>
        <v>0</v>
      </c>
      <c r="AR251" s="230" t="s">
        <v>228</v>
      </c>
      <c r="AT251" s="230" t="s">
        <v>145</v>
      </c>
      <c r="AU251" s="230" t="s">
        <v>84</v>
      </c>
      <c r="AY251" s="17" t="s">
        <v>143</v>
      </c>
      <c r="BE251" s="231">
        <f>IF(N251="základní",J251,0)</f>
        <v>0</v>
      </c>
      <c r="BF251" s="231">
        <f>IF(N251="snížená",J251,0)</f>
        <v>0</v>
      </c>
      <c r="BG251" s="231">
        <f>IF(N251="zákl. přenesená",J251,0)</f>
        <v>0</v>
      </c>
      <c r="BH251" s="231">
        <f>IF(N251="sníž. přenesená",J251,0)</f>
        <v>0</v>
      </c>
      <c r="BI251" s="231">
        <f>IF(N251="nulová",J251,0)</f>
        <v>0</v>
      </c>
      <c r="BJ251" s="17" t="s">
        <v>82</v>
      </c>
      <c r="BK251" s="231">
        <f>ROUND(I251*H251,2)</f>
        <v>0</v>
      </c>
      <c r="BL251" s="17" t="s">
        <v>228</v>
      </c>
      <c r="BM251" s="230" t="s">
        <v>1669</v>
      </c>
    </row>
    <row r="252" spans="2:47" s="1" customFormat="1" ht="12">
      <c r="B252" s="38"/>
      <c r="C252" s="39"/>
      <c r="D252" s="232" t="s">
        <v>152</v>
      </c>
      <c r="E252" s="39"/>
      <c r="F252" s="233" t="s">
        <v>1619</v>
      </c>
      <c r="G252" s="39"/>
      <c r="H252" s="39"/>
      <c r="I252" s="145"/>
      <c r="J252" s="39"/>
      <c r="K252" s="39"/>
      <c r="L252" s="43"/>
      <c r="M252" s="234"/>
      <c r="N252" s="83"/>
      <c r="O252" s="83"/>
      <c r="P252" s="83"/>
      <c r="Q252" s="83"/>
      <c r="R252" s="83"/>
      <c r="S252" s="83"/>
      <c r="T252" s="84"/>
      <c r="AT252" s="17" t="s">
        <v>152</v>
      </c>
      <c r="AU252" s="17" t="s">
        <v>84</v>
      </c>
    </row>
    <row r="253" spans="2:47" s="1" customFormat="1" ht="12">
      <c r="B253" s="38"/>
      <c r="C253" s="39"/>
      <c r="D253" s="232" t="s">
        <v>579</v>
      </c>
      <c r="E253" s="39"/>
      <c r="F253" s="233" t="s">
        <v>1670</v>
      </c>
      <c r="G253" s="39"/>
      <c r="H253" s="39"/>
      <c r="I253" s="145"/>
      <c r="J253" s="39"/>
      <c r="K253" s="39"/>
      <c r="L253" s="43"/>
      <c r="M253" s="234"/>
      <c r="N253" s="83"/>
      <c r="O253" s="83"/>
      <c r="P253" s="83"/>
      <c r="Q253" s="83"/>
      <c r="R253" s="83"/>
      <c r="S253" s="83"/>
      <c r="T253" s="84"/>
      <c r="AT253" s="17" t="s">
        <v>579</v>
      </c>
      <c r="AU253" s="17" t="s">
        <v>84</v>
      </c>
    </row>
    <row r="254" spans="2:65" s="1" customFormat="1" ht="24" customHeight="1">
      <c r="B254" s="38"/>
      <c r="C254" s="219" t="s">
        <v>538</v>
      </c>
      <c r="D254" s="219" t="s">
        <v>145</v>
      </c>
      <c r="E254" s="220" t="s">
        <v>1671</v>
      </c>
      <c r="F254" s="221" t="s">
        <v>1672</v>
      </c>
      <c r="G254" s="222" t="s">
        <v>426</v>
      </c>
      <c r="H254" s="223">
        <v>1</v>
      </c>
      <c r="I254" s="224"/>
      <c r="J254" s="225">
        <f>ROUND(I254*H254,2)</f>
        <v>0</v>
      </c>
      <c r="K254" s="221" t="s">
        <v>505</v>
      </c>
      <c r="L254" s="43"/>
      <c r="M254" s="226" t="s">
        <v>19</v>
      </c>
      <c r="N254" s="227" t="s">
        <v>46</v>
      </c>
      <c r="O254" s="83"/>
      <c r="P254" s="228">
        <f>O254*H254</f>
        <v>0</v>
      </c>
      <c r="Q254" s="228">
        <v>0.04784</v>
      </c>
      <c r="R254" s="228">
        <f>Q254*H254</f>
        <v>0.04784</v>
      </c>
      <c r="S254" s="228">
        <v>0</v>
      </c>
      <c r="T254" s="229">
        <f>S254*H254</f>
        <v>0</v>
      </c>
      <c r="AR254" s="230" t="s">
        <v>228</v>
      </c>
      <c r="AT254" s="230" t="s">
        <v>145</v>
      </c>
      <c r="AU254" s="230" t="s">
        <v>84</v>
      </c>
      <c r="AY254" s="17" t="s">
        <v>143</v>
      </c>
      <c r="BE254" s="231">
        <f>IF(N254="základní",J254,0)</f>
        <v>0</v>
      </c>
      <c r="BF254" s="231">
        <f>IF(N254="snížená",J254,0)</f>
        <v>0</v>
      </c>
      <c r="BG254" s="231">
        <f>IF(N254="zákl. přenesená",J254,0)</f>
        <v>0</v>
      </c>
      <c r="BH254" s="231">
        <f>IF(N254="sníž. přenesená",J254,0)</f>
        <v>0</v>
      </c>
      <c r="BI254" s="231">
        <f>IF(N254="nulová",J254,0)</f>
        <v>0</v>
      </c>
      <c r="BJ254" s="17" t="s">
        <v>82</v>
      </c>
      <c r="BK254" s="231">
        <f>ROUND(I254*H254,2)</f>
        <v>0</v>
      </c>
      <c r="BL254" s="17" t="s">
        <v>228</v>
      </c>
      <c r="BM254" s="230" t="s">
        <v>1673</v>
      </c>
    </row>
    <row r="255" spans="2:47" s="1" customFormat="1" ht="12">
      <c r="B255" s="38"/>
      <c r="C255" s="39"/>
      <c r="D255" s="232" t="s">
        <v>152</v>
      </c>
      <c r="E255" s="39"/>
      <c r="F255" s="233" t="s">
        <v>1619</v>
      </c>
      <c r="G255" s="39"/>
      <c r="H255" s="39"/>
      <c r="I255" s="145"/>
      <c r="J255" s="39"/>
      <c r="K255" s="39"/>
      <c r="L255" s="43"/>
      <c r="M255" s="234"/>
      <c r="N255" s="83"/>
      <c r="O255" s="83"/>
      <c r="P255" s="83"/>
      <c r="Q255" s="83"/>
      <c r="R255" s="83"/>
      <c r="S255" s="83"/>
      <c r="T255" s="84"/>
      <c r="AT255" s="17" t="s">
        <v>152</v>
      </c>
      <c r="AU255" s="17" t="s">
        <v>84</v>
      </c>
    </row>
    <row r="256" spans="2:47" s="1" customFormat="1" ht="12">
      <c r="B256" s="38"/>
      <c r="C256" s="39"/>
      <c r="D256" s="232" t="s">
        <v>579</v>
      </c>
      <c r="E256" s="39"/>
      <c r="F256" s="233" t="s">
        <v>1674</v>
      </c>
      <c r="G256" s="39"/>
      <c r="H256" s="39"/>
      <c r="I256" s="145"/>
      <c r="J256" s="39"/>
      <c r="K256" s="39"/>
      <c r="L256" s="43"/>
      <c r="M256" s="234"/>
      <c r="N256" s="83"/>
      <c r="O256" s="83"/>
      <c r="P256" s="83"/>
      <c r="Q256" s="83"/>
      <c r="R256" s="83"/>
      <c r="S256" s="83"/>
      <c r="T256" s="84"/>
      <c r="AT256" s="17" t="s">
        <v>579</v>
      </c>
      <c r="AU256" s="17" t="s">
        <v>84</v>
      </c>
    </row>
    <row r="257" spans="2:65" s="1" customFormat="1" ht="24" customHeight="1">
      <c r="B257" s="38"/>
      <c r="C257" s="219" t="s">
        <v>542</v>
      </c>
      <c r="D257" s="219" t="s">
        <v>145</v>
      </c>
      <c r="E257" s="220" t="s">
        <v>1675</v>
      </c>
      <c r="F257" s="221" t="s">
        <v>1676</v>
      </c>
      <c r="G257" s="222" t="s">
        <v>426</v>
      </c>
      <c r="H257" s="223">
        <v>1</v>
      </c>
      <c r="I257" s="224"/>
      <c r="J257" s="225">
        <f>ROUND(I257*H257,2)</f>
        <v>0</v>
      </c>
      <c r="K257" s="221" t="s">
        <v>505</v>
      </c>
      <c r="L257" s="43"/>
      <c r="M257" s="226" t="s">
        <v>19</v>
      </c>
      <c r="N257" s="227" t="s">
        <v>46</v>
      </c>
      <c r="O257" s="83"/>
      <c r="P257" s="228">
        <f>O257*H257</f>
        <v>0</v>
      </c>
      <c r="Q257" s="228">
        <v>0.058</v>
      </c>
      <c r="R257" s="228">
        <f>Q257*H257</f>
        <v>0.058</v>
      </c>
      <c r="S257" s="228">
        <v>0</v>
      </c>
      <c r="T257" s="229">
        <f>S257*H257</f>
        <v>0</v>
      </c>
      <c r="AR257" s="230" t="s">
        <v>228</v>
      </c>
      <c r="AT257" s="230" t="s">
        <v>145</v>
      </c>
      <c r="AU257" s="230" t="s">
        <v>84</v>
      </c>
      <c r="AY257" s="17" t="s">
        <v>143</v>
      </c>
      <c r="BE257" s="231">
        <f>IF(N257="základní",J257,0)</f>
        <v>0</v>
      </c>
      <c r="BF257" s="231">
        <f>IF(N257="snížená",J257,0)</f>
        <v>0</v>
      </c>
      <c r="BG257" s="231">
        <f>IF(N257="zákl. přenesená",J257,0)</f>
        <v>0</v>
      </c>
      <c r="BH257" s="231">
        <f>IF(N257="sníž. přenesená",J257,0)</f>
        <v>0</v>
      </c>
      <c r="BI257" s="231">
        <f>IF(N257="nulová",J257,0)</f>
        <v>0</v>
      </c>
      <c r="BJ257" s="17" t="s">
        <v>82</v>
      </c>
      <c r="BK257" s="231">
        <f>ROUND(I257*H257,2)</f>
        <v>0</v>
      </c>
      <c r="BL257" s="17" t="s">
        <v>228</v>
      </c>
      <c r="BM257" s="230" t="s">
        <v>1677</v>
      </c>
    </row>
    <row r="258" spans="2:47" s="1" customFormat="1" ht="12">
      <c r="B258" s="38"/>
      <c r="C258" s="39"/>
      <c r="D258" s="232" t="s">
        <v>152</v>
      </c>
      <c r="E258" s="39"/>
      <c r="F258" s="233" t="s">
        <v>1619</v>
      </c>
      <c r="G258" s="39"/>
      <c r="H258" s="39"/>
      <c r="I258" s="145"/>
      <c r="J258" s="39"/>
      <c r="K258" s="39"/>
      <c r="L258" s="43"/>
      <c r="M258" s="234"/>
      <c r="N258" s="83"/>
      <c r="O258" s="83"/>
      <c r="P258" s="83"/>
      <c r="Q258" s="83"/>
      <c r="R258" s="83"/>
      <c r="S258" s="83"/>
      <c r="T258" s="84"/>
      <c r="AT258" s="17" t="s">
        <v>152</v>
      </c>
      <c r="AU258" s="17" t="s">
        <v>84</v>
      </c>
    </row>
    <row r="259" spans="2:47" s="1" customFormat="1" ht="12">
      <c r="B259" s="38"/>
      <c r="C259" s="39"/>
      <c r="D259" s="232" t="s">
        <v>579</v>
      </c>
      <c r="E259" s="39"/>
      <c r="F259" s="233" t="s">
        <v>1678</v>
      </c>
      <c r="G259" s="39"/>
      <c r="H259" s="39"/>
      <c r="I259" s="145"/>
      <c r="J259" s="39"/>
      <c r="K259" s="39"/>
      <c r="L259" s="43"/>
      <c r="M259" s="234"/>
      <c r="N259" s="83"/>
      <c r="O259" s="83"/>
      <c r="P259" s="83"/>
      <c r="Q259" s="83"/>
      <c r="R259" s="83"/>
      <c r="S259" s="83"/>
      <c r="T259" s="84"/>
      <c r="AT259" s="17" t="s">
        <v>579</v>
      </c>
      <c r="AU259" s="17" t="s">
        <v>84</v>
      </c>
    </row>
    <row r="260" spans="2:65" s="1" customFormat="1" ht="24" customHeight="1">
      <c r="B260" s="38"/>
      <c r="C260" s="219" t="s">
        <v>546</v>
      </c>
      <c r="D260" s="219" t="s">
        <v>145</v>
      </c>
      <c r="E260" s="220" t="s">
        <v>1679</v>
      </c>
      <c r="F260" s="221" t="s">
        <v>1680</v>
      </c>
      <c r="G260" s="222" t="s">
        <v>426</v>
      </c>
      <c r="H260" s="223">
        <v>7</v>
      </c>
      <c r="I260" s="224"/>
      <c r="J260" s="225">
        <f>ROUND(I260*H260,2)</f>
        <v>0</v>
      </c>
      <c r="K260" s="221" t="s">
        <v>505</v>
      </c>
      <c r="L260" s="43"/>
      <c r="M260" s="226" t="s">
        <v>19</v>
      </c>
      <c r="N260" s="227" t="s">
        <v>46</v>
      </c>
      <c r="O260" s="83"/>
      <c r="P260" s="228">
        <f>O260*H260</f>
        <v>0</v>
      </c>
      <c r="Q260" s="228">
        <v>0.06916</v>
      </c>
      <c r="R260" s="228">
        <f>Q260*H260</f>
        <v>0.48412</v>
      </c>
      <c r="S260" s="228">
        <v>0</v>
      </c>
      <c r="T260" s="229">
        <f>S260*H260</f>
        <v>0</v>
      </c>
      <c r="AR260" s="230" t="s">
        <v>228</v>
      </c>
      <c r="AT260" s="230" t="s">
        <v>145</v>
      </c>
      <c r="AU260" s="230" t="s">
        <v>84</v>
      </c>
      <c r="AY260" s="17" t="s">
        <v>143</v>
      </c>
      <c r="BE260" s="231">
        <f>IF(N260="základní",J260,0)</f>
        <v>0</v>
      </c>
      <c r="BF260" s="231">
        <f>IF(N260="snížená",J260,0)</f>
        <v>0</v>
      </c>
      <c r="BG260" s="231">
        <f>IF(N260="zákl. přenesená",J260,0)</f>
        <v>0</v>
      </c>
      <c r="BH260" s="231">
        <f>IF(N260="sníž. přenesená",J260,0)</f>
        <v>0</v>
      </c>
      <c r="BI260" s="231">
        <f>IF(N260="nulová",J260,0)</f>
        <v>0</v>
      </c>
      <c r="BJ260" s="17" t="s">
        <v>82</v>
      </c>
      <c r="BK260" s="231">
        <f>ROUND(I260*H260,2)</f>
        <v>0</v>
      </c>
      <c r="BL260" s="17" t="s">
        <v>228</v>
      </c>
      <c r="BM260" s="230" t="s">
        <v>1681</v>
      </c>
    </row>
    <row r="261" spans="2:47" s="1" customFormat="1" ht="12">
      <c r="B261" s="38"/>
      <c r="C261" s="39"/>
      <c r="D261" s="232" t="s">
        <v>152</v>
      </c>
      <c r="E261" s="39"/>
      <c r="F261" s="233" t="s">
        <v>1619</v>
      </c>
      <c r="G261" s="39"/>
      <c r="H261" s="39"/>
      <c r="I261" s="145"/>
      <c r="J261" s="39"/>
      <c r="K261" s="39"/>
      <c r="L261" s="43"/>
      <c r="M261" s="234"/>
      <c r="N261" s="83"/>
      <c r="O261" s="83"/>
      <c r="P261" s="83"/>
      <c r="Q261" s="83"/>
      <c r="R261" s="83"/>
      <c r="S261" s="83"/>
      <c r="T261" s="84"/>
      <c r="AT261" s="17" t="s">
        <v>152</v>
      </c>
      <c r="AU261" s="17" t="s">
        <v>84</v>
      </c>
    </row>
    <row r="262" spans="2:47" s="1" customFormat="1" ht="12">
      <c r="B262" s="38"/>
      <c r="C262" s="39"/>
      <c r="D262" s="232" t="s">
        <v>579</v>
      </c>
      <c r="E262" s="39"/>
      <c r="F262" s="233" t="s">
        <v>1682</v>
      </c>
      <c r="G262" s="39"/>
      <c r="H262" s="39"/>
      <c r="I262" s="145"/>
      <c r="J262" s="39"/>
      <c r="K262" s="39"/>
      <c r="L262" s="43"/>
      <c r="M262" s="234"/>
      <c r="N262" s="83"/>
      <c r="O262" s="83"/>
      <c r="P262" s="83"/>
      <c r="Q262" s="83"/>
      <c r="R262" s="83"/>
      <c r="S262" s="83"/>
      <c r="T262" s="84"/>
      <c r="AT262" s="17" t="s">
        <v>579</v>
      </c>
      <c r="AU262" s="17" t="s">
        <v>84</v>
      </c>
    </row>
    <row r="263" spans="2:65" s="1" customFormat="1" ht="16.5" customHeight="1">
      <c r="B263" s="38"/>
      <c r="C263" s="219" t="s">
        <v>550</v>
      </c>
      <c r="D263" s="219" t="s">
        <v>145</v>
      </c>
      <c r="E263" s="220" t="s">
        <v>1683</v>
      </c>
      <c r="F263" s="221" t="s">
        <v>1684</v>
      </c>
      <c r="G263" s="222" t="s">
        <v>195</v>
      </c>
      <c r="H263" s="223">
        <v>391.42</v>
      </c>
      <c r="I263" s="224"/>
      <c r="J263" s="225">
        <f>ROUND(I263*H263,2)</f>
        <v>0</v>
      </c>
      <c r="K263" s="221" t="s">
        <v>149</v>
      </c>
      <c r="L263" s="43"/>
      <c r="M263" s="226" t="s">
        <v>19</v>
      </c>
      <c r="N263" s="227" t="s">
        <v>46</v>
      </c>
      <c r="O263" s="83"/>
      <c r="P263" s="228">
        <f>O263*H263</f>
        <v>0</v>
      </c>
      <c r="Q263" s="228">
        <v>0</v>
      </c>
      <c r="R263" s="228">
        <f>Q263*H263</f>
        <v>0</v>
      </c>
      <c r="S263" s="228">
        <v>0</v>
      </c>
      <c r="T263" s="229">
        <f>S263*H263</f>
        <v>0</v>
      </c>
      <c r="AR263" s="230" t="s">
        <v>228</v>
      </c>
      <c r="AT263" s="230" t="s">
        <v>145</v>
      </c>
      <c r="AU263" s="230" t="s">
        <v>84</v>
      </c>
      <c r="AY263" s="17" t="s">
        <v>143</v>
      </c>
      <c r="BE263" s="231">
        <f>IF(N263="základní",J263,0)</f>
        <v>0</v>
      </c>
      <c r="BF263" s="231">
        <f>IF(N263="snížená",J263,0)</f>
        <v>0</v>
      </c>
      <c r="BG263" s="231">
        <f>IF(N263="zákl. přenesená",J263,0)</f>
        <v>0</v>
      </c>
      <c r="BH263" s="231">
        <f>IF(N263="sníž. přenesená",J263,0)</f>
        <v>0</v>
      </c>
      <c r="BI263" s="231">
        <f>IF(N263="nulová",J263,0)</f>
        <v>0</v>
      </c>
      <c r="BJ263" s="17" t="s">
        <v>82</v>
      </c>
      <c r="BK263" s="231">
        <f>ROUND(I263*H263,2)</f>
        <v>0</v>
      </c>
      <c r="BL263" s="17" t="s">
        <v>228</v>
      </c>
      <c r="BM263" s="230" t="s">
        <v>1685</v>
      </c>
    </row>
    <row r="264" spans="2:47" s="1" customFormat="1" ht="12">
      <c r="B264" s="38"/>
      <c r="C264" s="39"/>
      <c r="D264" s="232" t="s">
        <v>152</v>
      </c>
      <c r="E264" s="39"/>
      <c r="F264" s="233" t="s">
        <v>1686</v>
      </c>
      <c r="G264" s="39"/>
      <c r="H264" s="39"/>
      <c r="I264" s="145"/>
      <c r="J264" s="39"/>
      <c r="K264" s="39"/>
      <c r="L264" s="43"/>
      <c r="M264" s="234"/>
      <c r="N264" s="83"/>
      <c r="O264" s="83"/>
      <c r="P264" s="83"/>
      <c r="Q264" s="83"/>
      <c r="R264" s="83"/>
      <c r="S264" s="83"/>
      <c r="T264" s="84"/>
      <c r="AT264" s="17" t="s">
        <v>152</v>
      </c>
      <c r="AU264" s="17" t="s">
        <v>84</v>
      </c>
    </row>
    <row r="265" spans="2:65" s="1" customFormat="1" ht="24" customHeight="1">
      <c r="B265" s="38"/>
      <c r="C265" s="219" t="s">
        <v>554</v>
      </c>
      <c r="D265" s="219" t="s">
        <v>145</v>
      </c>
      <c r="E265" s="220" t="s">
        <v>1687</v>
      </c>
      <c r="F265" s="221" t="s">
        <v>1688</v>
      </c>
      <c r="G265" s="222" t="s">
        <v>195</v>
      </c>
      <c r="H265" s="223">
        <v>872.224</v>
      </c>
      <c r="I265" s="224"/>
      <c r="J265" s="225">
        <f>ROUND(I265*H265,2)</f>
        <v>0</v>
      </c>
      <c r="K265" s="221" t="s">
        <v>149</v>
      </c>
      <c r="L265" s="43"/>
      <c r="M265" s="226" t="s">
        <v>19</v>
      </c>
      <c r="N265" s="227" t="s">
        <v>46</v>
      </c>
      <c r="O265" s="83"/>
      <c r="P265" s="228">
        <f>O265*H265</f>
        <v>0</v>
      </c>
      <c r="Q265" s="228">
        <v>0</v>
      </c>
      <c r="R265" s="228">
        <f>Q265*H265</f>
        <v>0</v>
      </c>
      <c r="S265" s="228">
        <v>0</v>
      </c>
      <c r="T265" s="229">
        <f>S265*H265</f>
        <v>0</v>
      </c>
      <c r="AR265" s="230" t="s">
        <v>228</v>
      </c>
      <c r="AT265" s="230" t="s">
        <v>145</v>
      </c>
      <c r="AU265" s="230" t="s">
        <v>84</v>
      </c>
      <c r="AY265" s="17" t="s">
        <v>143</v>
      </c>
      <c r="BE265" s="231">
        <f>IF(N265="základní",J265,0)</f>
        <v>0</v>
      </c>
      <c r="BF265" s="231">
        <f>IF(N265="snížená",J265,0)</f>
        <v>0</v>
      </c>
      <c r="BG265" s="231">
        <f>IF(N265="zákl. přenesená",J265,0)</f>
        <v>0</v>
      </c>
      <c r="BH265" s="231">
        <f>IF(N265="sníž. přenesená",J265,0)</f>
        <v>0</v>
      </c>
      <c r="BI265" s="231">
        <f>IF(N265="nulová",J265,0)</f>
        <v>0</v>
      </c>
      <c r="BJ265" s="17" t="s">
        <v>82</v>
      </c>
      <c r="BK265" s="231">
        <f>ROUND(I265*H265,2)</f>
        <v>0</v>
      </c>
      <c r="BL265" s="17" t="s">
        <v>228</v>
      </c>
      <c r="BM265" s="230" t="s">
        <v>1689</v>
      </c>
    </row>
    <row r="266" spans="2:47" s="1" customFormat="1" ht="12">
      <c r="B266" s="38"/>
      <c r="C266" s="39"/>
      <c r="D266" s="232" t="s">
        <v>152</v>
      </c>
      <c r="E266" s="39"/>
      <c r="F266" s="233" t="s">
        <v>1686</v>
      </c>
      <c r="G266" s="39"/>
      <c r="H266" s="39"/>
      <c r="I266" s="145"/>
      <c r="J266" s="39"/>
      <c r="K266" s="39"/>
      <c r="L266" s="43"/>
      <c r="M266" s="234"/>
      <c r="N266" s="83"/>
      <c r="O266" s="83"/>
      <c r="P266" s="83"/>
      <c r="Q266" s="83"/>
      <c r="R266" s="83"/>
      <c r="S266" s="83"/>
      <c r="T266" s="84"/>
      <c r="AT266" s="17" t="s">
        <v>152</v>
      </c>
      <c r="AU266" s="17" t="s">
        <v>84</v>
      </c>
    </row>
    <row r="267" spans="2:51" s="12" customFormat="1" ht="12">
      <c r="B267" s="235"/>
      <c r="C267" s="236"/>
      <c r="D267" s="232" t="s">
        <v>167</v>
      </c>
      <c r="E267" s="245" t="s">
        <v>19</v>
      </c>
      <c r="F267" s="237" t="s">
        <v>1690</v>
      </c>
      <c r="G267" s="236"/>
      <c r="H267" s="238">
        <v>872.224</v>
      </c>
      <c r="I267" s="239"/>
      <c r="J267" s="236"/>
      <c r="K267" s="236"/>
      <c r="L267" s="240"/>
      <c r="M267" s="241"/>
      <c r="N267" s="242"/>
      <c r="O267" s="242"/>
      <c r="P267" s="242"/>
      <c r="Q267" s="242"/>
      <c r="R267" s="242"/>
      <c r="S267" s="242"/>
      <c r="T267" s="243"/>
      <c r="AT267" s="244" t="s">
        <v>167</v>
      </c>
      <c r="AU267" s="244" t="s">
        <v>84</v>
      </c>
      <c r="AV267" s="12" t="s">
        <v>84</v>
      </c>
      <c r="AW267" s="12" t="s">
        <v>36</v>
      </c>
      <c r="AX267" s="12" t="s">
        <v>82</v>
      </c>
      <c r="AY267" s="244" t="s">
        <v>143</v>
      </c>
    </row>
    <row r="268" spans="2:65" s="1" customFormat="1" ht="24" customHeight="1">
      <c r="B268" s="38"/>
      <c r="C268" s="219" t="s">
        <v>563</v>
      </c>
      <c r="D268" s="219" t="s">
        <v>145</v>
      </c>
      <c r="E268" s="220" t="s">
        <v>1691</v>
      </c>
      <c r="F268" s="221" t="s">
        <v>1692</v>
      </c>
      <c r="G268" s="222" t="s">
        <v>237</v>
      </c>
      <c r="H268" s="223">
        <v>9.049</v>
      </c>
      <c r="I268" s="224"/>
      <c r="J268" s="225">
        <f>ROUND(I268*H268,2)</f>
        <v>0</v>
      </c>
      <c r="K268" s="221" t="s">
        <v>149</v>
      </c>
      <c r="L268" s="43"/>
      <c r="M268" s="226" t="s">
        <v>19</v>
      </c>
      <c r="N268" s="227" t="s">
        <v>46</v>
      </c>
      <c r="O268" s="83"/>
      <c r="P268" s="228">
        <f>O268*H268</f>
        <v>0</v>
      </c>
      <c r="Q268" s="228">
        <v>0</v>
      </c>
      <c r="R268" s="228">
        <f>Q268*H268</f>
        <v>0</v>
      </c>
      <c r="S268" s="228">
        <v>0</v>
      </c>
      <c r="T268" s="229">
        <f>S268*H268</f>
        <v>0</v>
      </c>
      <c r="AR268" s="230" t="s">
        <v>228</v>
      </c>
      <c r="AT268" s="230" t="s">
        <v>145</v>
      </c>
      <c r="AU268" s="230" t="s">
        <v>84</v>
      </c>
      <c r="AY268" s="17" t="s">
        <v>143</v>
      </c>
      <c r="BE268" s="231">
        <f>IF(N268="základní",J268,0)</f>
        <v>0</v>
      </c>
      <c r="BF268" s="231">
        <f>IF(N268="snížená",J268,0)</f>
        <v>0</v>
      </c>
      <c r="BG268" s="231">
        <f>IF(N268="zákl. přenesená",J268,0)</f>
        <v>0</v>
      </c>
      <c r="BH268" s="231">
        <f>IF(N268="sníž. přenesená",J268,0)</f>
        <v>0</v>
      </c>
      <c r="BI268" s="231">
        <f>IF(N268="nulová",J268,0)</f>
        <v>0</v>
      </c>
      <c r="BJ268" s="17" t="s">
        <v>82</v>
      </c>
      <c r="BK268" s="231">
        <f>ROUND(I268*H268,2)</f>
        <v>0</v>
      </c>
      <c r="BL268" s="17" t="s">
        <v>228</v>
      </c>
      <c r="BM268" s="230" t="s">
        <v>1693</v>
      </c>
    </row>
    <row r="269" spans="2:47" s="1" customFormat="1" ht="12">
      <c r="B269" s="38"/>
      <c r="C269" s="39"/>
      <c r="D269" s="232" t="s">
        <v>579</v>
      </c>
      <c r="E269" s="39"/>
      <c r="F269" s="233" t="s">
        <v>1694</v>
      </c>
      <c r="G269" s="39"/>
      <c r="H269" s="39"/>
      <c r="I269" s="145"/>
      <c r="J269" s="39"/>
      <c r="K269" s="39"/>
      <c r="L269" s="43"/>
      <c r="M269" s="234"/>
      <c r="N269" s="83"/>
      <c r="O269" s="83"/>
      <c r="P269" s="83"/>
      <c r="Q269" s="83"/>
      <c r="R269" s="83"/>
      <c r="S269" s="83"/>
      <c r="T269" s="84"/>
      <c r="AT269" s="17" t="s">
        <v>579</v>
      </c>
      <c r="AU269" s="17" t="s">
        <v>84</v>
      </c>
    </row>
    <row r="270" spans="2:51" s="12" customFormat="1" ht="12">
      <c r="B270" s="235"/>
      <c r="C270" s="236"/>
      <c r="D270" s="232" t="s">
        <v>167</v>
      </c>
      <c r="E270" s="236"/>
      <c r="F270" s="237" t="s">
        <v>1695</v>
      </c>
      <c r="G270" s="236"/>
      <c r="H270" s="238">
        <v>9.049</v>
      </c>
      <c r="I270" s="239"/>
      <c r="J270" s="236"/>
      <c r="K270" s="236"/>
      <c r="L270" s="240"/>
      <c r="M270" s="241"/>
      <c r="N270" s="242"/>
      <c r="O270" s="242"/>
      <c r="P270" s="242"/>
      <c r="Q270" s="242"/>
      <c r="R270" s="242"/>
      <c r="S270" s="242"/>
      <c r="T270" s="243"/>
      <c r="AT270" s="244" t="s">
        <v>167</v>
      </c>
      <c r="AU270" s="244" t="s">
        <v>84</v>
      </c>
      <c r="AV270" s="12" t="s">
        <v>84</v>
      </c>
      <c r="AW270" s="12" t="s">
        <v>4</v>
      </c>
      <c r="AX270" s="12" t="s">
        <v>82</v>
      </c>
      <c r="AY270" s="244" t="s">
        <v>143</v>
      </c>
    </row>
    <row r="271" spans="2:65" s="1" customFormat="1" ht="24" customHeight="1">
      <c r="B271" s="38"/>
      <c r="C271" s="219" t="s">
        <v>574</v>
      </c>
      <c r="D271" s="219" t="s">
        <v>145</v>
      </c>
      <c r="E271" s="220" t="s">
        <v>1696</v>
      </c>
      <c r="F271" s="221" t="s">
        <v>1697</v>
      </c>
      <c r="G271" s="222" t="s">
        <v>237</v>
      </c>
      <c r="H271" s="223">
        <v>3.514</v>
      </c>
      <c r="I271" s="224"/>
      <c r="J271" s="225">
        <f>ROUND(I271*H271,2)</f>
        <v>0</v>
      </c>
      <c r="K271" s="221" t="s">
        <v>149</v>
      </c>
      <c r="L271" s="43"/>
      <c r="M271" s="226" t="s">
        <v>19</v>
      </c>
      <c r="N271" s="227" t="s">
        <v>46</v>
      </c>
      <c r="O271" s="83"/>
      <c r="P271" s="228">
        <f>O271*H271</f>
        <v>0</v>
      </c>
      <c r="Q271" s="228">
        <v>0</v>
      </c>
      <c r="R271" s="228">
        <f>Q271*H271</f>
        <v>0</v>
      </c>
      <c r="S271" s="228">
        <v>0</v>
      </c>
      <c r="T271" s="229">
        <f>S271*H271</f>
        <v>0</v>
      </c>
      <c r="AR271" s="230" t="s">
        <v>228</v>
      </c>
      <c r="AT271" s="230" t="s">
        <v>145</v>
      </c>
      <c r="AU271" s="230" t="s">
        <v>84</v>
      </c>
      <c r="AY271" s="17" t="s">
        <v>143</v>
      </c>
      <c r="BE271" s="231">
        <f>IF(N271="základní",J271,0)</f>
        <v>0</v>
      </c>
      <c r="BF271" s="231">
        <f>IF(N271="snížená",J271,0)</f>
        <v>0</v>
      </c>
      <c r="BG271" s="231">
        <f>IF(N271="zákl. přenesená",J271,0)</f>
        <v>0</v>
      </c>
      <c r="BH271" s="231">
        <f>IF(N271="sníž. přenesená",J271,0)</f>
        <v>0</v>
      </c>
      <c r="BI271" s="231">
        <f>IF(N271="nulová",J271,0)</f>
        <v>0</v>
      </c>
      <c r="BJ271" s="17" t="s">
        <v>82</v>
      </c>
      <c r="BK271" s="231">
        <f>ROUND(I271*H271,2)</f>
        <v>0</v>
      </c>
      <c r="BL271" s="17" t="s">
        <v>228</v>
      </c>
      <c r="BM271" s="230" t="s">
        <v>1698</v>
      </c>
    </row>
    <row r="272" spans="2:47" s="1" customFormat="1" ht="12">
      <c r="B272" s="38"/>
      <c r="C272" s="39"/>
      <c r="D272" s="232" t="s">
        <v>152</v>
      </c>
      <c r="E272" s="39"/>
      <c r="F272" s="233" t="s">
        <v>1129</v>
      </c>
      <c r="G272" s="39"/>
      <c r="H272" s="39"/>
      <c r="I272" s="145"/>
      <c r="J272" s="39"/>
      <c r="K272" s="39"/>
      <c r="L272" s="43"/>
      <c r="M272" s="234"/>
      <c r="N272" s="83"/>
      <c r="O272" s="83"/>
      <c r="P272" s="83"/>
      <c r="Q272" s="83"/>
      <c r="R272" s="83"/>
      <c r="S272" s="83"/>
      <c r="T272" s="84"/>
      <c r="AT272" s="17" t="s">
        <v>152</v>
      </c>
      <c r="AU272" s="17" t="s">
        <v>84</v>
      </c>
    </row>
    <row r="273" spans="2:63" s="11" customFormat="1" ht="22.8" customHeight="1">
      <c r="B273" s="203"/>
      <c r="C273" s="204"/>
      <c r="D273" s="205" t="s">
        <v>74</v>
      </c>
      <c r="E273" s="217" t="s">
        <v>1389</v>
      </c>
      <c r="F273" s="217" t="s">
        <v>1390</v>
      </c>
      <c r="G273" s="204"/>
      <c r="H273" s="204"/>
      <c r="I273" s="207"/>
      <c r="J273" s="218">
        <f>BK273</f>
        <v>0</v>
      </c>
      <c r="K273" s="204"/>
      <c r="L273" s="209"/>
      <c r="M273" s="210"/>
      <c r="N273" s="211"/>
      <c r="O273" s="211"/>
      <c r="P273" s="212">
        <f>SUM(P274:P308)</f>
        <v>0</v>
      </c>
      <c r="Q273" s="211"/>
      <c r="R273" s="212">
        <f>SUM(R274:R308)</f>
        <v>0.2976506</v>
      </c>
      <c r="S273" s="211"/>
      <c r="T273" s="213">
        <f>SUM(T274:T308)</f>
        <v>0</v>
      </c>
      <c r="AR273" s="214" t="s">
        <v>84</v>
      </c>
      <c r="AT273" s="215" t="s">
        <v>74</v>
      </c>
      <c r="AU273" s="215" t="s">
        <v>82</v>
      </c>
      <c r="AY273" s="214" t="s">
        <v>143</v>
      </c>
      <c r="BK273" s="216">
        <f>SUM(BK274:BK308)</f>
        <v>0</v>
      </c>
    </row>
    <row r="274" spans="2:65" s="1" customFormat="1" ht="16.5" customHeight="1">
      <c r="B274" s="38"/>
      <c r="C274" s="219" t="s">
        <v>581</v>
      </c>
      <c r="D274" s="219" t="s">
        <v>145</v>
      </c>
      <c r="E274" s="220" t="s">
        <v>1699</v>
      </c>
      <c r="F274" s="221" t="s">
        <v>1700</v>
      </c>
      <c r="G274" s="222" t="s">
        <v>195</v>
      </c>
      <c r="H274" s="223">
        <v>131.762</v>
      </c>
      <c r="I274" s="224"/>
      <c r="J274" s="225">
        <f>ROUND(I274*H274,2)</f>
        <v>0</v>
      </c>
      <c r="K274" s="221" t="s">
        <v>149</v>
      </c>
      <c r="L274" s="43"/>
      <c r="M274" s="226" t="s">
        <v>19</v>
      </c>
      <c r="N274" s="227" t="s">
        <v>46</v>
      </c>
      <c r="O274" s="83"/>
      <c r="P274" s="228">
        <f>O274*H274</f>
        <v>0</v>
      </c>
      <c r="Q274" s="228">
        <v>0</v>
      </c>
      <c r="R274" s="228">
        <f>Q274*H274</f>
        <v>0</v>
      </c>
      <c r="S274" s="228">
        <v>0</v>
      </c>
      <c r="T274" s="229">
        <f>S274*H274</f>
        <v>0</v>
      </c>
      <c r="AR274" s="230" t="s">
        <v>228</v>
      </c>
      <c r="AT274" s="230" t="s">
        <v>145</v>
      </c>
      <c r="AU274" s="230" t="s">
        <v>84</v>
      </c>
      <c r="AY274" s="17" t="s">
        <v>143</v>
      </c>
      <c r="BE274" s="231">
        <f>IF(N274="základní",J274,0)</f>
        <v>0</v>
      </c>
      <c r="BF274" s="231">
        <f>IF(N274="snížená",J274,0)</f>
        <v>0</v>
      </c>
      <c r="BG274" s="231">
        <f>IF(N274="zákl. přenesená",J274,0)</f>
        <v>0</v>
      </c>
      <c r="BH274" s="231">
        <f>IF(N274="sníž. přenesená",J274,0)</f>
        <v>0</v>
      </c>
      <c r="BI274" s="231">
        <f>IF(N274="nulová",J274,0)</f>
        <v>0</v>
      </c>
      <c r="BJ274" s="17" t="s">
        <v>82</v>
      </c>
      <c r="BK274" s="231">
        <f>ROUND(I274*H274,2)</f>
        <v>0</v>
      </c>
      <c r="BL274" s="17" t="s">
        <v>228</v>
      </c>
      <c r="BM274" s="230" t="s">
        <v>1701</v>
      </c>
    </row>
    <row r="275" spans="2:47" s="1" customFormat="1" ht="12">
      <c r="B275" s="38"/>
      <c r="C275" s="39"/>
      <c r="D275" s="232" t="s">
        <v>152</v>
      </c>
      <c r="E275" s="39"/>
      <c r="F275" s="233" t="s">
        <v>1702</v>
      </c>
      <c r="G275" s="39"/>
      <c r="H275" s="39"/>
      <c r="I275" s="145"/>
      <c r="J275" s="39"/>
      <c r="K275" s="39"/>
      <c r="L275" s="43"/>
      <c r="M275" s="234"/>
      <c r="N275" s="83"/>
      <c r="O275" s="83"/>
      <c r="P275" s="83"/>
      <c r="Q275" s="83"/>
      <c r="R275" s="83"/>
      <c r="S275" s="83"/>
      <c r="T275" s="84"/>
      <c r="AT275" s="17" t="s">
        <v>152</v>
      </c>
      <c r="AU275" s="17" t="s">
        <v>84</v>
      </c>
    </row>
    <row r="276" spans="2:51" s="12" customFormat="1" ht="12">
      <c r="B276" s="235"/>
      <c r="C276" s="236"/>
      <c r="D276" s="232" t="s">
        <v>167</v>
      </c>
      <c r="E276" s="236"/>
      <c r="F276" s="237" t="s">
        <v>1703</v>
      </c>
      <c r="G276" s="236"/>
      <c r="H276" s="238">
        <v>131.762</v>
      </c>
      <c r="I276" s="239"/>
      <c r="J276" s="236"/>
      <c r="K276" s="236"/>
      <c r="L276" s="240"/>
      <c r="M276" s="241"/>
      <c r="N276" s="242"/>
      <c r="O276" s="242"/>
      <c r="P276" s="242"/>
      <c r="Q276" s="242"/>
      <c r="R276" s="242"/>
      <c r="S276" s="242"/>
      <c r="T276" s="243"/>
      <c r="AT276" s="244" t="s">
        <v>167</v>
      </c>
      <c r="AU276" s="244" t="s">
        <v>84</v>
      </c>
      <c r="AV276" s="12" t="s">
        <v>84</v>
      </c>
      <c r="AW276" s="12" t="s">
        <v>4</v>
      </c>
      <c r="AX276" s="12" t="s">
        <v>82</v>
      </c>
      <c r="AY276" s="244" t="s">
        <v>143</v>
      </c>
    </row>
    <row r="277" spans="2:65" s="1" customFormat="1" ht="16.5" customHeight="1">
      <c r="B277" s="38"/>
      <c r="C277" s="257" t="s">
        <v>587</v>
      </c>
      <c r="D277" s="257" t="s">
        <v>234</v>
      </c>
      <c r="E277" s="258" t="s">
        <v>1704</v>
      </c>
      <c r="F277" s="259" t="s">
        <v>1705</v>
      </c>
      <c r="G277" s="260" t="s">
        <v>195</v>
      </c>
      <c r="H277" s="261">
        <v>138.35</v>
      </c>
      <c r="I277" s="262"/>
      <c r="J277" s="263">
        <f>ROUND(I277*H277,2)</f>
        <v>0</v>
      </c>
      <c r="K277" s="259" t="s">
        <v>149</v>
      </c>
      <c r="L277" s="264"/>
      <c r="M277" s="265" t="s">
        <v>19</v>
      </c>
      <c r="N277" s="266" t="s">
        <v>46</v>
      </c>
      <c r="O277" s="83"/>
      <c r="P277" s="228">
        <f>O277*H277</f>
        <v>0</v>
      </c>
      <c r="Q277" s="228">
        <v>0.0004</v>
      </c>
      <c r="R277" s="228">
        <f>Q277*H277</f>
        <v>0.05534</v>
      </c>
      <c r="S277" s="228">
        <v>0</v>
      </c>
      <c r="T277" s="229">
        <f>S277*H277</f>
        <v>0</v>
      </c>
      <c r="AR277" s="230" t="s">
        <v>317</v>
      </c>
      <c r="AT277" s="230" t="s">
        <v>234</v>
      </c>
      <c r="AU277" s="230" t="s">
        <v>84</v>
      </c>
      <c r="AY277" s="17" t="s">
        <v>143</v>
      </c>
      <c r="BE277" s="231">
        <f>IF(N277="základní",J277,0)</f>
        <v>0</v>
      </c>
      <c r="BF277" s="231">
        <f>IF(N277="snížená",J277,0)</f>
        <v>0</v>
      </c>
      <c r="BG277" s="231">
        <f>IF(N277="zákl. přenesená",J277,0)</f>
        <v>0</v>
      </c>
      <c r="BH277" s="231">
        <f>IF(N277="sníž. přenesená",J277,0)</f>
        <v>0</v>
      </c>
      <c r="BI277" s="231">
        <f>IF(N277="nulová",J277,0)</f>
        <v>0</v>
      </c>
      <c r="BJ277" s="17" t="s">
        <v>82</v>
      </c>
      <c r="BK277" s="231">
        <f>ROUND(I277*H277,2)</f>
        <v>0</v>
      </c>
      <c r="BL277" s="17" t="s">
        <v>228</v>
      </c>
      <c r="BM277" s="230" t="s">
        <v>1706</v>
      </c>
    </row>
    <row r="278" spans="2:51" s="12" customFormat="1" ht="12">
      <c r="B278" s="235"/>
      <c r="C278" s="236"/>
      <c r="D278" s="232" t="s">
        <v>167</v>
      </c>
      <c r="E278" s="236"/>
      <c r="F278" s="237" t="s">
        <v>1707</v>
      </c>
      <c r="G278" s="236"/>
      <c r="H278" s="238">
        <v>138.35</v>
      </c>
      <c r="I278" s="239"/>
      <c r="J278" s="236"/>
      <c r="K278" s="236"/>
      <c r="L278" s="240"/>
      <c r="M278" s="241"/>
      <c r="N278" s="242"/>
      <c r="O278" s="242"/>
      <c r="P278" s="242"/>
      <c r="Q278" s="242"/>
      <c r="R278" s="242"/>
      <c r="S278" s="242"/>
      <c r="T278" s="243"/>
      <c r="AT278" s="244" t="s">
        <v>167</v>
      </c>
      <c r="AU278" s="244" t="s">
        <v>84</v>
      </c>
      <c r="AV278" s="12" t="s">
        <v>84</v>
      </c>
      <c r="AW278" s="12" t="s">
        <v>4</v>
      </c>
      <c r="AX278" s="12" t="s">
        <v>82</v>
      </c>
      <c r="AY278" s="244" t="s">
        <v>143</v>
      </c>
    </row>
    <row r="279" spans="2:65" s="1" customFormat="1" ht="16.5" customHeight="1">
      <c r="B279" s="38"/>
      <c r="C279" s="219" t="s">
        <v>591</v>
      </c>
      <c r="D279" s="219" t="s">
        <v>145</v>
      </c>
      <c r="E279" s="220" t="s">
        <v>1708</v>
      </c>
      <c r="F279" s="221" t="s">
        <v>1709</v>
      </c>
      <c r="G279" s="222" t="s">
        <v>195</v>
      </c>
      <c r="H279" s="223">
        <v>391.42</v>
      </c>
      <c r="I279" s="224"/>
      <c r="J279" s="225">
        <f>ROUND(I279*H279,2)</f>
        <v>0</v>
      </c>
      <c r="K279" s="221" t="s">
        <v>149</v>
      </c>
      <c r="L279" s="43"/>
      <c r="M279" s="226" t="s">
        <v>19</v>
      </c>
      <c r="N279" s="227" t="s">
        <v>46</v>
      </c>
      <c r="O279" s="83"/>
      <c r="P279" s="228">
        <f>O279*H279</f>
        <v>0</v>
      </c>
      <c r="Q279" s="228">
        <v>0</v>
      </c>
      <c r="R279" s="228">
        <f>Q279*H279</f>
        <v>0</v>
      </c>
      <c r="S279" s="228">
        <v>0</v>
      </c>
      <c r="T279" s="229">
        <f>S279*H279</f>
        <v>0</v>
      </c>
      <c r="AR279" s="230" t="s">
        <v>228</v>
      </c>
      <c r="AT279" s="230" t="s">
        <v>145</v>
      </c>
      <c r="AU279" s="230" t="s">
        <v>84</v>
      </c>
      <c r="AY279" s="17" t="s">
        <v>143</v>
      </c>
      <c r="BE279" s="231">
        <f>IF(N279="základní",J279,0)</f>
        <v>0</v>
      </c>
      <c r="BF279" s="231">
        <f>IF(N279="snížená",J279,0)</f>
        <v>0</v>
      </c>
      <c r="BG279" s="231">
        <f>IF(N279="zákl. přenesená",J279,0)</f>
        <v>0</v>
      </c>
      <c r="BH279" s="231">
        <f>IF(N279="sníž. přenesená",J279,0)</f>
        <v>0</v>
      </c>
      <c r="BI279" s="231">
        <f>IF(N279="nulová",J279,0)</f>
        <v>0</v>
      </c>
      <c r="BJ279" s="17" t="s">
        <v>82</v>
      </c>
      <c r="BK279" s="231">
        <f>ROUND(I279*H279,2)</f>
        <v>0</v>
      </c>
      <c r="BL279" s="17" t="s">
        <v>228</v>
      </c>
      <c r="BM279" s="230" t="s">
        <v>1710</v>
      </c>
    </row>
    <row r="280" spans="2:51" s="12" customFormat="1" ht="12">
      <c r="B280" s="235"/>
      <c r="C280" s="236"/>
      <c r="D280" s="232" t="s">
        <v>167</v>
      </c>
      <c r="E280" s="245" t="s">
        <v>19</v>
      </c>
      <c r="F280" s="237" t="s">
        <v>1595</v>
      </c>
      <c r="G280" s="236"/>
      <c r="H280" s="238">
        <v>0.93</v>
      </c>
      <c r="I280" s="239"/>
      <c r="J280" s="236"/>
      <c r="K280" s="236"/>
      <c r="L280" s="240"/>
      <c r="M280" s="241"/>
      <c r="N280" s="242"/>
      <c r="O280" s="242"/>
      <c r="P280" s="242"/>
      <c r="Q280" s="242"/>
      <c r="R280" s="242"/>
      <c r="S280" s="242"/>
      <c r="T280" s="243"/>
      <c r="AT280" s="244" t="s">
        <v>167</v>
      </c>
      <c r="AU280" s="244" t="s">
        <v>84</v>
      </c>
      <c r="AV280" s="12" t="s">
        <v>84</v>
      </c>
      <c r="AW280" s="12" t="s">
        <v>36</v>
      </c>
      <c r="AX280" s="12" t="s">
        <v>75</v>
      </c>
      <c r="AY280" s="244" t="s">
        <v>143</v>
      </c>
    </row>
    <row r="281" spans="2:51" s="12" customFormat="1" ht="12">
      <c r="B281" s="235"/>
      <c r="C281" s="236"/>
      <c r="D281" s="232" t="s">
        <v>167</v>
      </c>
      <c r="E281" s="245" t="s">
        <v>19</v>
      </c>
      <c r="F281" s="237" t="s">
        <v>1596</v>
      </c>
      <c r="G281" s="236"/>
      <c r="H281" s="238">
        <v>10.98</v>
      </c>
      <c r="I281" s="239"/>
      <c r="J281" s="236"/>
      <c r="K281" s="236"/>
      <c r="L281" s="240"/>
      <c r="M281" s="241"/>
      <c r="N281" s="242"/>
      <c r="O281" s="242"/>
      <c r="P281" s="242"/>
      <c r="Q281" s="242"/>
      <c r="R281" s="242"/>
      <c r="S281" s="242"/>
      <c r="T281" s="243"/>
      <c r="AT281" s="244" t="s">
        <v>167</v>
      </c>
      <c r="AU281" s="244" t="s">
        <v>84</v>
      </c>
      <c r="AV281" s="12" t="s">
        <v>84</v>
      </c>
      <c r="AW281" s="12" t="s">
        <v>36</v>
      </c>
      <c r="AX281" s="12" t="s">
        <v>75</v>
      </c>
      <c r="AY281" s="244" t="s">
        <v>143</v>
      </c>
    </row>
    <row r="282" spans="2:51" s="12" customFormat="1" ht="12">
      <c r="B282" s="235"/>
      <c r="C282" s="236"/>
      <c r="D282" s="232" t="s">
        <v>167</v>
      </c>
      <c r="E282" s="245" t="s">
        <v>19</v>
      </c>
      <c r="F282" s="237" t="s">
        <v>1597</v>
      </c>
      <c r="G282" s="236"/>
      <c r="H282" s="238">
        <v>1.83</v>
      </c>
      <c r="I282" s="239"/>
      <c r="J282" s="236"/>
      <c r="K282" s="236"/>
      <c r="L282" s="240"/>
      <c r="M282" s="241"/>
      <c r="N282" s="242"/>
      <c r="O282" s="242"/>
      <c r="P282" s="242"/>
      <c r="Q282" s="242"/>
      <c r="R282" s="242"/>
      <c r="S282" s="242"/>
      <c r="T282" s="243"/>
      <c r="AT282" s="244" t="s">
        <v>167</v>
      </c>
      <c r="AU282" s="244" t="s">
        <v>84</v>
      </c>
      <c r="AV282" s="12" t="s">
        <v>84</v>
      </c>
      <c r="AW282" s="12" t="s">
        <v>36</v>
      </c>
      <c r="AX282" s="12" t="s">
        <v>75</v>
      </c>
      <c r="AY282" s="244" t="s">
        <v>143</v>
      </c>
    </row>
    <row r="283" spans="2:51" s="12" customFormat="1" ht="12">
      <c r="B283" s="235"/>
      <c r="C283" s="236"/>
      <c r="D283" s="232" t="s">
        <v>167</v>
      </c>
      <c r="E283" s="245" t="s">
        <v>19</v>
      </c>
      <c r="F283" s="237" t="s">
        <v>1598</v>
      </c>
      <c r="G283" s="236"/>
      <c r="H283" s="238">
        <v>6.1</v>
      </c>
      <c r="I283" s="239"/>
      <c r="J283" s="236"/>
      <c r="K283" s="236"/>
      <c r="L283" s="240"/>
      <c r="M283" s="241"/>
      <c r="N283" s="242"/>
      <c r="O283" s="242"/>
      <c r="P283" s="242"/>
      <c r="Q283" s="242"/>
      <c r="R283" s="242"/>
      <c r="S283" s="242"/>
      <c r="T283" s="243"/>
      <c r="AT283" s="244" t="s">
        <v>167</v>
      </c>
      <c r="AU283" s="244" t="s">
        <v>84</v>
      </c>
      <c r="AV283" s="12" t="s">
        <v>84</v>
      </c>
      <c r="AW283" s="12" t="s">
        <v>36</v>
      </c>
      <c r="AX283" s="12" t="s">
        <v>75</v>
      </c>
      <c r="AY283" s="244" t="s">
        <v>143</v>
      </c>
    </row>
    <row r="284" spans="2:51" s="12" customFormat="1" ht="12">
      <c r="B284" s="235"/>
      <c r="C284" s="236"/>
      <c r="D284" s="232" t="s">
        <v>167</v>
      </c>
      <c r="E284" s="245" t="s">
        <v>19</v>
      </c>
      <c r="F284" s="237" t="s">
        <v>1599</v>
      </c>
      <c r="G284" s="236"/>
      <c r="H284" s="238">
        <v>3.66</v>
      </c>
      <c r="I284" s="239"/>
      <c r="J284" s="236"/>
      <c r="K284" s="236"/>
      <c r="L284" s="240"/>
      <c r="M284" s="241"/>
      <c r="N284" s="242"/>
      <c r="O284" s="242"/>
      <c r="P284" s="242"/>
      <c r="Q284" s="242"/>
      <c r="R284" s="242"/>
      <c r="S284" s="242"/>
      <c r="T284" s="243"/>
      <c r="AT284" s="244" t="s">
        <v>167</v>
      </c>
      <c r="AU284" s="244" t="s">
        <v>84</v>
      </c>
      <c r="AV284" s="12" t="s">
        <v>84</v>
      </c>
      <c r="AW284" s="12" t="s">
        <v>36</v>
      </c>
      <c r="AX284" s="12" t="s">
        <v>75</v>
      </c>
      <c r="AY284" s="244" t="s">
        <v>143</v>
      </c>
    </row>
    <row r="285" spans="2:51" s="12" customFormat="1" ht="12">
      <c r="B285" s="235"/>
      <c r="C285" s="236"/>
      <c r="D285" s="232" t="s">
        <v>167</v>
      </c>
      <c r="E285" s="245" t="s">
        <v>19</v>
      </c>
      <c r="F285" s="237" t="s">
        <v>1600</v>
      </c>
      <c r="G285" s="236"/>
      <c r="H285" s="238">
        <v>9.76</v>
      </c>
      <c r="I285" s="239"/>
      <c r="J285" s="236"/>
      <c r="K285" s="236"/>
      <c r="L285" s="240"/>
      <c r="M285" s="241"/>
      <c r="N285" s="242"/>
      <c r="O285" s="242"/>
      <c r="P285" s="242"/>
      <c r="Q285" s="242"/>
      <c r="R285" s="242"/>
      <c r="S285" s="242"/>
      <c r="T285" s="243"/>
      <c r="AT285" s="244" t="s">
        <v>167</v>
      </c>
      <c r="AU285" s="244" t="s">
        <v>84</v>
      </c>
      <c r="AV285" s="12" t="s">
        <v>84</v>
      </c>
      <c r="AW285" s="12" t="s">
        <v>36</v>
      </c>
      <c r="AX285" s="12" t="s">
        <v>75</v>
      </c>
      <c r="AY285" s="244" t="s">
        <v>143</v>
      </c>
    </row>
    <row r="286" spans="2:51" s="12" customFormat="1" ht="12">
      <c r="B286" s="235"/>
      <c r="C286" s="236"/>
      <c r="D286" s="232" t="s">
        <v>167</v>
      </c>
      <c r="E286" s="245" t="s">
        <v>19</v>
      </c>
      <c r="F286" s="237" t="s">
        <v>1601</v>
      </c>
      <c r="G286" s="236"/>
      <c r="H286" s="238">
        <v>36.6</v>
      </c>
      <c r="I286" s="239"/>
      <c r="J286" s="236"/>
      <c r="K286" s="236"/>
      <c r="L286" s="240"/>
      <c r="M286" s="241"/>
      <c r="N286" s="242"/>
      <c r="O286" s="242"/>
      <c r="P286" s="242"/>
      <c r="Q286" s="242"/>
      <c r="R286" s="242"/>
      <c r="S286" s="242"/>
      <c r="T286" s="243"/>
      <c r="AT286" s="244" t="s">
        <v>167</v>
      </c>
      <c r="AU286" s="244" t="s">
        <v>84</v>
      </c>
      <c r="AV286" s="12" t="s">
        <v>84</v>
      </c>
      <c r="AW286" s="12" t="s">
        <v>36</v>
      </c>
      <c r="AX286" s="12" t="s">
        <v>75</v>
      </c>
      <c r="AY286" s="244" t="s">
        <v>143</v>
      </c>
    </row>
    <row r="287" spans="2:51" s="12" customFormat="1" ht="12">
      <c r="B287" s="235"/>
      <c r="C287" s="236"/>
      <c r="D287" s="232" t="s">
        <v>167</v>
      </c>
      <c r="E287" s="245" t="s">
        <v>19</v>
      </c>
      <c r="F287" s="237" t="s">
        <v>1602</v>
      </c>
      <c r="G287" s="236"/>
      <c r="H287" s="238">
        <v>7.32</v>
      </c>
      <c r="I287" s="239"/>
      <c r="J287" s="236"/>
      <c r="K287" s="236"/>
      <c r="L287" s="240"/>
      <c r="M287" s="241"/>
      <c r="N287" s="242"/>
      <c r="O287" s="242"/>
      <c r="P287" s="242"/>
      <c r="Q287" s="242"/>
      <c r="R287" s="242"/>
      <c r="S287" s="242"/>
      <c r="T287" s="243"/>
      <c r="AT287" s="244" t="s">
        <v>167</v>
      </c>
      <c r="AU287" s="244" t="s">
        <v>84</v>
      </c>
      <c r="AV287" s="12" t="s">
        <v>84</v>
      </c>
      <c r="AW287" s="12" t="s">
        <v>36</v>
      </c>
      <c r="AX287" s="12" t="s">
        <v>75</v>
      </c>
      <c r="AY287" s="244" t="s">
        <v>143</v>
      </c>
    </row>
    <row r="288" spans="2:51" s="12" customFormat="1" ht="12">
      <c r="B288" s="235"/>
      <c r="C288" s="236"/>
      <c r="D288" s="232" t="s">
        <v>167</v>
      </c>
      <c r="E288" s="245" t="s">
        <v>19</v>
      </c>
      <c r="F288" s="237" t="s">
        <v>1603</v>
      </c>
      <c r="G288" s="236"/>
      <c r="H288" s="238">
        <v>7.93</v>
      </c>
      <c r="I288" s="239"/>
      <c r="J288" s="236"/>
      <c r="K288" s="236"/>
      <c r="L288" s="240"/>
      <c r="M288" s="241"/>
      <c r="N288" s="242"/>
      <c r="O288" s="242"/>
      <c r="P288" s="242"/>
      <c r="Q288" s="242"/>
      <c r="R288" s="242"/>
      <c r="S288" s="242"/>
      <c r="T288" s="243"/>
      <c r="AT288" s="244" t="s">
        <v>167</v>
      </c>
      <c r="AU288" s="244" t="s">
        <v>84</v>
      </c>
      <c r="AV288" s="12" t="s">
        <v>84</v>
      </c>
      <c r="AW288" s="12" t="s">
        <v>36</v>
      </c>
      <c r="AX288" s="12" t="s">
        <v>75</v>
      </c>
      <c r="AY288" s="244" t="s">
        <v>143</v>
      </c>
    </row>
    <row r="289" spans="2:51" s="12" customFormat="1" ht="12">
      <c r="B289" s="235"/>
      <c r="C289" s="236"/>
      <c r="D289" s="232" t="s">
        <v>167</v>
      </c>
      <c r="E289" s="245" t="s">
        <v>19</v>
      </c>
      <c r="F289" s="237" t="s">
        <v>1604</v>
      </c>
      <c r="G289" s="236"/>
      <c r="H289" s="238">
        <v>73.2</v>
      </c>
      <c r="I289" s="239"/>
      <c r="J289" s="236"/>
      <c r="K289" s="236"/>
      <c r="L289" s="240"/>
      <c r="M289" s="241"/>
      <c r="N289" s="242"/>
      <c r="O289" s="242"/>
      <c r="P289" s="242"/>
      <c r="Q289" s="242"/>
      <c r="R289" s="242"/>
      <c r="S289" s="242"/>
      <c r="T289" s="243"/>
      <c r="AT289" s="244" t="s">
        <v>167</v>
      </c>
      <c r="AU289" s="244" t="s">
        <v>84</v>
      </c>
      <c r="AV289" s="12" t="s">
        <v>84</v>
      </c>
      <c r="AW289" s="12" t="s">
        <v>36</v>
      </c>
      <c r="AX289" s="12" t="s">
        <v>75</v>
      </c>
      <c r="AY289" s="244" t="s">
        <v>143</v>
      </c>
    </row>
    <row r="290" spans="2:51" s="12" customFormat="1" ht="12">
      <c r="B290" s="235"/>
      <c r="C290" s="236"/>
      <c r="D290" s="232" t="s">
        <v>167</v>
      </c>
      <c r="E290" s="245" t="s">
        <v>19</v>
      </c>
      <c r="F290" s="237" t="s">
        <v>1605</v>
      </c>
      <c r="G290" s="236"/>
      <c r="H290" s="238">
        <v>10.37</v>
      </c>
      <c r="I290" s="239"/>
      <c r="J290" s="236"/>
      <c r="K290" s="236"/>
      <c r="L290" s="240"/>
      <c r="M290" s="241"/>
      <c r="N290" s="242"/>
      <c r="O290" s="242"/>
      <c r="P290" s="242"/>
      <c r="Q290" s="242"/>
      <c r="R290" s="242"/>
      <c r="S290" s="242"/>
      <c r="T290" s="243"/>
      <c r="AT290" s="244" t="s">
        <v>167</v>
      </c>
      <c r="AU290" s="244" t="s">
        <v>84</v>
      </c>
      <c r="AV290" s="12" t="s">
        <v>84</v>
      </c>
      <c r="AW290" s="12" t="s">
        <v>36</v>
      </c>
      <c r="AX290" s="12" t="s">
        <v>75</v>
      </c>
      <c r="AY290" s="244" t="s">
        <v>143</v>
      </c>
    </row>
    <row r="291" spans="2:51" s="12" customFormat="1" ht="12">
      <c r="B291" s="235"/>
      <c r="C291" s="236"/>
      <c r="D291" s="232" t="s">
        <v>167</v>
      </c>
      <c r="E291" s="245" t="s">
        <v>19</v>
      </c>
      <c r="F291" s="237" t="s">
        <v>1606</v>
      </c>
      <c r="G291" s="236"/>
      <c r="H291" s="238">
        <v>10.98</v>
      </c>
      <c r="I291" s="239"/>
      <c r="J291" s="236"/>
      <c r="K291" s="236"/>
      <c r="L291" s="240"/>
      <c r="M291" s="241"/>
      <c r="N291" s="242"/>
      <c r="O291" s="242"/>
      <c r="P291" s="242"/>
      <c r="Q291" s="242"/>
      <c r="R291" s="242"/>
      <c r="S291" s="242"/>
      <c r="T291" s="243"/>
      <c r="AT291" s="244" t="s">
        <v>167</v>
      </c>
      <c r="AU291" s="244" t="s">
        <v>84</v>
      </c>
      <c r="AV291" s="12" t="s">
        <v>84</v>
      </c>
      <c r="AW291" s="12" t="s">
        <v>36</v>
      </c>
      <c r="AX291" s="12" t="s">
        <v>75</v>
      </c>
      <c r="AY291" s="244" t="s">
        <v>143</v>
      </c>
    </row>
    <row r="292" spans="2:51" s="12" customFormat="1" ht="12">
      <c r="B292" s="235"/>
      <c r="C292" s="236"/>
      <c r="D292" s="232" t="s">
        <v>167</v>
      </c>
      <c r="E292" s="245" t="s">
        <v>19</v>
      </c>
      <c r="F292" s="237" t="s">
        <v>1607</v>
      </c>
      <c r="G292" s="236"/>
      <c r="H292" s="238">
        <v>12.2</v>
      </c>
      <c r="I292" s="239"/>
      <c r="J292" s="236"/>
      <c r="K292" s="236"/>
      <c r="L292" s="240"/>
      <c r="M292" s="241"/>
      <c r="N292" s="242"/>
      <c r="O292" s="242"/>
      <c r="P292" s="242"/>
      <c r="Q292" s="242"/>
      <c r="R292" s="242"/>
      <c r="S292" s="242"/>
      <c r="T292" s="243"/>
      <c r="AT292" s="244" t="s">
        <v>167</v>
      </c>
      <c r="AU292" s="244" t="s">
        <v>84</v>
      </c>
      <c r="AV292" s="12" t="s">
        <v>84</v>
      </c>
      <c r="AW292" s="12" t="s">
        <v>36</v>
      </c>
      <c r="AX292" s="12" t="s">
        <v>75</v>
      </c>
      <c r="AY292" s="244" t="s">
        <v>143</v>
      </c>
    </row>
    <row r="293" spans="2:51" s="12" customFormat="1" ht="12">
      <c r="B293" s="235"/>
      <c r="C293" s="236"/>
      <c r="D293" s="232" t="s">
        <v>167</v>
      </c>
      <c r="E293" s="245" t="s">
        <v>19</v>
      </c>
      <c r="F293" s="237" t="s">
        <v>1608</v>
      </c>
      <c r="G293" s="236"/>
      <c r="H293" s="238">
        <v>1.55</v>
      </c>
      <c r="I293" s="239"/>
      <c r="J293" s="236"/>
      <c r="K293" s="236"/>
      <c r="L293" s="240"/>
      <c r="M293" s="241"/>
      <c r="N293" s="242"/>
      <c r="O293" s="242"/>
      <c r="P293" s="242"/>
      <c r="Q293" s="242"/>
      <c r="R293" s="242"/>
      <c r="S293" s="242"/>
      <c r="T293" s="243"/>
      <c r="AT293" s="244" t="s">
        <v>167</v>
      </c>
      <c r="AU293" s="244" t="s">
        <v>84</v>
      </c>
      <c r="AV293" s="12" t="s">
        <v>84</v>
      </c>
      <c r="AW293" s="12" t="s">
        <v>36</v>
      </c>
      <c r="AX293" s="12" t="s">
        <v>75</v>
      </c>
      <c r="AY293" s="244" t="s">
        <v>143</v>
      </c>
    </row>
    <row r="294" spans="2:51" s="12" customFormat="1" ht="12">
      <c r="B294" s="235"/>
      <c r="C294" s="236"/>
      <c r="D294" s="232" t="s">
        <v>167</v>
      </c>
      <c r="E294" s="245" t="s">
        <v>19</v>
      </c>
      <c r="F294" s="237" t="s">
        <v>1609</v>
      </c>
      <c r="G294" s="236"/>
      <c r="H294" s="238">
        <v>2.48</v>
      </c>
      <c r="I294" s="239"/>
      <c r="J294" s="236"/>
      <c r="K294" s="236"/>
      <c r="L294" s="240"/>
      <c r="M294" s="241"/>
      <c r="N294" s="242"/>
      <c r="O294" s="242"/>
      <c r="P294" s="242"/>
      <c r="Q294" s="242"/>
      <c r="R294" s="242"/>
      <c r="S294" s="242"/>
      <c r="T294" s="243"/>
      <c r="AT294" s="244" t="s">
        <v>167</v>
      </c>
      <c r="AU294" s="244" t="s">
        <v>84</v>
      </c>
      <c r="AV294" s="12" t="s">
        <v>84</v>
      </c>
      <c r="AW294" s="12" t="s">
        <v>36</v>
      </c>
      <c r="AX294" s="12" t="s">
        <v>75</v>
      </c>
      <c r="AY294" s="244" t="s">
        <v>143</v>
      </c>
    </row>
    <row r="295" spans="2:51" s="12" customFormat="1" ht="12">
      <c r="B295" s="235"/>
      <c r="C295" s="236"/>
      <c r="D295" s="232" t="s">
        <v>167</v>
      </c>
      <c r="E295" s="245" t="s">
        <v>19</v>
      </c>
      <c r="F295" s="237" t="s">
        <v>1610</v>
      </c>
      <c r="G295" s="236"/>
      <c r="H295" s="238">
        <v>8.06</v>
      </c>
      <c r="I295" s="239"/>
      <c r="J295" s="236"/>
      <c r="K295" s="236"/>
      <c r="L295" s="240"/>
      <c r="M295" s="241"/>
      <c r="N295" s="242"/>
      <c r="O295" s="242"/>
      <c r="P295" s="242"/>
      <c r="Q295" s="242"/>
      <c r="R295" s="242"/>
      <c r="S295" s="242"/>
      <c r="T295" s="243"/>
      <c r="AT295" s="244" t="s">
        <v>167</v>
      </c>
      <c r="AU295" s="244" t="s">
        <v>84</v>
      </c>
      <c r="AV295" s="12" t="s">
        <v>84</v>
      </c>
      <c r="AW295" s="12" t="s">
        <v>36</v>
      </c>
      <c r="AX295" s="12" t="s">
        <v>75</v>
      </c>
      <c r="AY295" s="244" t="s">
        <v>143</v>
      </c>
    </row>
    <row r="296" spans="2:51" s="12" customFormat="1" ht="12">
      <c r="B296" s="235"/>
      <c r="C296" s="236"/>
      <c r="D296" s="232" t="s">
        <v>167</v>
      </c>
      <c r="E296" s="245" t="s">
        <v>19</v>
      </c>
      <c r="F296" s="237" t="s">
        <v>1611</v>
      </c>
      <c r="G296" s="236"/>
      <c r="H296" s="238">
        <v>11.7</v>
      </c>
      <c r="I296" s="239"/>
      <c r="J296" s="236"/>
      <c r="K296" s="236"/>
      <c r="L296" s="240"/>
      <c r="M296" s="241"/>
      <c r="N296" s="242"/>
      <c r="O296" s="242"/>
      <c r="P296" s="242"/>
      <c r="Q296" s="242"/>
      <c r="R296" s="242"/>
      <c r="S296" s="242"/>
      <c r="T296" s="243"/>
      <c r="AT296" s="244" t="s">
        <v>167</v>
      </c>
      <c r="AU296" s="244" t="s">
        <v>84</v>
      </c>
      <c r="AV296" s="12" t="s">
        <v>84</v>
      </c>
      <c r="AW296" s="12" t="s">
        <v>36</v>
      </c>
      <c r="AX296" s="12" t="s">
        <v>75</v>
      </c>
      <c r="AY296" s="244" t="s">
        <v>143</v>
      </c>
    </row>
    <row r="297" spans="2:51" s="12" customFormat="1" ht="12">
      <c r="B297" s="235"/>
      <c r="C297" s="236"/>
      <c r="D297" s="232" t="s">
        <v>167</v>
      </c>
      <c r="E297" s="245" t="s">
        <v>19</v>
      </c>
      <c r="F297" s="237" t="s">
        <v>1612</v>
      </c>
      <c r="G297" s="236"/>
      <c r="H297" s="238">
        <v>5.27</v>
      </c>
      <c r="I297" s="239"/>
      <c r="J297" s="236"/>
      <c r="K297" s="236"/>
      <c r="L297" s="240"/>
      <c r="M297" s="241"/>
      <c r="N297" s="242"/>
      <c r="O297" s="242"/>
      <c r="P297" s="242"/>
      <c r="Q297" s="242"/>
      <c r="R297" s="242"/>
      <c r="S297" s="242"/>
      <c r="T297" s="243"/>
      <c r="AT297" s="244" t="s">
        <v>167</v>
      </c>
      <c r="AU297" s="244" t="s">
        <v>84</v>
      </c>
      <c r="AV297" s="12" t="s">
        <v>84</v>
      </c>
      <c r="AW297" s="12" t="s">
        <v>36</v>
      </c>
      <c r="AX297" s="12" t="s">
        <v>75</v>
      </c>
      <c r="AY297" s="244" t="s">
        <v>143</v>
      </c>
    </row>
    <row r="298" spans="2:51" s="12" customFormat="1" ht="12">
      <c r="B298" s="235"/>
      <c r="C298" s="236"/>
      <c r="D298" s="232" t="s">
        <v>167</v>
      </c>
      <c r="E298" s="245" t="s">
        <v>19</v>
      </c>
      <c r="F298" s="237" t="s">
        <v>1613</v>
      </c>
      <c r="G298" s="236"/>
      <c r="H298" s="238">
        <v>33.48</v>
      </c>
      <c r="I298" s="239"/>
      <c r="J298" s="236"/>
      <c r="K298" s="236"/>
      <c r="L298" s="240"/>
      <c r="M298" s="241"/>
      <c r="N298" s="242"/>
      <c r="O298" s="242"/>
      <c r="P298" s="242"/>
      <c r="Q298" s="242"/>
      <c r="R298" s="242"/>
      <c r="S298" s="242"/>
      <c r="T298" s="243"/>
      <c r="AT298" s="244" t="s">
        <v>167</v>
      </c>
      <c r="AU298" s="244" t="s">
        <v>84</v>
      </c>
      <c r="AV298" s="12" t="s">
        <v>84</v>
      </c>
      <c r="AW298" s="12" t="s">
        <v>36</v>
      </c>
      <c r="AX298" s="12" t="s">
        <v>75</v>
      </c>
      <c r="AY298" s="244" t="s">
        <v>143</v>
      </c>
    </row>
    <row r="299" spans="2:51" s="12" customFormat="1" ht="12">
      <c r="B299" s="235"/>
      <c r="C299" s="236"/>
      <c r="D299" s="232" t="s">
        <v>167</v>
      </c>
      <c r="E299" s="245" t="s">
        <v>19</v>
      </c>
      <c r="F299" s="237" t="s">
        <v>1614</v>
      </c>
      <c r="G299" s="236"/>
      <c r="H299" s="238">
        <v>130.2</v>
      </c>
      <c r="I299" s="239"/>
      <c r="J299" s="236"/>
      <c r="K299" s="236"/>
      <c r="L299" s="240"/>
      <c r="M299" s="241"/>
      <c r="N299" s="242"/>
      <c r="O299" s="242"/>
      <c r="P299" s="242"/>
      <c r="Q299" s="242"/>
      <c r="R299" s="242"/>
      <c r="S299" s="242"/>
      <c r="T299" s="243"/>
      <c r="AT299" s="244" t="s">
        <v>167</v>
      </c>
      <c r="AU299" s="244" t="s">
        <v>84</v>
      </c>
      <c r="AV299" s="12" t="s">
        <v>84</v>
      </c>
      <c r="AW299" s="12" t="s">
        <v>36</v>
      </c>
      <c r="AX299" s="12" t="s">
        <v>75</v>
      </c>
      <c r="AY299" s="244" t="s">
        <v>143</v>
      </c>
    </row>
    <row r="300" spans="2:51" s="12" customFormat="1" ht="12">
      <c r="B300" s="235"/>
      <c r="C300" s="236"/>
      <c r="D300" s="232" t="s">
        <v>167</v>
      </c>
      <c r="E300" s="245" t="s">
        <v>19</v>
      </c>
      <c r="F300" s="237" t="s">
        <v>1615</v>
      </c>
      <c r="G300" s="236"/>
      <c r="H300" s="238">
        <v>6.82</v>
      </c>
      <c r="I300" s="239"/>
      <c r="J300" s="236"/>
      <c r="K300" s="236"/>
      <c r="L300" s="240"/>
      <c r="M300" s="241"/>
      <c r="N300" s="242"/>
      <c r="O300" s="242"/>
      <c r="P300" s="242"/>
      <c r="Q300" s="242"/>
      <c r="R300" s="242"/>
      <c r="S300" s="242"/>
      <c r="T300" s="243"/>
      <c r="AT300" s="244" t="s">
        <v>167</v>
      </c>
      <c r="AU300" s="244" t="s">
        <v>84</v>
      </c>
      <c r="AV300" s="12" t="s">
        <v>84</v>
      </c>
      <c r="AW300" s="12" t="s">
        <v>36</v>
      </c>
      <c r="AX300" s="12" t="s">
        <v>75</v>
      </c>
      <c r="AY300" s="244" t="s">
        <v>143</v>
      </c>
    </row>
    <row r="301" spans="2:51" s="13" customFormat="1" ht="12">
      <c r="B301" s="246"/>
      <c r="C301" s="247"/>
      <c r="D301" s="232" t="s">
        <v>167</v>
      </c>
      <c r="E301" s="248" t="s">
        <v>19</v>
      </c>
      <c r="F301" s="249" t="s">
        <v>176</v>
      </c>
      <c r="G301" s="247"/>
      <c r="H301" s="250">
        <v>391.41999999999996</v>
      </c>
      <c r="I301" s="251"/>
      <c r="J301" s="247"/>
      <c r="K301" s="247"/>
      <c r="L301" s="252"/>
      <c r="M301" s="253"/>
      <c r="N301" s="254"/>
      <c r="O301" s="254"/>
      <c r="P301" s="254"/>
      <c r="Q301" s="254"/>
      <c r="R301" s="254"/>
      <c r="S301" s="254"/>
      <c r="T301" s="255"/>
      <c r="AT301" s="256" t="s">
        <v>167</v>
      </c>
      <c r="AU301" s="256" t="s">
        <v>84</v>
      </c>
      <c r="AV301" s="13" t="s">
        <v>150</v>
      </c>
      <c r="AW301" s="13" t="s">
        <v>36</v>
      </c>
      <c r="AX301" s="13" t="s">
        <v>82</v>
      </c>
      <c r="AY301" s="256" t="s">
        <v>143</v>
      </c>
    </row>
    <row r="302" spans="2:65" s="1" customFormat="1" ht="24" customHeight="1">
      <c r="B302" s="38"/>
      <c r="C302" s="219" t="s">
        <v>596</v>
      </c>
      <c r="D302" s="219" t="s">
        <v>145</v>
      </c>
      <c r="E302" s="220" t="s">
        <v>1711</v>
      </c>
      <c r="F302" s="221" t="s">
        <v>1712</v>
      </c>
      <c r="G302" s="222" t="s">
        <v>148</v>
      </c>
      <c r="H302" s="223">
        <v>1480</v>
      </c>
      <c r="I302" s="224"/>
      <c r="J302" s="225">
        <f>ROUND(I302*H302,2)</f>
        <v>0</v>
      </c>
      <c r="K302" s="221" t="s">
        <v>149</v>
      </c>
      <c r="L302" s="43"/>
      <c r="M302" s="226" t="s">
        <v>19</v>
      </c>
      <c r="N302" s="227" t="s">
        <v>46</v>
      </c>
      <c r="O302" s="83"/>
      <c r="P302" s="228">
        <f>O302*H302</f>
        <v>0</v>
      </c>
      <c r="Q302" s="228">
        <v>2E-05</v>
      </c>
      <c r="R302" s="228">
        <f>Q302*H302</f>
        <v>0.0296</v>
      </c>
      <c r="S302" s="228">
        <v>0</v>
      </c>
      <c r="T302" s="229">
        <f>S302*H302</f>
        <v>0</v>
      </c>
      <c r="AR302" s="230" t="s">
        <v>228</v>
      </c>
      <c r="AT302" s="230" t="s">
        <v>145</v>
      </c>
      <c r="AU302" s="230" t="s">
        <v>84</v>
      </c>
      <c r="AY302" s="17" t="s">
        <v>143</v>
      </c>
      <c r="BE302" s="231">
        <f>IF(N302="základní",J302,0)</f>
        <v>0</v>
      </c>
      <c r="BF302" s="231">
        <f>IF(N302="snížená",J302,0)</f>
        <v>0</v>
      </c>
      <c r="BG302" s="231">
        <f>IF(N302="zákl. přenesená",J302,0)</f>
        <v>0</v>
      </c>
      <c r="BH302" s="231">
        <f>IF(N302="sníž. přenesená",J302,0)</f>
        <v>0</v>
      </c>
      <c r="BI302" s="231">
        <f>IF(N302="nulová",J302,0)</f>
        <v>0</v>
      </c>
      <c r="BJ302" s="17" t="s">
        <v>82</v>
      </c>
      <c r="BK302" s="231">
        <f>ROUND(I302*H302,2)</f>
        <v>0</v>
      </c>
      <c r="BL302" s="17" t="s">
        <v>228</v>
      </c>
      <c r="BM302" s="230" t="s">
        <v>1713</v>
      </c>
    </row>
    <row r="303" spans="2:51" s="12" customFormat="1" ht="12">
      <c r="B303" s="235"/>
      <c r="C303" s="236"/>
      <c r="D303" s="232" t="s">
        <v>167</v>
      </c>
      <c r="E303" s="245" t="s">
        <v>19</v>
      </c>
      <c r="F303" s="237" t="s">
        <v>1714</v>
      </c>
      <c r="G303" s="236"/>
      <c r="H303" s="238">
        <v>504</v>
      </c>
      <c r="I303" s="239"/>
      <c r="J303" s="236"/>
      <c r="K303" s="236"/>
      <c r="L303" s="240"/>
      <c r="M303" s="241"/>
      <c r="N303" s="242"/>
      <c r="O303" s="242"/>
      <c r="P303" s="242"/>
      <c r="Q303" s="242"/>
      <c r="R303" s="242"/>
      <c r="S303" s="242"/>
      <c r="T303" s="243"/>
      <c r="AT303" s="244" t="s">
        <v>167</v>
      </c>
      <c r="AU303" s="244" t="s">
        <v>84</v>
      </c>
      <c r="AV303" s="12" t="s">
        <v>84</v>
      </c>
      <c r="AW303" s="12" t="s">
        <v>36</v>
      </c>
      <c r="AX303" s="12" t="s">
        <v>75</v>
      </c>
      <c r="AY303" s="244" t="s">
        <v>143</v>
      </c>
    </row>
    <row r="304" spans="2:51" s="12" customFormat="1" ht="12">
      <c r="B304" s="235"/>
      <c r="C304" s="236"/>
      <c r="D304" s="232" t="s">
        <v>167</v>
      </c>
      <c r="E304" s="245" t="s">
        <v>19</v>
      </c>
      <c r="F304" s="237" t="s">
        <v>1715</v>
      </c>
      <c r="G304" s="236"/>
      <c r="H304" s="238">
        <v>696</v>
      </c>
      <c r="I304" s="239"/>
      <c r="J304" s="236"/>
      <c r="K304" s="236"/>
      <c r="L304" s="240"/>
      <c r="M304" s="241"/>
      <c r="N304" s="242"/>
      <c r="O304" s="242"/>
      <c r="P304" s="242"/>
      <c r="Q304" s="242"/>
      <c r="R304" s="242"/>
      <c r="S304" s="242"/>
      <c r="T304" s="243"/>
      <c r="AT304" s="244" t="s">
        <v>167</v>
      </c>
      <c r="AU304" s="244" t="s">
        <v>84</v>
      </c>
      <c r="AV304" s="12" t="s">
        <v>84</v>
      </c>
      <c r="AW304" s="12" t="s">
        <v>36</v>
      </c>
      <c r="AX304" s="12" t="s">
        <v>75</v>
      </c>
      <c r="AY304" s="244" t="s">
        <v>143</v>
      </c>
    </row>
    <row r="305" spans="2:51" s="12" customFormat="1" ht="12">
      <c r="B305" s="235"/>
      <c r="C305" s="236"/>
      <c r="D305" s="232" t="s">
        <v>167</v>
      </c>
      <c r="E305" s="245" t="s">
        <v>19</v>
      </c>
      <c r="F305" s="237" t="s">
        <v>1716</v>
      </c>
      <c r="G305" s="236"/>
      <c r="H305" s="238">
        <v>280</v>
      </c>
      <c r="I305" s="239"/>
      <c r="J305" s="236"/>
      <c r="K305" s="236"/>
      <c r="L305" s="240"/>
      <c r="M305" s="241"/>
      <c r="N305" s="242"/>
      <c r="O305" s="242"/>
      <c r="P305" s="242"/>
      <c r="Q305" s="242"/>
      <c r="R305" s="242"/>
      <c r="S305" s="242"/>
      <c r="T305" s="243"/>
      <c r="AT305" s="244" t="s">
        <v>167</v>
      </c>
      <c r="AU305" s="244" t="s">
        <v>84</v>
      </c>
      <c r="AV305" s="12" t="s">
        <v>84</v>
      </c>
      <c r="AW305" s="12" t="s">
        <v>36</v>
      </c>
      <c r="AX305" s="12" t="s">
        <v>75</v>
      </c>
      <c r="AY305" s="244" t="s">
        <v>143</v>
      </c>
    </row>
    <row r="306" spans="2:51" s="13" customFormat="1" ht="12">
      <c r="B306" s="246"/>
      <c r="C306" s="247"/>
      <c r="D306" s="232" t="s">
        <v>167</v>
      </c>
      <c r="E306" s="248" t="s">
        <v>19</v>
      </c>
      <c r="F306" s="249" t="s">
        <v>176</v>
      </c>
      <c r="G306" s="247"/>
      <c r="H306" s="250">
        <v>1480</v>
      </c>
      <c r="I306" s="251"/>
      <c r="J306" s="247"/>
      <c r="K306" s="247"/>
      <c r="L306" s="252"/>
      <c r="M306" s="253"/>
      <c r="N306" s="254"/>
      <c r="O306" s="254"/>
      <c r="P306" s="254"/>
      <c r="Q306" s="254"/>
      <c r="R306" s="254"/>
      <c r="S306" s="254"/>
      <c r="T306" s="255"/>
      <c r="AT306" s="256" t="s">
        <v>167</v>
      </c>
      <c r="AU306" s="256" t="s">
        <v>84</v>
      </c>
      <c r="AV306" s="13" t="s">
        <v>150</v>
      </c>
      <c r="AW306" s="13" t="s">
        <v>36</v>
      </c>
      <c r="AX306" s="13" t="s">
        <v>82</v>
      </c>
      <c r="AY306" s="256" t="s">
        <v>143</v>
      </c>
    </row>
    <row r="307" spans="2:65" s="1" customFormat="1" ht="16.5" customHeight="1">
      <c r="B307" s="38"/>
      <c r="C307" s="219" t="s">
        <v>602</v>
      </c>
      <c r="D307" s="219" t="s">
        <v>145</v>
      </c>
      <c r="E307" s="220" t="s">
        <v>1717</v>
      </c>
      <c r="F307" s="221" t="s">
        <v>1718</v>
      </c>
      <c r="G307" s="222" t="s">
        <v>195</v>
      </c>
      <c r="H307" s="223">
        <v>391.42</v>
      </c>
      <c r="I307" s="224"/>
      <c r="J307" s="225">
        <f>ROUND(I307*H307,2)</f>
        <v>0</v>
      </c>
      <c r="K307" s="221" t="s">
        <v>149</v>
      </c>
      <c r="L307" s="43"/>
      <c r="M307" s="226" t="s">
        <v>19</v>
      </c>
      <c r="N307" s="227" t="s">
        <v>46</v>
      </c>
      <c r="O307" s="83"/>
      <c r="P307" s="228">
        <f>O307*H307</f>
        <v>0</v>
      </c>
      <c r="Q307" s="228">
        <v>0.00043</v>
      </c>
      <c r="R307" s="228">
        <f>Q307*H307</f>
        <v>0.1683106</v>
      </c>
      <c r="S307" s="228">
        <v>0</v>
      </c>
      <c r="T307" s="229">
        <f>S307*H307</f>
        <v>0</v>
      </c>
      <c r="AR307" s="230" t="s">
        <v>228</v>
      </c>
      <c r="AT307" s="230" t="s">
        <v>145</v>
      </c>
      <c r="AU307" s="230" t="s">
        <v>84</v>
      </c>
      <c r="AY307" s="17" t="s">
        <v>143</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228</v>
      </c>
      <c r="BM307" s="230" t="s">
        <v>1719</v>
      </c>
    </row>
    <row r="308" spans="2:65" s="1" customFormat="1" ht="16.5" customHeight="1">
      <c r="B308" s="38"/>
      <c r="C308" s="219" t="s">
        <v>611</v>
      </c>
      <c r="D308" s="219" t="s">
        <v>145</v>
      </c>
      <c r="E308" s="220" t="s">
        <v>1720</v>
      </c>
      <c r="F308" s="221" t="s">
        <v>1721</v>
      </c>
      <c r="G308" s="222" t="s">
        <v>148</v>
      </c>
      <c r="H308" s="223">
        <v>1480</v>
      </c>
      <c r="I308" s="224"/>
      <c r="J308" s="225">
        <f>ROUND(I308*H308,2)</f>
        <v>0</v>
      </c>
      <c r="K308" s="221" t="s">
        <v>149</v>
      </c>
      <c r="L308" s="43"/>
      <c r="M308" s="278" t="s">
        <v>19</v>
      </c>
      <c r="N308" s="279" t="s">
        <v>46</v>
      </c>
      <c r="O308" s="280"/>
      <c r="P308" s="281">
        <f>O308*H308</f>
        <v>0</v>
      </c>
      <c r="Q308" s="281">
        <v>3E-05</v>
      </c>
      <c r="R308" s="281">
        <f>Q308*H308</f>
        <v>0.0444</v>
      </c>
      <c r="S308" s="281">
        <v>0</v>
      </c>
      <c r="T308" s="282">
        <f>S308*H308</f>
        <v>0</v>
      </c>
      <c r="AR308" s="230" t="s">
        <v>228</v>
      </c>
      <c r="AT308" s="230" t="s">
        <v>145</v>
      </c>
      <c r="AU308" s="230" t="s">
        <v>84</v>
      </c>
      <c r="AY308" s="17" t="s">
        <v>143</v>
      </c>
      <c r="BE308" s="231">
        <f>IF(N308="základní",J308,0)</f>
        <v>0</v>
      </c>
      <c r="BF308" s="231">
        <f>IF(N308="snížená",J308,0)</f>
        <v>0</v>
      </c>
      <c r="BG308" s="231">
        <f>IF(N308="zákl. přenesená",J308,0)</f>
        <v>0</v>
      </c>
      <c r="BH308" s="231">
        <f>IF(N308="sníž. přenesená",J308,0)</f>
        <v>0</v>
      </c>
      <c r="BI308" s="231">
        <f>IF(N308="nulová",J308,0)</f>
        <v>0</v>
      </c>
      <c r="BJ308" s="17" t="s">
        <v>82</v>
      </c>
      <c r="BK308" s="231">
        <f>ROUND(I308*H308,2)</f>
        <v>0</v>
      </c>
      <c r="BL308" s="17" t="s">
        <v>228</v>
      </c>
      <c r="BM308" s="230" t="s">
        <v>1722</v>
      </c>
    </row>
    <row r="309" spans="2:12" s="1" customFormat="1" ht="6.95" customHeight="1">
      <c r="B309" s="58"/>
      <c r="C309" s="59"/>
      <c r="D309" s="59"/>
      <c r="E309" s="59"/>
      <c r="F309" s="59"/>
      <c r="G309" s="59"/>
      <c r="H309" s="59"/>
      <c r="I309" s="170"/>
      <c r="J309" s="59"/>
      <c r="K309" s="59"/>
      <c r="L309" s="43"/>
    </row>
  </sheetData>
  <sheetProtection password="CC35" sheet="1" objects="1" scenarios="1" formatColumns="0" formatRows="0" autoFilter="0"/>
  <autoFilter ref="C98:K308"/>
  <mergeCells count="12">
    <mergeCell ref="E7:H7"/>
    <mergeCell ref="E9:H9"/>
    <mergeCell ref="E11:H11"/>
    <mergeCell ref="E20:H20"/>
    <mergeCell ref="E29:H29"/>
    <mergeCell ref="E50:H50"/>
    <mergeCell ref="E52:H52"/>
    <mergeCell ref="E54:H54"/>
    <mergeCell ref="E87:H87"/>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ht="37.5" customHeight="1"/>
    <row r="2" spans="2:11" ht="7.5" customHeight="1">
      <c r="B2" s="284"/>
      <c r="C2" s="285"/>
      <c r="D2" s="285"/>
      <c r="E2" s="285"/>
      <c r="F2" s="285"/>
      <c r="G2" s="285"/>
      <c r="H2" s="285"/>
      <c r="I2" s="285"/>
      <c r="J2" s="285"/>
      <c r="K2" s="286"/>
    </row>
    <row r="3" spans="2:11" s="15" customFormat="1" ht="45" customHeight="1">
      <c r="B3" s="287"/>
      <c r="C3" s="288" t="s">
        <v>1723</v>
      </c>
      <c r="D3" s="288"/>
      <c r="E3" s="288"/>
      <c r="F3" s="288"/>
      <c r="G3" s="288"/>
      <c r="H3" s="288"/>
      <c r="I3" s="288"/>
      <c r="J3" s="288"/>
      <c r="K3" s="289"/>
    </row>
    <row r="4" spans="2:11" ht="25.5" customHeight="1">
      <c r="B4" s="290"/>
      <c r="C4" s="291" t="s">
        <v>1724</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1725</v>
      </c>
      <c r="D6" s="294"/>
      <c r="E6" s="294"/>
      <c r="F6" s="294"/>
      <c r="G6" s="294"/>
      <c r="H6" s="294"/>
      <c r="I6" s="294"/>
      <c r="J6" s="294"/>
      <c r="K6" s="292"/>
    </row>
    <row r="7" spans="2:11" ht="15" customHeight="1">
      <c r="B7" s="295"/>
      <c r="C7" s="294" t="s">
        <v>1726</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1727</v>
      </c>
      <c r="D9" s="294"/>
      <c r="E9" s="294"/>
      <c r="F9" s="294"/>
      <c r="G9" s="294"/>
      <c r="H9" s="294"/>
      <c r="I9" s="294"/>
      <c r="J9" s="294"/>
      <c r="K9" s="292"/>
    </row>
    <row r="10" spans="2:11" ht="15" customHeight="1">
      <c r="B10" s="295"/>
      <c r="C10" s="294"/>
      <c r="D10" s="294" t="s">
        <v>1728</v>
      </c>
      <c r="E10" s="294"/>
      <c r="F10" s="294"/>
      <c r="G10" s="294"/>
      <c r="H10" s="294"/>
      <c r="I10" s="294"/>
      <c r="J10" s="294"/>
      <c r="K10" s="292"/>
    </row>
    <row r="11" spans="2:11" ht="15" customHeight="1">
      <c r="B11" s="295"/>
      <c r="C11" s="296"/>
      <c r="D11" s="294" t="s">
        <v>1729</v>
      </c>
      <c r="E11" s="294"/>
      <c r="F11" s="294"/>
      <c r="G11" s="294"/>
      <c r="H11" s="294"/>
      <c r="I11" s="294"/>
      <c r="J11" s="294"/>
      <c r="K11" s="292"/>
    </row>
    <row r="12" spans="2:11" ht="15" customHeight="1">
      <c r="B12" s="295"/>
      <c r="C12" s="296"/>
      <c r="D12" s="294"/>
      <c r="E12" s="294"/>
      <c r="F12" s="294"/>
      <c r="G12" s="294"/>
      <c r="H12" s="294"/>
      <c r="I12" s="294"/>
      <c r="J12" s="294"/>
      <c r="K12" s="292"/>
    </row>
    <row r="13" spans="2:11" ht="15" customHeight="1">
      <c r="B13" s="295"/>
      <c r="C13" s="296"/>
      <c r="D13" s="297" t="s">
        <v>1730</v>
      </c>
      <c r="E13" s="294"/>
      <c r="F13" s="294"/>
      <c r="G13" s="294"/>
      <c r="H13" s="294"/>
      <c r="I13" s="294"/>
      <c r="J13" s="294"/>
      <c r="K13" s="292"/>
    </row>
    <row r="14" spans="2:11" ht="12.75" customHeight="1">
      <c r="B14" s="295"/>
      <c r="C14" s="296"/>
      <c r="D14" s="296"/>
      <c r="E14" s="296"/>
      <c r="F14" s="296"/>
      <c r="G14" s="296"/>
      <c r="H14" s="296"/>
      <c r="I14" s="296"/>
      <c r="J14" s="296"/>
      <c r="K14" s="292"/>
    </row>
    <row r="15" spans="2:11" ht="15" customHeight="1">
      <c r="B15" s="295"/>
      <c r="C15" s="296"/>
      <c r="D15" s="294" t="s">
        <v>1731</v>
      </c>
      <c r="E15" s="294"/>
      <c r="F15" s="294"/>
      <c r="G15" s="294"/>
      <c r="H15" s="294"/>
      <c r="I15" s="294"/>
      <c r="J15" s="294"/>
      <c r="K15" s="292"/>
    </row>
    <row r="16" spans="2:11" ht="15" customHeight="1">
      <c r="B16" s="295"/>
      <c r="C16" s="296"/>
      <c r="D16" s="294" t="s">
        <v>1732</v>
      </c>
      <c r="E16" s="294"/>
      <c r="F16" s="294"/>
      <c r="G16" s="294"/>
      <c r="H16" s="294"/>
      <c r="I16" s="294"/>
      <c r="J16" s="294"/>
      <c r="K16" s="292"/>
    </row>
    <row r="17" spans="2:11" ht="15" customHeight="1">
      <c r="B17" s="295"/>
      <c r="C17" s="296"/>
      <c r="D17" s="294" t="s">
        <v>1733</v>
      </c>
      <c r="E17" s="294"/>
      <c r="F17" s="294"/>
      <c r="G17" s="294"/>
      <c r="H17" s="294"/>
      <c r="I17" s="294"/>
      <c r="J17" s="294"/>
      <c r="K17" s="292"/>
    </row>
    <row r="18" spans="2:11" ht="15" customHeight="1">
      <c r="B18" s="295"/>
      <c r="C18" s="296"/>
      <c r="D18" s="296"/>
      <c r="E18" s="298" t="s">
        <v>81</v>
      </c>
      <c r="F18" s="294" t="s">
        <v>1734</v>
      </c>
      <c r="G18" s="294"/>
      <c r="H18" s="294"/>
      <c r="I18" s="294"/>
      <c r="J18" s="294"/>
      <c r="K18" s="292"/>
    </row>
    <row r="19" spans="2:11" ht="15" customHeight="1">
      <c r="B19" s="295"/>
      <c r="C19" s="296"/>
      <c r="D19" s="296"/>
      <c r="E19" s="298" t="s">
        <v>1735</v>
      </c>
      <c r="F19" s="294" t="s">
        <v>1736</v>
      </c>
      <c r="G19" s="294"/>
      <c r="H19" s="294"/>
      <c r="I19" s="294"/>
      <c r="J19" s="294"/>
      <c r="K19" s="292"/>
    </row>
    <row r="20" spans="2:11" ht="15" customHeight="1">
      <c r="B20" s="295"/>
      <c r="C20" s="296"/>
      <c r="D20" s="296"/>
      <c r="E20" s="298" t="s">
        <v>1737</v>
      </c>
      <c r="F20" s="294" t="s">
        <v>1738</v>
      </c>
      <c r="G20" s="294"/>
      <c r="H20" s="294"/>
      <c r="I20" s="294"/>
      <c r="J20" s="294"/>
      <c r="K20" s="292"/>
    </row>
    <row r="21" spans="2:11" ht="15" customHeight="1">
      <c r="B21" s="295"/>
      <c r="C21" s="296"/>
      <c r="D21" s="296"/>
      <c r="E21" s="298" t="s">
        <v>1739</v>
      </c>
      <c r="F21" s="294" t="s">
        <v>1740</v>
      </c>
      <c r="G21" s="294"/>
      <c r="H21" s="294"/>
      <c r="I21" s="294"/>
      <c r="J21" s="294"/>
      <c r="K21" s="292"/>
    </row>
    <row r="22" spans="2:11" ht="15" customHeight="1">
      <c r="B22" s="295"/>
      <c r="C22" s="296"/>
      <c r="D22" s="296"/>
      <c r="E22" s="298" t="s">
        <v>1741</v>
      </c>
      <c r="F22" s="294" t="s">
        <v>1742</v>
      </c>
      <c r="G22" s="294"/>
      <c r="H22" s="294"/>
      <c r="I22" s="294"/>
      <c r="J22" s="294"/>
      <c r="K22" s="292"/>
    </row>
    <row r="23" spans="2:11" ht="15" customHeight="1">
      <c r="B23" s="295"/>
      <c r="C23" s="296"/>
      <c r="D23" s="296"/>
      <c r="E23" s="298" t="s">
        <v>88</v>
      </c>
      <c r="F23" s="294" t="s">
        <v>1743</v>
      </c>
      <c r="G23" s="294"/>
      <c r="H23" s="294"/>
      <c r="I23" s="294"/>
      <c r="J23" s="294"/>
      <c r="K23" s="292"/>
    </row>
    <row r="24" spans="2:11" ht="12.75" customHeight="1">
      <c r="B24" s="295"/>
      <c r="C24" s="296"/>
      <c r="D24" s="296"/>
      <c r="E24" s="296"/>
      <c r="F24" s="296"/>
      <c r="G24" s="296"/>
      <c r="H24" s="296"/>
      <c r="I24" s="296"/>
      <c r="J24" s="296"/>
      <c r="K24" s="292"/>
    </row>
    <row r="25" spans="2:11" ht="15" customHeight="1">
      <c r="B25" s="295"/>
      <c r="C25" s="294" t="s">
        <v>1744</v>
      </c>
      <c r="D25" s="294"/>
      <c r="E25" s="294"/>
      <c r="F25" s="294"/>
      <c r="G25" s="294"/>
      <c r="H25" s="294"/>
      <c r="I25" s="294"/>
      <c r="J25" s="294"/>
      <c r="K25" s="292"/>
    </row>
    <row r="26" spans="2:11" ht="15" customHeight="1">
      <c r="B26" s="295"/>
      <c r="C26" s="294" t="s">
        <v>1745</v>
      </c>
      <c r="D26" s="294"/>
      <c r="E26" s="294"/>
      <c r="F26" s="294"/>
      <c r="G26" s="294"/>
      <c r="H26" s="294"/>
      <c r="I26" s="294"/>
      <c r="J26" s="294"/>
      <c r="K26" s="292"/>
    </row>
    <row r="27" spans="2:11" ht="15" customHeight="1">
      <c r="B27" s="295"/>
      <c r="C27" s="294"/>
      <c r="D27" s="294" t="s">
        <v>1746</v>
      </c>
      <c r="E27" s="294"/>
      <c r="F27" s="294"/>
      <c r="G27" s="294"/>
      <c r="H27" s="294"/>
      <c r="I27" s="294"/>
      <c r="J27" s="294"/>
      <c r="K27" s="292"/>
    </row>
    <row r="28" spans="2:11" ht="15" customHeight="1">
      <c r="B28" s="295"/>
      <c r="C28" s="296"/>
      <c r="D28" s="294" t="s">
        <v>1747</v>
      </c>
      <c r="E28" s="294"/>
      <c r="F28" s="294"/>
      <c r="G28" s="294"/>
      <c r="H28" s="294"/>
      <c r="I28" s="294"/>
      <c r="J28" s="294"/>
      <c r="K28" s="292"/>
    </row>
    <row r="29" spans="2:11" ht="12.75" customHeight="1">
      <c r="B29" s="295"/>
      <c r="C29" s="296"/>
      <c r="D29" s="296"/>
      <c r="E29" s="296"/>
      <c r="F29" s="296"/>
      <c r="G29" s="296"/>
      <c r="H29" s="296"/>
      <c r="I29" s="296"/>
      <c r="J29" s="296"/>
      <c r="K29" s="292"/>
    </row>
    <row r="30" spans="2:11" ht="15" customHeight="1">
      <c r="B30" s="295"/>
      <c r="C30" s="296"/>
      <c r="D30" s="294" t="s">
        <v>1748</v>
      </c>
      <c r="E30" s="294"/>
      <c r="F30" s="294"/>
      <c r="G30" s="294"/>
      <c r="H30" s="294"/>
      <c r="I30" s="294"/>
      <c r="J30" s="294"/>
      <c r="K30" s="292"/>
    </row>
    <row r="31" spans="2:11" ht="15" customHeight="1">
      <c r="B31" s="295"/>
      <c r="C31" s="296"/>
      <c r="D31" s="294" t="s">
        <v>1749</v>
      </c>
      <c r="E31" s="294"/>
      <c r="F31" s="294"/>
      <c r="G31" s="294"/>
      <c r="H31" s="294"/>
      <c r="I31" s="294"/>
      <c r="J31" s="294"/>
      <c r="K31" s="292"/>
    </row>
    <row r="32" spans="2:11" ht="12.75" customHeight="1">
      <c r="B32" s="295"/>
      <c r="C32" s="296"/>
      <c r="D32" s="296"/>
      <c r="E32" s="296"/>
      <c r="F32" s="296"/>
      <c r="G32" s="296"/>
      <c r="H32" s="296"/>
      <c r="I32" s="296"/>
      <c r="J32" s="296"/>
      <c r="K32" s="292"/>
    </row>
    <row r="33" spans="2:11" ht="15" customHeight="1">
      <c r="B33" s="295"/>
      <c r="C33" s="296"/>
      <c r="D33" s="294" t="s">
        <v>1750</v>
      </c>
      <c r="E33" s="294"/>
      <c r="F33" s="294"/>
      <c r="G33" s="294"/>
      <c r="H33" s="294"/>
      <c r="I33" s="294"/>
      <c r="J33" s="294"/>
      <c r="K33" s="292"/>
    </row>
    <row r="34" spans="2:11" ht="15" customHeight="1">
      <c r="B34" s="295"/>
      <c r="C34" s="296"/>
      <c r="D34" s="294" t="s">
        <v>1751</v>
      </c>
      <c r="E34" s="294"/>
      <c r="F34" s="294"/>
      <c r="G34" s="294"/>
      <c r="H34" s="294"/>
      <c r="I34" s="294"/>
      <c r="J34" s="294"/>
      <c r="K34" s="292"/>
    </row>
    <row r="35" spans="2:11" ht="15" customHeight="1">
      <c r="B35" s="295"/>
      <c r="C35" s="296"/>
      <c r="D35" s="294" t="s">
        <v>1752</v>
      </c>
      <c r="E35" s="294"/>
      <c r="F35" s="294"/>
      <c r="G35" s="294"/>
      <c r="H35" s="294"/>
      <c r="I35" s="294"/>
      <c r="J35" s="294"/>
      <c r="K35" s="292"/>
    </row>
    <row r="36" spans="2:11" ht="15" customHeight="1">
      <c r="B36" s="295"/>
      <c r="C36" s="296"/>
      <c r="D36" s="294"/>
      <c r="E36" s="297" t="s">
        <v>129</v>
      </c>
      <c r="F36" s="294"/>
      <c r="G36" s="294" t="s">
        <v>1753</v>
      </c>
      <c r="H36" s="294"/>
      <c r="I36" s="294"/>
      <c r="J36" s="294"/>
      <c r="K36" s="292"/>
    </row>
    <row r="37" spans="2:11" ht="30.75" customHeight="1">
      <c r="B37" s="295"/>
      <c r="C37" s="296"/>
      <c r="D37" s="294"/>
      <c r="E37" s="297" t="s">
        <v>1754</v>
      </c>
      <c r="F37" s="294"/>
      <c r="G37" s="294" t="s">
        <v>1755</v>
      </c>
      <c r="H37" s="294"/>
      <c r="I37" s="294"/>
      <c r="J37" s="294"/>
      <c r="K37" s="292"/>
    </row>
    <row r="38" spans="2:11" ht="15" customHeight="1">
      <c r="B38" s="295"/>
      <c r="C38" s="296"/>
      <c r="D38" s="294"/>
      <c r="E38" s="297" t="s">
        <v>56</v>
      </c>
      <c r="F38" s="294"/>
      <c r="G38" s="294" t="s">
        <v>1756</v>
      </c>
      <c r="H38" s="294"/>
      <c r="I38" s="294"/>
      <c r="J38" s="294"/>
      <c r="K38" s="292"/>
    </row>
    <row r="39" spans="2:11" ht="15" customHeight="1">
      <c r="B39" s="295"/>
      <c r="C39" s="296"/>
      <c r="D39" s="294"/>
      <c r="E39" s="297" t="s">
        <v>57</v>
      </c>
      <c r="F39" s="294"/>
      <c r="G39" s="294" t="s">
        <v>1757</v>
      </c>
      <c r="H39" s="294"/>
      <c r="I39" s="294"/>
      <c r="J39" s="294"/>
      <c r="K39" s="292"/>
    </row>
    <row r="40" spans="2:11" ht="15" customHeight="1">
      <c r="B40" s="295"/>
      <c r="C40" s="296"/>
      <c r="D40" s="294"/>
      <c r="E40" s="297" t="s">
        <v>130</v>
      </c>
      <c r="F40" s="294"/>
      <c r="G40" s="294" t="s">
        <v>1758</v>
      </c>
      <c r="H40" s="294"/>
      <c r="I40" s="294"/>
      <c r="J40" s="294"/>
      <c r="K40" s="292"/>
    </row>
    <row r="41" spans="2:11" ht="15" customHeight="1">
      <c r="B41" s="295"/>
      <c r="C41" s="296"/>
      <c r="D41" s="294"/>
      <c r="E41" s="297" t="s">
        <v>131</v>
      </c>
      <c r="F41" s="294"/>
      <c r="G41" s="294" t="s">
        <v>1759</v>
      </c>
      <c r="H41" s="294"/>
      <c r="I41" s="294"/>
      <c r="J41" s="294"/>
      <c r="K41" s="292"/>
    </row>
    <row r="42" spans="2:11" ht="15" customHeight="1">
      <c r="B42" s="295"/>
      <c r="C42" s="296"/>
      <c r="D42" s="294"/>
      <c r="E42" s="297" t="s">
        <v>1760</v>
      </c>
      <c r="F42" s="294"/>
      <c r="G42" s="294" t="s">
        <v>1761</v>
      </c>
      <c r="H42" s="294"/>
      <c r="I42" s="294"/>
      <c r="J42" s="294"/>
      <c r="K42" s="292"/>
    </row>
    <row r="43" spans="2:11" ht="15" customHeight="1">
      <c r="B43" s="295"/>
      <c r="C43" s="296"/>
      <c r="D43" s="294"/>
      <c r="E43" s="297"/>
      <c r="F43" s="294"/>
      <c r="G43" s="294" t="s">
        <v>1762</v>
      </c>
      <c r="H43" s="294"/>
      <c r="I43" s="294"/>
      <c r="J43" s="294"/>
      <c r="K43" s="292"/>
    </row>
    <row r="44" spans="2:11" ht="15" customHeight="1">
      <c r="B44" s="295"/>
      <c r="C44" s="296"/>
      <c r="D44" s="294"/>
      <c r="E44" s="297" t="s">
        <v>1763</v>
      </c>
      <c r="F44" s="294"/>
      <c r="G44" s="294" t="s">
        <v>1764</v>
      </c>
      <c r="H44" s="294"/>
      <c r="I44" s="294"/>
      <c r="J44" s="294"/>
      <c r="K44" s="292"/>
    </row>
    <row r="45" spans="2:11" ht="15" customHeight="1">
      <c r="B45" s="295"/>
      <c r="C45" s="296"/>
      <c r="D45" s="294"/>
      <c r="E45" s="297" t="s">
        <v>133</v>
      </c>
      <c r="F45" s="294"/>
      <c r="G45" s="294" t="s">
        <v>1765</v>
      </c>
      <c r="H45" s="294"/>
      <c r="I45" s="294"/>
      <c r="J45" s="294"/>
      <c r="K45" s="292"/>
    </row>
    <row r="46" spans="2:11" ht="12.75" customHeight="1">
      <c r="B46" s="295"/>
      <c r="C46" s="296"/>
      <c r="D46" s="294"/>
      <c r="E46" s="294"/>
      <c r="F46" s="294"/>
      <c r="G46" s="294"/>
      <c r="H46" s="294"/>
      <c r="I46" s="294"/>
      <c r="J46" s="294"/>
      <c r="K46" s="292"/>
    </row>
    <row r="47" spans="2:11" ht="15" customHeight="1">
      <c r="B47" s="295"/>
      <c r="C47" s="296"/>
      <c r="D47" s="294" t="s">
        <v>1766</v>
      </c>
      <c r="E47" s="294"/>
      <c r="F47" s="294"/>
      <c r="G47" s="294"/>
      <c r="H47" s="294"/>
      <c r="I47" s="294"/>
      <c r="J47" s="294"/>
      <c r="K47" s="292"/>
    </row>
    <row r="48" spans="2:11" ht="15" customHeight="1">
      <c r="B48" s="295"/>
      <c r="C48" s="296"/>
      <c r="D48" s="296"/>
      <c r="E48" s="294" t="s">
        <v>1767</v>
      </c>
      <c r="F48" s="294"/>
      <c r="G48" s="294"/>
      <c r="H48" s="294"/>
      <c r="I48" s="294"/>
      <c r="J48" s="294"/>
      <c r="K48" s="292"/>
    </row>
    <row r="49" spans="2:11" ht="15" customHeight="1">
      <c r="B49" s="295"/>
      <c r="C49" s="296"/>
      <c r="D49" s="296"/>
      <c r="E49" s="294" t="s">
        <v>1768</v>
      </c>
      <c r="F49" s="294"/>
      <c r="G49" s="294"/>
      <c r="H49" s="294"/>
      <c r="I49" s="294"/>
      <c r="J49" s="294"/>
      <c r="K49" s="292"/>
    </row>
    <row r="50" spans="2:11" ht="15" customHeight="1">
      <c r="B50" s="295"/>
      <c r="C50" s="296"/>
      <c r="D50" s="296"/>
      <c r="E50" s="294" t="s">
        <v>1769</v>
      </c>
      <c r="F50" s="294"/>
      <c r="G50" s="294"/>
      <c r="H50" s="294"/>
      <c r="I50" s="294"/>
      <c r="J50" s="294"/>
      <c r="K50" s="292"/>
    </row>
    <row r="51" spans="2:11" ht="15" customHeight="1">
      <c r="B51" s="295"/>
      <c r="C51" s="296"/>
      <c r="D51" s="294" t="s">
        <v>1770</v>
      </c>
      <c r="E51" s="294"/>
      <c r="F51" s="294"/>
      <c r="G51" s="294"/>
      <c r="H51" s="294"/>
      <c r="I51" s="294"/>
      <c r="J51" s="294"/>
      <c r="K51" s="292"/>
    </row>
    <row r="52" spans="2:11" ht="25.5" customHeight="1">
      <c r="B52" s="290"/>
      <c r="C52" s="291" t="s">
        <v>1771</v>
      </c>
      <c r="D52" s="291"/>
      <c r="E52" s="291"/>
      <c r="F52" s="291"/>
      <c r="G52" s="291"/>
      <c r="H52" s="291"/>
      <c r="I52" s="291"/>
      <c r="J52" s="291"/>
      <c r="K52" s="292"/>
    </row>
    <row r="53" spans="2:11" ht="5.25" customHeight="1">
      <c r="B53" s="290"/>
      <c r="C53" s="293"/>
      <c r="D53" s="293"/>
      <c r="E53" s="293"/>
      <c r="F53" s="293"/>
      <c r="G53" s="293"/>
      <c r="H53" s="293"/>
      <c r="I53" s="293"/>
      <c r="J53" s="293"/>
      <c r="K53" s="292"/>
    </row>
    <row r="54" spans="2:11" ht="15" customHeight="1">
      <c r="B54" s="290"/>
      <c r="C54" s="294" t="s">
        <v>1772</v>
      </c>
      <c r="D54" s="294"/>
      <c r="E54" s="294"/>
      <c r="F54" s="294"/>
      <c r="G54" s="294"/>
      <c r="H54" s="294"/>
      <c r="I54" s="294"/>
      <c r="J54" s="294"/>
      <c r="K54" s="292"/>
    </row>
    <row r="55" spans="2:11" ht="15" customHeight="1">
      <c r="B55" s="290"/>
      <c r="C55" s="294" t="s">
        <v>1773</v>
      </c>
      <c r="D55" s="294"/>
      <c r="E55" s="294"/>
      <c r="F55" s="294"/>
      <c r="G55" s="294"/>
      <c r="H55" s="294"/>
      <c r="I55" s="294"/>
      <c r="J55" s="294"/>
      <c r="K55" s="292"/>
    </row>
    <row r="56" spans="2:11" ht="12.75" customHeight="1">
      <c r="B56" s="290"/>
      <c r="C56" s="294"/>
      <c r="D56" s="294"/>
      <c r="E56" s="294"/>
      <c r="F56" s="294"/>
      <c r="G56" s="294"/>
      <c r="H56" s="294"/>
      <c r="I56" s="294"/>
      <c r="J56" s="294"/>
      <c r="K56" s="292"/>
    </row>
    <row r="57" spans="2:11" ht="15" customHeight="1">
      <c r="B57" s="290"/>
      <c r="C57" s="294" t="s">
        <v>1774</v>
      </c>
      <c r="D57" s="294"/>
      <c r="E57" s="294"/>
      <c r="F57" s="294"/>
      <c r="G57" s="294"/>
      <c r="H57" s="294"/>
      <c r="I57" s="294"/>
      <c r="J57" s="294"/>
      <c r="K57" s="292"/>
    </row>
    <row r="58" spans="2:11" ht="15" customHeight="1">
      <c r="B58" s="290"/>
      <c r="C58" s="296"/>
      <c r="D58" s="294" t="s">
        <v>1775</v>
      </c>
      <c r="E58" s="294"/>
      <c r="F58" s="294"/>
      <c r="G58" s="294"/>
      <c r="H58" s="294"/>
      <c r="I58" s="294"/>
      <c r="J58" s="294"/>
      <c r="K58" s="292"/>
    </row>
    <row r="59" spans="2:11" ht="15" customHeight="1">
      <c r="B59" s="290"/>
      <c r="C59" s="296"/>
      <c r="D59" s="294" t="s">
        <v>1776</v>
      </c>
      <c r="E59" s="294"/>
      <c r="F59" s="294"/>
      <c r="G59" s="294"/>
      <c r="H59" s="294"/>
      <c r="I59" s="294"/>
      <c r="J59" s="294"/>
      <c r="K59" s="292"/>
    </row>
    <row r="60" spans="2:11" ht="15" customHeight="1">
      <c r="B60" s="290"/>
      <c r="C60" s="296"/>
      <c r="D60" s="294" t="s">
        <v>1777</v>
      </c>
      <c r="E60" s="294"/>
      <c r="F60" s="294"/>
      <c r="G60" s="294"/>
      <c r="H60" s="294"/>
      <c r="I60" s="294"/>
      <c r="J60" s="294"/>
      <c r="K60" s="292"/>
    </row>
    <row r="61" spans="2:11" ht="15" customHeight="1">
      <c r="B61" s="290"/>
      <c r="C61" s="296"/>
      <c r="D61" s="294" t="s">
        <v>1778</v>
      </c>
      <c r="E61" s="294"/>
      <c r="F61" s="294"/>
      <c r="G61" s="294"/>
      <c r="H61" s="294"/>
      <c r="I61" s="294"/>
      <c r="J61" s="294"/>
      <c r="K61" s="292"/>
    </row>
    <row r="62" spans="2:11" ht="15" customHeight="1">
      <c r="B62" s="290"/>
      <c r="C62" s="296"/>
      <c r="D62" s="299" t="s">
        <v>1779</v>
      </c>
      <c r="E62" s="299"/>
      <c r="F62" s="299"/>
      <c r="G62" s="299"/>
      <c r="H62" s="299"/>
      <c r="I62" s="299"/>
      <c r="J62" s="299"/>
      <c r="K62" s="292"/>
    </row>
    <row r="63" spans="2:11" ht="15" customHeight="1">
      <c r="B63" s="290"/>
      <c r="C63" s="296"/>
      <c r="D63" s="294" t="s">
        <v>1780</v>
      </c>
      <c r="E63" s="294"/>
      <c r="F63" s="294"/>
      <c r="G63" s="294"/>
      <c r="H63" s="294"/>
      <c r="I63" s="294"/>
      <c r="J63" s="294"/>
      <c r="K63" s="292"/>
    </row>
    <row r="64" spans="2:11" ht="12.75" customHeight="1">
      <c r="B64" s="290"/>
      <c r="C64" s="296"/>
      <c r="D64" s="296"/>
      <c r="E64" s="300"/>
      <c r="F64" s="296"/>
      <c r="G64" s="296"/>
      <c r="H64" s="296"/>
      <c r="I64" s="296"/>
      <c r="J64" s="296"/>
      <c r="K64" s="292"/>
    </row>
    <row r="65" spans="2:11" ht="15" customHeight="1">
      <c r="B65" s="290"/>
      <c r="C65" s="296"/>
      <c r="D65" s="294" t="s">
        <v>1781</v>
      </c>
      <c r="E65" s="294"/>
      <c r="F65" s="294"/>
      <c r="G65" s="294"/>
      <c r="H65" s="294"/>
      <c r="I65" s="294"/>
      <c r="J65" s="294"/>
      <c r="K65" s="292"/>
    </row>
    <row r="66" spans="2:11" ht="15" customHeight="1">
      <c r="B66" s="290"/>
      <c r="C66" s="296"/>
      <c r="D66" s="299" t="s">
        <v>1782</v>
      </c>
      <c r="E66" s="299"/>
      <c r="F66" s="299"/>
      <c r="G66" s="299"/>
      <c r="H66" s="299"/>
      <c r="I66" s="299"/>
      <c r="J66" s="299"/>
      <c r="K66" s="292"/>
    </row>
    <row r="67" spans="2:11" ht="15" customHeight="1">
      <c r="B67" s="290"/>
      <c r="C67" s="296"/>
      <c r="D67" s="294" t="s">
        <v>1783</v>
      </c>
      <c r="E67" s="294"/>
      <c r="F67" s="294"/>
      <c r="G67" s="294"/>
      <c r="H67" s="294"/>
      <c r="I67" s="294"/>
      <c r="J67" s="294"/>
      <c r="K67" s="292"/>
    </row>
    <row r="68" spans="2:11" ht="15" customHeight="1">
      <c r="B68" s="290"/>
      <c r="C68" s="296"/>
      <c r="D68" s="294" t="s">
        <v>1784</v>
      </c>
      <c r="E68" s="294"/>
      <c r="F68" s="294"/>
      <c r="G68" s="294"/>
      <c r="H68" s="294"/>
      <c r="I68" s="294"/>
      <c r="J68" s="294"/>
      <c r="K68" s="292"/>
    </row>
    <row r="69" spans="2:11" ht="15" customHeight="1">
      <c r="B69" s="290"/>
      <c r="C69" s="296"/>
      <c r="D69" s="294" t="s">
        <v>1785</v>
      </c>
      <c r="E69" s="294"/>
      <c r="F69" s="294"/>
      <c r="G69" s="294"/>
      <c r="H69" s="294"/>
      <c r="I69" s="294"/>
      <c r="J69" s="294"/>
      <c r="K69" s="292"/>
    </row>
    <row r="70" spans="2:11" ht="15" customHeight="1">
      <c r="B70" s="290"/>
      <c r="C70" s="296"/>
      <c r="D70" s="294" t="s">
        <v>1786</v>
      </c>
      <c r="E70" s="294"/>
      <c r="F70" s="294"/>
      <c r="G70" s="294"/>
      <c r="H70" s="294"/>
      <c r="I70" s="294"/>
      <c r="J70" s="294"/>
      <c r="K70" s="292"/>
    </row>
    <row r="71" spans="2:11" ht="12.75" customHeight="1">
      <c r="B71" s="301"/>
      <c r="C71" s="302"/>
      <c r="D71" s="302"/>
      <c r="E71" s="302"/>
      <c r="F71" s="302"/>
      <c r="G71" s="302"/>
      <c r="H71" s="302"/>
      <c r="I71" s="302"/>
      <c r="J71" s="302"/>
      <c r="K71" s="303"/>
    </row>
    <row r="72" spans="2:11" ht="18.75" customHeight="1">
      <c r="B72" s="304"/>
      <c r="C72" s="304"/>
      <c r="D72" s="304"/>
      <c r="E72" s="304"/>
      <c r="F72" s="304"/>
      <c r="G72" s="304"/>
      <c r="H72" s="304"/>
      <c r="I72" s="304"/>
      <c r="J72" s="304"/>
      <c r="K72" s="305"/>
    </row>
    <row r="73" spans="2:11" ht="18.75" customHeight="1">
      <c r="B73" s="305"/>
      <c r="C73" s="305"/>
      <c r="D73" s="305"/>
      <c r="E73" s="305"/>
      <c r="F73" s="305"/>
      <c r="G73" s="305"/>
      <c r="H73" s="305"/>
      <c r="I73" s="305"/>
      <c r="J73" s="305"/>
      <c r="K73" s="305"/>
    </row>
    <row r="74" spans="2:11" ht="7.5" customHeight="1">
      <c r="B74" s="306"/>
      <c r="C74" s="307"/>
      <c r="D74" s="307"/>
      <c r="E74" s="307"/>
      <c r="F74" s="307"/>
      <c r="G74" s="307"/>
      <c r="H74" s="307"/>
      <c r="I74" s="307"/>
      <c r="J74" s="307"/>
      <c r="K74" s="308"/>
    </row>
    <row r="75" spans="2:11" ht="45" customHeight="1">
      <c r="B75" s="309"/>
      <c r="C75" s="310" t="s">
        <v>1787</v>
      </c>
      <c r="D75" s="310"/>
      <c r="E75" s="310"/>
      <c r="F75" s="310"/>
      <c r="G75" s="310"/>
      <c r="H75" s="310"/>
      <c r="I75" s="310"/>
      <c r="J75" s="310"/>
      <c r="K75" s="311"/>
    </row>
    <row r="76" spans="2:11" ht="17.25" customHeight="1">
      <c r="B76" s="309"/>
      <c r="C76" s="312" t="s">
        <v>1788</v>
      </c>
      <c r="D76" s="312"/>
      <c r="E76" s="312"/>
      <c r="F76" s="312" t="s">
        <v>1789</v>
      </c>
      <c r="G76" s="313"/>
      <c r="H76" s="312" t="s">
        <v>57</v>
      </c>
      <c r="I76" s="312" t="s">
        <v>60</v>
      </c>
      <c r="J76" s="312" t="s">
        <v>1790</v>
      </c>
      <c r="K76" s="311"/>
    </row>
    <row r="77" spans="2:11" ht="17.25" customHeight="1">
      <c r="B77" s="309"/>
      <c r="C77" s="314" t="s">
        <v>1791</v>
      </c>
      <c r="D77" s="314"/>
      <c r="E77" s="314"/>
      <c r="F77" s="315" t="s">
        <v>1792</v>
      </c>
      <c r="G77" s="316"/>
      <c r="H77" s="314"/>
      <c r="I77" s="314"/>
      <c r="J77" s="314" t="s">
        <v>1793</v>
      </c>
      <c r="K77" s="311"/>
    </row>
    <row r="78" spans="2:11" ht="5.25" customHeight="1">
      <c r="B78" s="309"/>
      <c r="C78" s="317"/>
      <c r="D78" s="317"/>
      <c r="E78" s="317"/>
      <c r="F78" s="317"/>
      <c r="G78" s="318"/>
      <c r="H78" s="317"/>
      <c r="I78" s="317"/>
      <c r="J78" s="317"/>
      <c r="K78" s="311"/>
    </row>
    <row r="79" spans="2:11" ht="15" customHeight="1">
      <c r="B79" s="309"/>
      <c r="C79" s="297" t="s">
        <v>56</v>
      </c>
      <c r="D79" s="317"/>
      <c r="E79" s="317"/>
      <c r="F79" s="319" t="s">
        <v>1794</v>
      </c>
      <c r="G79" s="318"/>
      <c r="H79" s="297" t="s">
        <v>1795</v>
      </c>
      <c r="I79" s="297" t="s">
        <v>1796</v>
      </c>
      <c r="J79" s="297">
        <v>20</v>
      </c>
      <c r="K79" s="311"/>
    </row>
    <row r="80" spans="2:11" ht="15" customHeight="1">
      <c r="B80" s="309"/>
      <c r="C80" s="297" t="s">
        <v>1797</v>
      </c>
      <c r="D80" s="297"/>
      <c r="E80" s="297"/>
      <c r="F80" s="319" t="s">
        <v>1794</v>
      </c>
      <c r="G80" s="318"/>
      <c r="H80" s="297" t="s">
        <v>1798</v>
      </c>
      <c r="I80" s="297" t="s">
        <v>1796</v>
      </c>
      <c r="J80" s="297">
        <v>120</v>
      </c>
      <c r="K80" s="311"/>
    </row>
    <row r="81" spans="2:11" ht="15" customHeight="1">
      <c r="B81" s="320"/>
      <c r="C81" s="297" t="s">
        <v>1799</v>
      </c>
      <c r="D81" s="297"/>
      <c r="E81" s="297"/>
      <c r="F81" s="319" t="s">
        <v>1800</v>
      </c>
      <c r="G81" s="318"/>
      <c r="H81" s="297" t="s">
        <v>1801</v>
      </c>
      <c r="I81" s="297" t="s">
        <v>1796</v>
      </c>
      <c r="J81" s="297">
        <v>50</v>
      </c>
      <c r="K81" s="311"/>
    </row>
    <row r="82" spans="2:11" ht="15" customHeight="1">
      <c r="B82" s="320"/>
      <c r="C82" s="297" t="s">
        <v>1802</v>
      </c>
      <c r="D82" s="297"/>
      <c r="E82" s="297"/>
      <c r="F82" s="319" t="s">
        <v>1794</v>
      </c>
      <c r="G82" s="318"/>
      <c r="H82" s="297" t="s">
        <v>1803</v>
      </c>
      <c r="I82" s="297" t="s">
        <v>1804</v>
      </c>
      <c r="J82" s="297"/>
      <c r="K82" s="311"/>
    </row>
    <row r="83" spans="2:11" ht="15" customHeight="1">
      <c r="B83" s="320"/>
      <c r="C83" s="321" t="s">
        <v>1805</v>
      </c>
      <c r="D83" s="321"/>
      <c r="E83" s="321"/>
      <c r="F83" s="322" t="s">
        <v>1800</v>
      </c>
      <c r="G83" s="321"/>
      <c r="H83" s="321" t="s">
        <v>1806</v>
      </c>
      <c r="I83" s="321" t="s">
        <v>1796</v>
      </c>
      <c r="J83" s="321">
        <v>15</v>
      </c>
      <c r="K83" s="311"/>
    </row>
    <row r="84" spans="2:11" ht="15" customHeight="1">
      <c r="B84" s="320"/>
      <c r="C84" s="321" t="s">
        <v>1807</v>
      </c>
      <c r="D84" s="321"/>
      <c r="E84" s="321"/>
      <c r="F84" s="322" t="s">
        <v>1800</v>
      </c>
      <c r="G84" s="321"/>
      <c r="H84" s="321" t="s">
        <v>1808</v>
      </c>
      <c r="I84" s="321" t="s">
        <v>1796</v>
      </c>
      <c r="J84" s="321">
        <v>15</v>
      </c>
      <c r="K84" s="311"/>
    </row>
    <row r="85" spans="2:11" ht="15" customHeight="1">
      <c r="B85" s="320"/>
      <c r="C85" s="321" t="s">
        <v>1809</v>
      </c>
      <c r="D85" s="321"/>
      <c r="E85" s="321"/>
      <c r="F85" s="322" t="s">
        <v>1800</v>
      </c>
      <c r="G85" s="321"/>
      <c r="H85" s="321" t="s">
        <v>1810</v>
      </c>
      <c r="I85" s="321" t="s">
        <v>1796</v>
      </c>
      <c r="J85" s="321">
        <v>20</v>
      </c>
      <c r="K85" s="311"/>
    </row>
    <row r="86" spans="2:11" ht="15" customHeight="1">
      <c r="B86" s="320"/>
      <c r="C86" s="321" t="s">
        <v>1811</v>
      </c>
      <c r="D86" s="321"/>
      <c r="E86" s="321"/>
      <c r="F86" s="322" t="s">
        <v>1800</v>
      </c>
      <c r="G86" s="321"/>
      <c r="H86" s="321" t="s">
        <v>1812</v>
      </c>
      <c r="I86" s="321" t="s">
        <v>1796</v>
      </c>
      <c r="J86" s="321">
        <v>20</v>
      </c>
      <c r="K86" s="311"/>
    </row>
    <row r="87" spans="2:11" ht="15" customHeight="1">
      <c r="B87" s="320"/>
      <c r="C87" s="297" t="s">
        <v>1813</v>
      </c>
      <c r="D87" s="297"/>
      <c r="E87" s="297"/>
      <c r="F87" s="319" t="s">
        <v>1800</v>
      </c>
      <c r="G87" s="318"/>
      <c r="H87" s="297" t="s">
        <v>1814</v>
      </c>
      <c r="I87" s="297" t="s">
        <v>1796</v>
      </c>
      <c r="J87" s="297">
        <v>50</v>
      </c>
      <c r="K87" s="311"/>
    </row>
    <row r="88" spans="2:11" ht="15" customHeight="1">
      <c r="B88" s="320"/>
      <c r="C88" s="297" t="s">
        <v>1815</v>
      </c>
      <c r="D88" s="297"/>
      <c r="E88" s="297"/>
      <c r="F88" s="319" t="s">
        <v>1800</v>
      </c>
      <c r="G88" s="318"/>
      <c r="H88" s="297" t="s">
        <v>1816</v>
      </c>
      <c r="I88" s="297" t="s">
        <v>1796</v>
      </c>
      <c r="J88" s="297">
        <v>20</v>
      </c>
      <c r="K88" s="311"/>
    </row>
    <row r="89" spans="2:11" ht="15" customHeight="1">
      <c r="B89" s="320"/>
      <c r="C89" s="297" t="s">
        <v>1817</v>
      </c>
      <c r="D89" s="297"/>
      <c r="E89" s="297"/>
      <c r="F89" s="319" t="s">
        <v>1800</v>
      </c>
      <c r="G89" s="318"/>
      <c r="H89" s="297" t="s">
        <v>1818</v>
      </c>
      <c r="I89" s="297" t="s">
        <v>1796</v>
      </c>
      <c r="J89" s="297">
        <v>20</v>
      </c>
      <c r="K89" s="311"/>
    </row>
    <row r="90" spans="2:11" ht="15" customHeight="1">
      <c r="B90" s="320"/>
      <c r="C90" s="297" t="s">
        <v>1819</v>
      </c>
      <c r="D90" s="297"/>
      <c r="E90" s="297"/>
      <c r="F90" s="319" t="s">
        <v>1800</v>
      </c>
      <c r="G90" s="318"/>
      <c r="H90" s="297" t="s">
        <v>1820</v>
      </c>
      <c r="I90" s="297" t="s">
        <v>1796</v>
      </c>
      <c r="J90" s="297">
        <v>50</v>
      </c>
      <c r="K90" s="311"/>
    </row>
    <row r="91" spans="2:11" ht="15" customHeight="1">
      <c r="B91" s="320"/>
      <c r="C91" s="297" t="s">
        <v>1821</v>
      </c>
      <c r="D91" s="297"/>
      <c r="E91" s="297"/>
      <c r="F91" s="319" t="s">
        <v>1800</v>
      </c>
      <c r="G91" s="318"/>
      <c r="H91" s="297" t="s">
        <v>1821</v>
      </c>
      <c r="I91" s="297" t="s">
        <v>1796</v>
      </c>
      <c r="J91" s="297">
        <v>50</v>
      </c>
      <c r="K91" s="311"/>
    </row>
    <row r="92" spans="2:11" ht="15" customHeight="1">
      <c r="B92" s="320"/>
      <c r="C92" s="297" t="s">
        <v>1822</v>
      </c>
      <c r="D92" s="297"/>
      <c r="E92" s="297"/>
      <c r="F92" s="319" t="s">
        <v>1800</v>
      </c>
      <c r="G92" s="318"/>
      <c r="H92" s="297" t="s">
        <v>1823</v>
      </c>
      <c r="I92" s="297" t="s">
        <v>1796</v>
      </c>
      <c r="J92" s="297">
        <v>255</v>
      </c>
      <c r="K92" s="311"/>
    </row>
    <row r="93" spans="2:11" ht="15" customHeight="1">
      <c r="B93" s="320"/>
      <c r="C93" s="297" t="s">
        <v>1824</v>
      </c>
      <c r="D93" s="297"/>
      <c r="E93" s="297"/>
      <c r="F93" s="319" t="s">
        <v>1794</v>
      </c>
      <c r="G93" s="318"/>
      <c r="H93" s="297" t="s">
        <v>1825</v>
      </c>
      <c r="I93" s="297" t="s">
        <v>1826</v>
      </c>
      <c r="J93" s="297"/>
      <c r="K93" s="311"/>
    </row>
    <row r="94" spans="2:11" ht="15" customHeight="1">
      <c r="B94" s="320"/>
      <c r="C94" s="297" t="s">
        <v>1827</v>
      </c>
      <c r="D94" s="297"/>
      <c r="E94" s="297"/>
      <c r="F94" s="319" t="s">
        <v>1794</v>
      </c>
      <c r="G94" s="318"/>
      <c r="H94" s="297" t="s">
        <v>1828</v>
      </c>
      <c r="I94" s="297" t="s">
        <v>1829</v>
      </c>
      <c r="J94" s="297"/>
      <c r="K94" s="311"/>
    </row>
    <row r="95" spans="2:11" ht="15" customHeight="1">
      <c r="B95" s="320"/>
      <c r="C95" s="297" t="s">
        <v>1830</v>
      </c>
      <c r="D95" s="297"/>
      <c r="E95" s="297"/>
      <c r="F95" s="319" t="s">
        <v>1794</v>
      </c>
      <c r="G95" s="318"/>
      <c r="H95" s="297" t="s">
        <v>1830</v>
      </c>
      <c r="I95" s="297" t="s">
        <v>1829</v>
      </c>
      <c r="J95" s="297"/>
      <c r="K95" s="311"/>
    </row>
    <row r="96" spans="2:11" ht="15" customHeight="1">
      <c r="B96" s="320"/>
      <c r="C96" s="297" t="s">
        <v>41</v>
      </c>
      <c r="D96" s="297"/>
      <c r="E96" s="297"/>
      <c r="F96" s="319" t="s">
        <v>1794</v>
      </c>
      <c r="G96" s="318"/>
      <c r="H96" s="297" t="s">
        <v>1831</v>
      </c>
      <c r="I96" s="297" t="s">
        <v>1829</v>
      </c>
      <c r="J96" s="297"/>
      <c r="K96" s="311"/>
    </row>
    <row r="97" spans="2:11" ht="15" customHeight="1">
      <c r="B97" s="320"/>
      <c r="C97" s="297" t="s">
        <v>51</v>
      </c>
      <c r="D97" s="297"/>
      <c r="E97" s="297"/>
      <c r="F97" s="319" t="s">
        <v>1794</v>
      </c>
      <c r="G97" s="318"/>
      <c r="H97" s="297" t="s">
        <v>1832</v>
      </c>
      <c r="I97" s="297" t="s">
        <v>1829</v>
      </c>
      <c r="J97" s="297"/>
      <c r="K97" s="311"/>
    </row>
    <row r="98" spans="2:11" ht="15" customHeight="1">
      <c r="B98" s="323"/>
      <c r="C98" s="324"/>
      <c r="D98" s="324"/>
      <c r="E98" s="324"/>
      <c r="F98" s="324"/>
      <c r="G98" s="324"/>
      <c r="H98" s="324"/>
      <c r="I98" s="324"/>
      <c r="J98" s="324"/>
      <c r="K98" s="325"/>
    </row>
    <row r="99" spans="2:11" ht="18.75" customHeight="1">
      <c r="B99" s="326"/>
      <c r="C99" s="327"/>
      <c r="D99" s="327"/>
      <c r="E99" s="327"/>
      <c r="F99" s="327"/>
      <c r="G99" s="327"/>
      <c r="H99" s="327"/>
      <c r="I99" s="327"/>
      <c r="J99" s="327"/>
      <c r="K99" s="326"/>
    </row>
    <row r="100" spans="2:11" ht="18.75" customHeight="1">
      <c r="B100" s="305"/>
      <c r="C100" s="305"/>
      <c r="D100" s="305"/>
      <c r="E100" s="305"/>
      <c r="F100" s="305"/>
      <c r="G100" s="305"/>
      <c r="H100" s="305"/>
      <c r="I100" s="305"/>
      <c r="J100" s="305"/>
      <c r="K100" s="305"/>
    </row>
    <row r="101" spans="2:11" ht="7.5" customHeight="1">
      <c r="B101" s="306"/>
      <c r="C101" s="307"/>
      <c r="D101" s="307"/>
      <c r="E101" s="307"/>
      <c r="F101" s="307"/>
      <c r="G101" s="307"/>
      <c r="H101" s="307"/>
      <c r="I101" s="307"/>
      <c r="J101" s="307"/>
      <c r="K101" s="308"/>
    </row>
    <row r="102" spans="2:11" ht="45" customHeight="1">
      <c r="B102" s="309"/>
      <c r="C102" s="310" t="s">
        <v>1833</v>
      </c>
      <c r="D102" s="310"/>
      <c r="E102" s="310"/>
      <c r="F102" s="310"/>
      <c r="G102" s="310"/>
      <c r="H102" s="310"/>
      <c r="I102" s="310"/>
      <c r="J102" s="310"/>
      <c r="K102" s="311"/>
    </row>
    <row r="103" spans="2:11" ht="17.25" customHeight="1">
      <c r="B103" s="309"/>
      <c r="C103" s="312" t="s">
        <v>1788</v>
      </c>
      <c r="D103" s="312"/>
      <c r="E103" s="312"/>
      <c r="F103" s="312" t="s">
        <v>1789</v>
      </c>
      <c r="G103" s="313"/>
      <c r="H103" s="312" t="s">
        <v>57</v>
      </c>
      <c r="I103" s="312" t="s">
        <v>60</v>
      </c>
      <c r="J103" s="312" t="s">
        <v>1790</v>
      </c>
      <c r="K103" s="311"/>
    </row>
    <row r="104" spans="2:11" ht="17.25" customHeight="1">
      <c r="B104" s="309"/>
      <c r="C104" s="314" t="s">
        <v>1791</v>
      </c>
      <c r="D104" s="314"/>
      <c r="E104" s="314"/>
      <c r="F104" s="315" t="s">
        <v>1792</v>
      </c>
      <c r="G104" s="316"/>
      <c r="H104" s="314"/>
      <c r="I104" s="314"/>
      <c r="J104" s="314" t="s">
        <v>1793</v>
      </c>
      <c r="K104" s="311"/>
    </row>
    <row r="105" spans="2:11" ht="5.25" customHeight="1">
      <c r="B105" s="309"/>
      <c r="C105" s="312"/>
      <c r="D105" s="312"/>
      <c r="E105" s="312"/>
      <c r="F105" s="312"/>
      <c r="G105" s="328"/>
      <c r="H105" s="312"/>
      <c r="I105" s="312"/>
      <c r="J105" s="312"/>
      <c r="K105" s="311"/>
    </row>
    <row r="106" spans="2:11" ht="15" customHeight="1">
      <c r="B106" s="309"/>
      <c r="C106" s="297" t="s">
        <v>56</v>
      </c>
      <c r="D106" s="317"/>
      <c r="E106" s="317"/>
      <c r="F106" s="319" t="s">
        <v>1794</v>
      </c>
      <c r="G106" s="328"/>
      <c r="H106" s="297" t="s">
        <v>1834</v>
      </c>
      <c r="I106" s="297" t="s">
        <v>1796</v>
      </c>
      <c r="J106" s="297">
        <v>20</v>
      </c>
      <c r="K106" s="311"/>
    </row>
    <row r="107" spans="2:11" ht="15" customHeight="1">
      <c r="B107" s="309"/>
      <c r="C107" s="297" t="s">
        <v>1797</v>
      </c>
      <c r="D107" s="297"/>
      <c r="E107" s="297"/>
      <c r="F107" s="319" t="s">
        <v>1794</v>
      </c>
      <c r="G107" s="297"/>
      <c r="H107" s="297" t="s">
        <v>1834</v>
      </c>
      <c r="I107" s="297" t="s">
        <v>1796</v>
      </c>
      <c r="J107" s="297">
        <v>120</v>
      </c>
      <c r="K107" s="311"/>
    </row>
    <row r="108" spans="2:11" ht="15" customHeight="1">
      <c r="B108" s="320"/>
      <c r="C108" s="297" t="s">
        <v>1799</v>
      </c>
      <c r="D108" s="297"/>
      <c r="E108" s="297"/>
      <c r="F108" s="319" t="s">
        <v>1800</v>
      </c>
      <c r="G108" s="297"/>
      <c r="H108" s="297" t="s">
        <v>1834</v>
      </c>
      <c r="I108" s="297" t="s">
        <v>1796</v>
      </c>
      <c r="J108" s="297">
        <v>50</v>
      </c>
      <c r="K108" s="311"/>
    </row>
    <row r="109" spans="2:11" ht="15" customHeight="1">
      <c r="B109" s="320"/>
      <c r="C109" s="297" t="s">
        <v>1802</v>
      </c>
      <c r="D109" s="297"/>
      <c r="E109" s="297"/>
      <c r="F109" s="319" t="s">
        <v>1794</v>
      </c>
      <c r="G109" s="297"/>
      <c r="H109" s="297" t="s">
        <v>1834</v>
      </c>
      <c r="I109" s="297" t="s">
        <v>1804</v>
      </c>
      <c r="J109" s="297"/>
      <c r="K109" s="311"/>
    </row>
    <row r="110" spans="2:11" ht="15" customHeight="1">
      <c r="B110" s="320"/>
      <c r="C110" s="297" t="s">
        <v>1813</v>
      </c>
      <c r="D110" s="297"/>
      <c r="E110" s="297"/>
      <c r="F110" s="319" t="s">
        <v>1800</v>
      </c>
      <c r="G110" s="297"/>
      <c r="H110" s="297" t="s">
        <v>1834</v>
      </c>
      <c r="I110" s="297" t="s">
        <v>1796</v>
      </c>
      <c r="J110" s="297">
        <v>50</v>
      </c>
      <c r="K110" s="311"/>
    </row>
    <row r="111" spans="2:11" ht="15" customHeight="1">
      <c r="B111" s="320"/>
      <c r="C111" s="297" t="s">
        <v>1821</v>
      </c>
      <c r="D111" s="297"/>
      <c r="E111" s="297"/>
      <c r="F111" s="319" t="s">
        <v>1800</v>
      </c>
      <c r="G111" s="297"/>
      <c r="H111" s="297" t="s">
        <v>1834</v>
      </c>
      <c r="I111" s="297" t="s">
        <v>1796</v>
      </c>
      <c r="J111" s="297">
        <v>50</v>
      </c>
      <c r="K111" s="311"/>
    </row>
    <row r="112" spans="2:11" ht="15" customHeight="1">
      <c r="B112" s="320"/>
      <c r="C112" s="297" t="s">
        <v>1819</v>
      </c>
      <c r="D112" s="297"/>
      <c r="E112" s="297"/>
      <c r="F112" s="319" t="s">
        <v>1800</v>
      </c>
      <c r="G112" s="297"/>
      <c r="H112" s="297" t="s">
        <v>1834</v>
      </c>
      <c r="I112" s="297" t="s">
        <v>1796</v>
      </c>
      <c r="J112" s="297">
        <v>50</v>
      </c>
      <c r="K112" s="311"/>
    </row>
    <row r="113" spans="2:11" ht="15" customHeight="1">
      <c r="B113" s="320"/>
      <c r="C113" s="297" t="s">
        <v>56</v>
      </c>
      <c r="D113" s="297"/>
      <c r="E113" s="297"/>
      <c r="F113" s="319" t="s">
        <v>1794</v>
      </c>
      <c r="G113" s="297"/>
      <c r="H113" s="297" t="s">
        <v>1835</v>
      </c>
      <c r="I113" s="297" t="s">
        <v>1796</v>
      </c>
      <c r="J113" s="297">
        <v>20</v>
      </c>
      <c r="K113" s="311"/>
    </row>
    <row r="114" spans="2:11" ht="15" customHeight="1">
      <c r="B114" s="320"/>
      <c r="C114" s="297" t="s">
        <v>1836</v>
      </c>
      <c r="D114" s="297"/>
      <c r="E114" s="297"/>
      <c r="F114" s="319" t="s">
        <v>1794</v>
      </c>
      <c r="G114" s="297"/>
      <c r="H114" s="297" t="s">
        <v>1837</v>
      </c>
      <c r="I114" s="297" t="s">
        <v>1796</v>
      </c>
      <c r="J114" s="297">
        <v>120</v>
      </c>
      <c r="K114" s="311"/>
    </row>
    <row r="115" spans="2:11" ht="15" customHeight="1">
      <c r="B115" s="320"/>
      <c r="C115" s="297" t="s">
        <v>41</v>
      </c>
      <c r="D115" s="297"/>
      <c r="E115" s="297"/>
      <c r="F115" s="319" t="s">
        <v>1794</v>
      </c>
      <c r="G115" s="297"/>
      <c r="H115" s="297" t="s">
        <v>1838</v>
      </c>
      <c r="I115" s="297" t="s">
        <v>1829</v>
      </c>
      <c r="J115" s="297"/>
      <c r="K115" s="311"/>
    </row>
    <row r="116" spans="2:11" ht="15" customHeight="1">
      <c r="B116" s="320"/>
      <c r="C116" s="297" t="s">
        <v>51</v>
      </c>
      <c r="D116" s="297"/>
      <c r="E116" s="297"/>
      <c r="F116" s="319" t="s">
        <v>1794</v>
      </c>
      <c r="G116" s="297"/>
      <c r="H116" s="297" t="s">
        <v>1839</v>
      </c>
      <c r="I116" s="297" t="s">
        <v>1829</v>
      </c>
      <c r="J116" s="297"/>
      <c r="K116" s="311"/>
    </row>
    <row r="117" spans="2:11" ht="15" customHeight="1">
      <c r="B117" s="320"/>
      <c r="C117" s="297" t="s">
        <v>60</v>
      </c>
      <c r="D117" s="297"/>
      <c r="E117" s="297"/>
      <c r="F117" s="319" t="s">
        <v>1794</v>
      </c>
      <c r="G117" s="297"/>
      <c r="H117" s="297" t="s">
        <v>1840</v>
      </c>
      <c r="I117" s="297" t="s">
        <v>1841</v>
      </c>
      <c r="J117" s="297"/>
      <c r="K117" s="311"/>
    </row>
    <row r="118" spans="2:11" ht="15" customHeight="1">
      <c r="B118" s="323"/>
      <c r="C118" s="329"/>
      <c r="D118" s="329"/>
      <c r="E118" s="329"/>
      <c r="F118" s="329"/>
      <c r="G118" s="329"/>
      <c r="H118" s="329"/>
      <c r="I118" s="329"/>
      <c r="J118" s="329"/>
      <c r="K118" s="325"/>
    </row>
    <row r="119" spans="2:11" ht="18.75" customHeight="1">
      <c r="B119" s="330"/>
      <c r="C119" s="294"/>
      <c r="D119" s="294"/>
      <c r="E119" s="294"/>
      <c r="F119" s="331"/>
      <c r="G119" s="294"/>
      <c r="H119" s="294"/>
      <c r="I119" s="294"/>
      <c r="J119" s="294"/>
      <c r="K119" s="330"/>
    </row>
    <row r="120" spans="2:11" ht="18.75" customHeight="1">
      <c r="B120" s="305"/>
      <c r="C120" s="305"/>
      <c r="D120" s="305"/>
      <c r="E120" s="305"/>
      <c r="F120" s="305"/>
      <c r="G120" s="305"/>
      <c r="H120" s="305"/>
      <c r="I120" s="305"/>
      <c r="J120" s="305"/>
      <c r="K120" s="305"/>
    </row>
    <row r="121" spans="2:11" ht="7.5" customHeight="1">
      <c r="B121" s="332"/>
      <c r="C121" s="333"/>
      <c r="D121" s="333"/>
      <c r="E121" s="333"/>
      <c r="F121" s="333"/>
      <c r="G121" s="333"/>
      <c r="H121" s="333"/>
      <c r="I121" s="333"/>
      <c r="J121" s="333"/>
      <c r="K121" s="334"/>
    </row>
    <row r="122" spans="2:11" ht="45" customHeight="1">
      <c r="B122" s="335"/>
      <c r="C122" s="288" t="s">
        <v>1842</v>
      </c>
      <c r="D122" s="288"/>
      <c r="E122" s="288"/>
      <c r="F122" s="288"/>
      <c r="G122" s="288"/>
      <c r="H122" s="288"/>
      <c r="I122" s="288"/>
      <c r="J122" s="288"/>
      <c r="K122" s="336"/>
    </row>
    <row r="123" spans="2:11" ht="17.25" customHeight="1">
      <c r="B123" s="337"/>
      <c r="C123" s="312" t="s">
        <v>1788</v>
      </c>
      <c r="D123" s="312"/>
      <c r="E123" s="312"/>
      <c r="F123" s="312" t="s">
        <v>1789</v>
      </c>
      <c r="G123" s="313"/>
      <c r="H123" s="312" t="s">
        <v>57</v>
      </c>
      <c r="I123" s="312" t="s">
        <v>60</v>
      </c>
      <c r="J123" s="312" t="s">
        <v>1790</v>
      </c>
      <c r="K123" s="338"/>
    </row>
    <row r="124" spans="2:11" ht="17.25" customHeight="1">
      <c r="B124" s="337"/>
      <c r="C124" s="314" t="s">
        <v>1791</v>
      </c>
      <c r="D124" s="314"/>
      <c r="E124" s="314"/>
      <c r="F124" s="315" t="s">
        <v>1792</v>
      </c>
      <c r="G124" s="316"/>
      <c r="H124" s="314"/>
      <c r="I124" s="314"/>
      <c r="J124" s="314" t="s">
        <v>1793</v>
      </c>
      <c r="K124" s="338"/>
    </row>
    <row r="125" spans="2:11" ht="5.25" customHeight="1">
      <c r="B125" s="339"/>
      <c r="C125" s="317"/>
      <c r="D125" s="317"/>
      <c r="E125" s="317"/>
      <c r="F125" s="317"/>
      <c r="G125" s="297"/>
      <c r="H125" s="317"/>
      <c r="I125" s="317"/>
      <c r="J125" s="317"/>
      <c r="K125" s="340"/>
    </row>
    <row r="126" spans="2:11" ht="15" customHeight="1">
      <c r="B126" s="339"/>
      <c r="C126" s="297" t="s">
        <v>1797</v>
      </c>
      <c r="D126" s="317"/>
      <c r="E126" s="317"/>
      <c r="F126" s="319" t="s">
        <v>1794</v>
      </c>
      <c r="G126" s="297"/>
      <c r="H126" s="297" t="s">
        <v>1834</v>
      </c>
      <c r="I126" s="297" t="s">
        <v>1796</v>
      </c>
      <c r="J126" s="297">
        <v>120</v>
      </c>
      <c r="K126" s="341"/>
    </row>
    <row r="127" spans="2:11" ht="15" customHeight="1">
      <c r="B127" s="339"/>
      <c r="C127" s="297" t="s">
        <v>1843</v>
      </c>
      <c r="D127" s="297"/>
      <c r="E127" s="297"/>
      <c r="F127" s="319" t="s">
        <v>1794</v>
      </c>
      <c r="G127" s="297"/>
      <c r="H127" s="297" t="s">
        <v>1844</v>
      </c>
      <c r="I127" s="297" t="s">
        <v>1796</v>
      </c>
      <c r="J127" s="297" t="s">
        <v>1845</v>
      </c>
      <c r="K127" s="341"/>
    </row>
    <row r="128" spans="2:11" ht="15" customHeight="1">
      <c r="B128" s="339"/>
      <c r="C128" s="297" t="s">
        <v>88</v>
      </c>
      <c r="D128" s="297"/>
      <c r="E128" s="297"/>
      <c r="F128" s="319" t="s">
        <v>1794</v>
      </c>
      <c r="G128" s="297"/>
      <c r="H128" s="297" t="s">
        <v>1846</v>
      </c>
      <c r="I128" s="297" t="s">
        <v>1796</v>
      </c>
      <c r="J128" s="297" t="s">
        <v>1845</v>
      </c>
      <c r="K128" s="341"/>
    </row>
    <row r="129" spans="2:11" ht="15" customHeight="1">
      <c r="B129" s="339"/>
      <c r="C129" s="297" t="s">
        <v>1805</v>
      </c>
      <c r="D129" s="297"/>
      <c r="E129" s="297"/>
      <c r="F129" s="319" t="s">
        <v>1800</v>
      </c>
      <c r="G129" s="297"/>
      <c r="H129" s="297" t="s">
        <v>1806</v>
      </c>
      <c r="I129" s="297" t="s">
        <v>1796</v>
      </c>
      <c r="J129" s="297">
        <v>15</v>
      </c>
      <c r="K129" s="341"/>
    </row>
    <row r="130" spans="2:11" ht="15" customHeight="1">
      <c r="B130" s="339"/>
      <c r="C130" s="321" t="s">
        <v>1807</v>
      </c>
      <c r="D130" s="321"/>
      <c r="E130" s="321"/>
      <c r="F130" s="322" t="s">
        <v>1800</v>
      </c>
      <c r="G130" s="321"/>
      <c r="H130" s="321" t="s">
        <v>1808</v>
      </c>
      <c r="I130" s="321" t="s">
        <v>1796</v>
      </c>
      <c r="J130" s="321">
        <v>15</v>
      </c>
      <c r="K130" s="341"/>
    </row>
    <row r="131" spans="2:11" ht="15" customHeight="1">
      <c r="B131" s="339"/>
      <c r="C131" s="321" t="s">
        <v>1809</v>
      </c>
      <c r="D131" s="321"/>
      <c r="E131" s="321"/>
      <c r="F131" s="322" t="s">
        <v>1800</v>
      </c>
      <c r="G131" s="321"/>
      <c r="H131" s="321" t="s">
        <v>1810</v>
      </c>
      <c r="I131" s="321" t="s">
        <v>1796</v>
      </c>
      <c r="J131" s="321">
        <v>20</v>
      </c>
      <c r="K131" s="341"/>
    </row>
    <row r="132" spans="2:11" ht="15" customHeight="1">
      <c r="B132" s="339"/>
      <c r="C132" s="321" t="s">
        <v>1811</v>
      </c>
      <c r="D132" s="321"/>
      <c r="E132" s="321"/>
      <c r="F132" s="322" t="s">
        <v>1800</v>
      </c>
      <c r="G132" s="321"/>
      <c r="H132" s="321" t="s">
        <v>1812</v>
      </c>
      <c r="I132" s="321" t="s">
        <v>1796</v>
      </c>
      <c r="J132" s="321">
        <v>20</v>
      </c>
      <c r="K132" s="341"/>
    </row>
    <row r="133" spans="2:11" ht="15" customHeight="1">
      <c r="B133" s="339"/>
      <c r="C133" s="297" t="s">
        <v>1799</v>
      </c>
      <c r="D133" s="297"/>
      <c r="E133" s="297"/>
      <c r="F133" s="319" t="s">
        <v>1800</v>
      </c>
      <c r="G133" s="297"/>
      <c r="H133" s="297" t="s">
        <v>1834</v>
      </c>
      <c r="I133" s="297" t="s">
        <v>1796</v>
      </c>
      <c r="J133" s="297">
        <v>50</v>
      </c>
      <c r="K133" s="341"/>
    </row>
    <row r="134" spans="2:11" ht="15" customHeight="1">
      <c r="B134" s="339"/>
      <c r="C134" s="297" t="s">
        <v>1813</v>
      </c>
      <c r="D134" s="297"/>
      <c r="E134" s="297"/>
      <c r="F134" s="319" t="s">
        <v>1800</v>
      </c>
      <c r="G134" s="297"/>
      <c r="H134" s="297" t="s">
        <v>1834</v>
      </c>
      <c r="I134" s="297" t="s">
        <v>1796</v>
      </c>
      <c r="J134" s="297">
        <v>50</v>
      </c>
      <c r="K134" s="341"/>
    </row>
    <row r="135" spans="2:11" ht="15" customHeight="1">
      <c r="B135" s="339"/>
      <c r="C135" s="297" t="s">
        <v>1819</v>
      </c>
      <c r="D135" s="297"/>
      <c r="E135" s="297"/>
      <c r="F135" s="319" t="s">
        <v>1800</v>
      </c>
      <c r="G135" s="297"/>
      <c r="H135" s="297" t="s">
        <v>1834</v>
      </c>
      <c r="I135" s="297" t="s">
        <v>1796</v>
      </c>
      <c r="J135" s="297">
        <v>50</v>
      </c>
      <c r="K135" s="341"/>
    </row>
    <row r="136" spans="2:11" ht="15" customHeight="1">
      <c r="B136" s="339"/>
      <c r="C136" s="297" t="s">
        <v>1821</v>
      </c>
      <c r="D136" s="297"/>
      <c r="E136" s="297"/>
      <c r="F136" s="319" t="s">
        <v>1800</v>
      </c>
      <c r="G136" s="297"/>
      <c r="H136" s="297" t="s">
        <v>1834</v>
      </c>
      <c r="I136" s="297" t="s">
        <v>1796</v>
      </c>
      <c r="J136" s="297">
        <v>50</v>
      </c>
      <c r="K136" s="341"/>
    </row>
    <row r="137" spans="2:11" ht="15" customHeight="1">
      <c r="B137" s="339"/>
      <c r="C137" s="297" t="s">
        <v>1822</v>
      </c>
      <c r="D137" s="297"/>
      <c r="E137" s="297"/>
      <c r="F137" s="319" t="s">
        <v>1800</v>
      </c>
      <c r="G137" s="297"/>
      <c r="H137" s="297" t="s">
        <v>1847</v>
      </c>
      <c r="I137" s="297" t="s">
        <v>1796</v>
      </c>
      <c r="J137" s="297">
        <v>255</v>
      </c>
      <c r="K137" s="341"/>
    </row>
    <row r="138" spans="2:11" ht="15" customHeight="1">
      <c r="B138" s="339"/>
      <c r="C138" s="297" t="s">
        <v>1824</v>
      </c>
      <c r="D138" s="297"/>
      <c r="E138" s="297"/>
      <c r="F138" s="319" t="s">
        <v>1794</v>
      </c>
      <c r="G138" s="297"/>
      <c r="H138" s="297" t="s">
        <v>1848</v>
      </c>
      <c r="I138" s="297" t="s">
        <v>1826</v>
      </c>
      <c r="J138" s="297"/>
      <c r="K138" s="341"/>
    </row>
    <row r="139" spans="2:11" ht="15" customHeight="1">
      <c r="B139" s="339"/>
      <c r="C139" s="297" t="s">
        <v>1827</v>
      </c>
      <c r="D139" s="297"/>
      <c r="E139" s="297"/>
      <c r="F139" s="319" t="s">
        <v>1794</v>
      </c>
      <c r="G139" s="297"/>
      <c r="H139" s="297" t="s">
        <v>1849</v>
      </c>
      <c r="I139" s="297" t="s">
        <v>1829</v>
      </c>
      <c r="J139" s="297"/>
      <c r="K139" s="341"/>
    </row>
    <row r="140" spans="2:11" ht="15" customHeight="1">
      <c r="B140" s="339"/>
      <c r="C140" s="297" t="s">
        <v>1830</v>
      </c>
      <c r="D140" s="297"/>
      <c r="E140" s="297"/>
      <c r="F140" s="319" t="s">
        <v>1794</v>
      </c>
      <c r="G140" s="297"/>
      <c r="H140" s="297" t="s">
        <v>1830</v>
      </c>
      <c r="I140" s="297" t="s">
        <v>1829</v>
      </c>
      <c r="J140" s="297"/>
      <c r="K140" s="341"/>
    </row>
    <row r="141" spans="2:11" ht="15" customHeight="1">
      <c r="B141" s="339"/>
      <c r="C141" s="297" t="s">
        <v>41</v>
      </c>
      <c r="D141" s="297"/>
      <c r="E141" s="297"/>
      <c r="F141" s="319" t="s">
        <v>1794</v>
      </c>
      <c r="G141" s="297"/>
      <c r="H141" s="297" t="s">
        <v>1850</v>
      </c>
      <c r="I141" s="297" t="s">
        <v>1829</v>
      </c>
      <c r="J141" s="297"/>
      <c r="K141" s="341"/>
    </row>
    <row r="142" spans="2:11" ht="15" customHeight="1">
      <c r="B142" s="339"/>
      <c r="C142" s="297" t="s">
        <v>1851</v>
      </c>
      <c r="D142" s="297"/>
      <c r="E142" s="297"/>
      <c r="F142" s="319" t="s">
        <v>1794</v>
      </c>
      <c r="G142" s="297"/>
      <c r="H142" s="297" t="s">
        <v>1852</v>
      </c>
      <c r="I142" s="297" t="s">
        <v>1829</v>
      </c>
      <c r="J142" s="297"/>
      <c r="K142" s="341"/>
    </row>
    <row r="143" spans="2:11" ht="15" customHeight="1">
      <c r="B143" s="342"/>
      <c r="C143" s="343"/>
      <c r="D143" s="343"/>
      <c r="E143" s="343"/>
      <c r="F143" s="343"/>
      <c r="G143" s="343"/>
      <c r="H143" s="343"/>
      <c r="I143" s="343"/>
      <c r="J143" s="343"/>
      <c r="K143" s="344"/>
    </row>
    <row r="144" spans="2:11" ht="18.75" customHeight="1">
      <c r="B144" s="294"/>
      <c r="C144" s="294"/>
      <c r="D144" s="294"/>
      <c r="E144" s="294"/>
      <c r="F144" s="331"/>
      <c r="G144" s="294"/>
      <c r="H144" s="294"/>
      <c r="I144" s="294"/>
      <c r="J144" s="294"/>
      <c r="K144" s="294"/>
    </row>
    <row r="145" spans="2:11" ht="18.75" customHeight="1">
      <c r="B145" s="305"/>
      <c r="C145" s="305"/>
      <c r="D145" s="305"/>
      <c r="E145" s="305"/>
      <c r="F145" s="305"/>
      <c r="G145" s="305"/>
      <c r="H145" s="305"/>
      <c r="I145" s="305"/>
      <c r="J145" s="305"/>
      <c r="K145" s="305"/>
    </row>
    <row r="146" spans="2:11" ht="7.5" customHeight="1">
      <c r="B146" s="306"/>
      <c r="C146" s="307"/>
      <c r="D146" s="307"/>
      <c r="E146" s="307"/>
      <c r="F146" s="307"/>
      <c r="G146" s="307"/>
      <c r="H146" s="307"/>
      <c r="I146" s="307"/>
      <c r="J146" s="307"/>
      <c r="K146" s="308"/>
    </row>
    <row r="147" spans="2:11" ht="45" customHeight="1">
      <c r="B147" s="309"/>
      <c r="C147" s="310" t="s">
        <v>1853</v>
      </c>
      <c r="D147" s="310"/>
      <c r="E147" s="310"/>
      <c r="F147" s="310"/>
      <c r="G147" s="310"/>
      <c r="H147" s="310"/>
      <c r="I147" s="310"/>
      <c r="J147" s="310"/>
      <c r="K147" s="311"/>
    </row>
    <row r="148" spans="2:11" ht="17.25" customHeight="1">
      <c r="B148" s="309"/>
      <c r="C148" s="312" t="s">
        <v>1788</v>
      </c>
      <c r="D148" s="312"/>
      <c r="E148" s="312"/>
      <c r="F148" s="312" t="s">
        <v>1789</v>
      </c>
      <c r="G148" s="313"/>
      <c r="H148" s="312" t="s">
        <v>57</v>
      </c>
      <c r="I148" s="312" t="s">
        <v>60</v>
      </c>
      <c r="J148" s="312" t="s">
        <v>1790</v>
      </c>
      <c r="K148" s="311"/>
    </row>
    <row r="149" spans="2:11" ht="17.25" customHeight="1">
      <c r="B149" s="309"/>
      <c r="C149" s="314" t="s">
        <v>1791</v>
      </c>
      <c r="D149" s="314"/>
      <c r="E149" s="314"/>
      <c r="F149" s="315" t="s">
        <v>1792</v>
      </c>
      <c r="G149" s="316"/>
      <c r="H149" s="314"/>
      <c r="I149" s="314"/>
      <c r="J149" s="314" t="s">
        <v>1793</v>
      </c>
      <c r="K149" s="311"/>
    </row>
    <row r="150" spans="2:11" ht="5.25" customHeight="1">
      <c r="B150" s="320"/>
      <c r="C150" s="317"/>
      <c r="D150" s="317"/>
      <c r="E150" s="317"/>
      <c r="F150" s="317"/>
      <c r="G150" s="318"/>
      <c r="H150" s="317"/>
      <c r="I150" s="317"/>
      <c r="J150" s="317"/>
      <c r="K150" s="341"/>
    </row>
    <row r="151" spans="2:11" ht="15" customHeight="1">
      <c r="B151" s="320"/>
      <c r="C151" s="345" t="s">
        <v>1797</v>
      </c>
      <c r="D151" s="297"/>
      <c r="E151" s="297"/>
      <c r="F151" s="346" t="s">
        <v>1794</v>
      </c>
      <c r="G151" s="297"/>
      <c r="H151" s="345" t="s">
        <v>1834</v>
      </c>
      <c r="I151" s="345" t="s">
        <v>1796</v>
      </c>
      <c r="J151" s="345">
        <v>120</v>
      </c>
      <c r="K151" s="341"/>
    </row>
    <row r="152" spans="2:11" ht="15" customHeight="1">
      <c r="B152" s="320"/>
      <c r="C152" s="345" t="s">
        <v>1843</v>
      </c>
      <c r="D152" s="297"/>
      <c r="E152" s="297"/>
      <c r="F152" s="346" t="s">
        <v>1794</v>
      </c>
      <c r="G152" s="297"/>
      <c r="H152" s="345" t="s">
        <v>1854</v>
      </c>
      <c r="I152" s="345" t="s">
        <v>1796</v>
      </c>
      <c r="J152" s="345" t="s">
        <v>1845</v>
      </c>
      <c r="K152" s="341"/>
    </row>
    <row r="153" spans="2:11" ht="15" customHeight="1">
      <c r="B153" s="320"/>
      <c r="C153" s="345" t="s">
        <v>88</v>
      </c>
      <c r="D153" s="297"/>
      <c r="E153" s="297"/>
      <c r="F153" s="346" t="s">
        <v>1794</v>
      </c>
      <c r="G153" s="297"/>
      <c r="H153" s="345" t="s">
        <v>1855</v>
      </c>
      <c r="I153" s="345" t="s">
        <v>1796</v>
      </c>
      <c r="J153" s="345" t="s">
        <v>1845</v>
      </c>
      <c r="K153" s="341"/>
    </row>
    <row r="154" spans="2:11" ht="15" customHeight="1">
      <c r="B154" s="320"/>
      <c r="C154" s="345" t="s">
        <v>1799</v>
      </c>
      <c r="D154" s="297"/>
      <c r="E154" s="297"/>
      <c r="F154" s="346" t="s">
        <v>1800</v>
      </c>
      <c r="G154" s="297"/>
      <c r="H154" s="345" t="s">
        <v>1834</v>
      </c>
      <c r="I154" s="345" t="s">
        <v>1796</v>
      </c>
      <c r="J154" s="345">
        <v>50</v>
      </c>
      <c r="K154" s="341"/>
    </row>
    <row r="155" spans="2:11" ht="15" customHeight="1">
      <c r="B155" s="320"/>
      <c r="C155" s="345" t="s">
        <v>1802</v>
      </c>
      <c r="D155" s="297"/>
      <c r="E155" s="297"/>
      <c r="F155" s="346" t="s">
        <v>1794</v>
      </c>
      <c r="G155" s="297"/>
      <c r="H155" s="345" t="s">
        <v>1834</v>
      </c>
      <c r="I155" s="345" t="s">
        <v>1804</v>
      </c>
      <c r="J155" s="345"/>
      <c r="K155" s="341"/>
    </row>
    <row r="156" spans="2:11" ht="15" customHeight="1">
      <c r="B156" s="320"/>
      <c r="C156" s="345" t="s">
        <v>1813</v>
      </c>
      <c r="D156" s="297"/>
      <c r="E156" s="297"/>
      <c r="F156" s="346" t="s">
        <v>1800</v>
      </c>
      <c r="G156" s="297"/>
      <c r="H156" s="345" t="s">
        <v>1834</v>
      </c>
      <c r="I156" s="345" t="s">
        <v>1796</v>
      </c>
      <c r="J156" s="345">
        <v>50</v>
      </c>
      <c r="K156" s="341"/>
    </row>
    <row r="157" spans="2:11" ht="15" customHeight="1">
      <c r="B157" s="320"/>
      <c r="C157" s="345" t="s">
        <v>1821</v>
      </c>
      <c r="D157" s="297"/>
      <c r="E157" s="297"/>
      <c r="F157" s="346" t="s">
        <v>1800</v>
      </c>
      <c r="G157" s="297"/>
      <c r="H157" s="345" t="s">
        <v>1834</v>
      </c>
      <c r="I157" s="345" t="s">
        <v>1796</v>
      </c>
      <c r="J157" s="345">
        <v>50</v>
      </c>
      <c r="K157" s="341"/>
    </row>
    <row r="158" spans="2:11" ht="15" customHeight="1">
      <c r="B158" s="320"/>
      <c r="C158" s="345" t="s">
        <v>1819</v>
      </c>
      <c r="D158" s="297"/>
      <c r="E158" s="297"/>
      <c r="F158" s="346" t="s">
        <v>1800</v>
      </c>
      <c r="G158" s="297"/>
      <c r="H158" s="345" t="s">
        <v>1834</v>
      </c>
      <c r="I158" s="345" t="s">
        <v>1796</v>
      </c>
      <c r="J158" s="345">
        <v>50</v>
      </c>
      <c r="K158" s="341"/>
    </row>
    <row r="159" spans="2:11" ht="15" customHeight="1">
      <c r="B159" s="320"/>
      <c r="C159" s="345" t="s">
        <v>99</v>
      </c>
      <c r="D159" s="297"/>
      <c r="E159" s="297"/>
      <c r="F159" s="346" t="s">
        <v>1794</v>
      </c>
      <c r="G159" s="297"/>
      <c r="H159" s="345" t="s">
        <v>1856</v>
      </c>
      <c r="I159" s="345" t="s">
        <v>1796</v>
      </c>
      <c r="J159" s="345" t="s">
        <v>1857</v>
      </c>
      <c r="K159" s="341"/>
    </row>
    <row r="160" spans="2:11" ht="15" customHeight="1">
      <c r="B160" s="320"/>
      <c r="C160" s="345" t="s">
        <v>1858</v>
      </c>
      <c r="D160" s="297"/>
      <c r="E160" s="297"/>
      <c r="F160" s="346" t="s">
        <v>1794</v>
      </c>
      <c r="G160" s="297"/>
      <c r="H160" s="345" t="s">
        <v>1859</v>
      </c>
      <c r="I160" s="345" t="s">
        <v>1829</v>
      </c>
      <c r="J160" s="345"/>
      <c r="K160" s="341"/>
    </row>
    <row r="161" spans="2:11" ht="15" customHeight="1">
      <c r="B161" s="347"/>
      <c r="C161" s="329"/>
      <c r="D161" s="329"/>
      <c r="E161" s="329"/>
      <c r="F161" s="329"/>
      <c r="G161" s="329"/>
      <c r="H161" s="329"/>
      <c r="I161" s="329"/>
      <c r="J161" s="329"/>
      <c r="K161" s="348"/>
    </row>
    <row r="162" spans="2:11" ht="18.75" customHeight="1">
      <c r="B162" s="294"/>
      <c r="C162" s="297"/>
      <c r="D162" s="297"/>
      <c r="E162" s="297"/>
      <c r="F162" s="319"/>
      <c r="G162" s="297"/>
      <c r="H162" s="297"/>
      <c r="I162" s="297"/>
      <c r="J162" s="297"/>
      <c r="K162" s="294"/>
    </row>
    <row r="163" spans="2:11" ht="18.75" customHeight="1">
      <c r="B163" s="305"/>
      <c r="C163" s="305"/>
      <c r="D163" s="305"/>
      <c r="E163" s="305"/>
      <c r="F163" s="305"/>
      <c r="G163" s="305"/>
      <c r="H163" s="305"/>
      <c r="I163" s="305"/>
      <c r="J163" s="305"/>
      <c r="K163" s="305"/>
    </row>
    <row r="164" spans="2:11" ht="7.5" customHeight="1">
      <c r="B164" s="284"/>
      <c r="C164" s="285"/>
      <c r="D164" s="285"/>
      <c r="E164" s="285"/>
      <c r="F164" s="285"/>
      <c r="G164" s="285"/>
      <c r="H164" s="285"/>
      <c r="I164" s="285"/>
      <c r="J164" s="285"/>
      <c r="K164" s="286"/>
    </row>
    <row r="165" spans="2:11" ht="45" customHeight="1">
      <c r="B165" s="287"/>
      <c r="C165" s="288" t="s">
        <v>1860</v>
      </c>
      <c r="D165" s="288"/>
      <c r="E165" s="288"/>
      <c r="F165" s="288"/>
      <c r="G165" s="288"/>
      <c r="H165" s="288"/>
      <c r="I165" s="288"/>
      <c r="J165" s="288"/>
      <c r="K165" s="289"/>
    </row>
    <row r="166" spans="2:11" ht="17.25" customHeight="1">
      <c r="B166" s="287"/>
      <c r="C166" s="312" t="s">
        <v>1788</v>
      </c>
      <c r="D166" s="312"/>
      <c r="E166" s="312"/>
      <c r="F166" s="312" t="s">
        <v>1789</v>
      </c>
      <c r="G166" s="349"/>
      <c r="H166" s="350" t="s">
        <v>57</v>
      </c>
      <c r="I166" s="350" t="s">
        <v>60</v>
      </c>
      <c r="J166" s="312" t="s">
        <v>1790</v>
      </c>
      <c r="K166" s="289"/>
    </row>
    <row r="167" spans="2:11" ht="17.25" customHeight="1">
      <c r="B167" s="290"/>
      <c r="C167" s="314" t="s">
        <v>1791</v>
      </c>
      <c r="D167" s="314"/>
      <c r="E167" s="314"/>
      <c r="F167" s="315" t="s">
        <v>1792</v>
      </c>
      <c r="G167" s="351"/>
      <c r="H167" s="352"/>
      <c r="I167" s="352"/>
      <c r="J167" s="314" t="s">
        <v>1793</v>
      </c>
      <c r="K167" s="292"/>
    </row>
    <row r="168" spans="2:11" ht="5.25" customHeight="1">
      <c r="B168" s="320"/>
      <c r="C168" s="317"/>
      <c r="D168" s="317"/>
      <c r="E168" s="317"/>
      <c r="F168" s="317"/>
      <c r="G168" s="318"/>
      <c r="H168" s="317"/>
      <c r="I168" s="317"/>
      <c r="J168" s="317"/>
      <c r="K168" s="341"/>
    </row>
    <row r="169" spans="2:11" ht="15" customHeight="1">
      <c r="B169" s="320"/>
      <c r="C169" s="297" t="s">
        <v>1797</v>
      </c>
      <c r="D169" s="297"/>
      <c r="E169" s="297"/>
      <c r="F169" s="319" t="s">
        <v>1794</v>
      </c>
      <c r="G169" s="297"/>
      <c r="H169" s="297" t="s">
        <v>1834</v>
      </c>
      <c r="I169" s="297" t="s">
        <v>1796</v>
      </c>
      <c r="J169" s="297">
        <v>120</v>
      </c>
      <c r="K169" s="341"/>
    </row>
    <row r="170" spans="2:11" ht="15" customHeight="1">
      <c r="B170" s="320"/>
      <c r="C170" s="297" t="s">
        <v>1843</v>
      </c>
      <c r="D170" s="297"/>
      <c r="E170" s="297"/>
      <c r="F170" s="319" t="s">
        <v>1794</v>
      </c>
      <c r="G170" s="297"/>
      <c r="H170" s="297" t="s">
        <v>1844</v>
      </c>
      <c r="I170" s="297" t="s">
        <v>1796</v>
      </c>
      <c r="J170" s="297" t="s">
        <v>1845</v>
      </c>
      <c r="K170" s="341"/>
    </row>
    <row r="171" spans="2:11" ht="15" customHeight="1">
      <c r="B171" s="320"/>
      <c r="C171" s="297" t="s">
        <v>88</v>
      </c>
      <c r="D171" s="297"/>
      <c r="E171" s="297"/>
      <c r="F171" s="319" t="s">
        <v>1794</v>
      </c>
      <c r="G171" s="297"/>
      <c r="H171" s="297" t="s">
        <v>1861</v>
      </c>
      <c r="I171" s="297" t="s">
        <v>1796</v>
      </c>
      <c r="J171" s="297" t="s">
        <v>1845</v>
      </c>
      <c r="K171" s="341"/>
    </row>
    <row r="172" spans="2:11" ht="15" customHeight="1">
      <c r="B172" s="320"/>
      <c r="C172" s="297" t="s">
        <v>1799</v>
      </c>
      <c r="D172" s="297"/>
      <c r="E172" s="297"/>
      <c r="F172" s="319" t="s">
        <v>1800</v>
      </c>
      <c r="G172" s="297"/>
      <c r="H172" s="297" t="s">
        <v>1861</v>
      </c>
      <c r="I172" s="297" t="s">
        <v>1796</v>
      </c>
      <c r="J172" s="297">
        <v>50</v>
      </c>
      <c r="K172" s="341"/>
    </row>
    <row r="173" spans="2:11" ht="15" customHeight="1">
      <c r="B173" s="320"/>
      <c r="C173" s="297" t="s">
        <v>1802</v>
      </c>
      <c r="D173" s="297"/>
      <c r="E173" s="297"/>
      <c r="F173" s="319" t="s">
        <v>1794</v>
      </c>
      <c r="G173" s="297"/>
      <c r="H173" s="297" t="s">
        <v>1861</v>
      </c>
      <c r="I173" s="297" t="s">
        <v>1804</v>
      </c>
      <c r="J173" s="297"/>
      <c r="K173" s="341"/>
    </row>
    <row r="174" spans="2:11" ht="15" customHeight="1">
      <c r="B174" s="320"/>
      <c r="C174" s="297" t="s">
        <v>1813</v>
      </c>
      <c r="D174" s="297"/>
      <c r="E174" s="297"/>
      <c r="F174" s="319" t="s">
        <v>1800</v>
      </c>
      <c r="G174" s="297"/>
      <c r="H174" s="297" t="s">
        <v>1861</v>
      </c>
      <c r="I174" s="297" t="s">
        <v>1796</v>
      </c>
      <c r="J174" s="297">
        <v>50</v>
      </c>
      <c r="K174" s="341"/>
    </row>
    <row r="175" spans="2:11" ht="15" customHeight="1">
      <c r="B175" s="320"/>
      <c r="C175" s="297" t="s">
        <v>1821</v>
      </c>
      <c r="D175" s="297"/>
      <c r="E175" s="297"/>
      <c r="F175" s="319" t="s">
        <v>1800</v>
      </c>
      <c r="G175" s="297"/>
      <c r="H175" s="297" t="s">
        <v>1861</v>
      </c>
      <c r="I175" s="297" t="s">
        <v>1796</v>
      </c>
      <c r="J175" s="297">
        <v>50</v>
      </c>
      <c r="K175" s="341"/>
    </row>
    <row r="176" spans="2:11" ht="15" customHeight="1">
      <c r="B176" s="320"/>
      <c r="C176" s="297" t="s">
        <v>1819</v>
      </c>
      <c r="D176" s="297"/>
      <c r="E176" s="297"/>
      <c r="F176" s="319" t="s">
        <v>1800</v>
      </c>
      <c r="G176" s="297"/>
      <c r="H176" s="297" t="s">
        <v>1861</v>
      </c>
      <c r="I176" s="297" t="s">
        <v>1796</v>
      </c>
      <c r="J176" s="297">
        <v>50</v>
      </c>
      <c r="K176" s="341"/>
    </row>
    <row r="177" spans="2:11" ht="15" customHeight="1">
      <c r="B177" s="320"/>
      <c r="C177" s="297" t="s">
        <v>129</v>
      </c>
      <c r="D177" s="297"/>
      <c r="E177" s="297"/>
      <c r="F177" s="319" t="s">
        <v>1794</v>
      </c>
      <c r="G177" s="297"/>
      <c r="H177" s="297" t="s">
        <v>1862</v>
      </c>
      <c r="I177" s="297" t="s">
        <v>1863</v>
      </c>
      <c r="J177" s="297"/>
      <c r="K177" s="341"/>
    </row>
    <row r="178" spans="2:11" ht="15" customHeight="1">
      <c r="B178" s="320"/>
      <c r="C178" s="297" t="s">
        <v>60</v>
      </c>
      <c r="D178" s="297"/>
      <c r="E178" s="297"/>
      <c r="F178" s="319" t="s">
        <v>1794</v>
      </c>
      <c r="G178" s="297"/>
      <c r="H178" s="297" t="s">
        <v>1864</v>
      </c>
      <c r="I178" s="297" t="s">
        <v>1865</v>
      </c>
      <c r="J178" s="297">
        <v>1</v>
      </c>
      <c r="K178" s="341"/>
    </row>
    <row r="179" spans="2:11" ht="15" customHeight="1">
      <c r="B179" s="320"/>
      <c r="C179" s="297" t="s">
        <v>56</v>
      </c>
      <c r="D179" s="297"/>
      <c r="E179" s="297"/>
      <c r="F179" s="319" t="s">
        <v>1794</v>
      </c>
      <c r="G179" s="297"/>
      <c r="H179" s="297" t="s">
        <v>1866</v>
      </c>
      <c r="I179" s="297" t="s">
        <v>1796</v>
      </c>
      <c r="J179" s="297">
        <v>20</v>
      </c>
      <c r="K179" s="341"/>
    </row>
    <row r="180" spans="2:11" ht="15" customHeight="1">
      <c r="B180" s="320"/>
      <c r="C180" s="297" t="s">
        <v>57</v>
      </c>
      <c r="D180" s="297"/>
      <c r="E180" s="297"/>
      <c r="F180" s="319" t="s">
        <v>1794</v>
      </c>
      <c r="G180" s="297"/>
      <c r="H180" s="297" t="s">
        <v>1867</v>
      </c>
      <c r="I180" s="297" t="s">
        <v>1796</v>
      </c>
      <c r="J180" s="297">
        <v>255</v>
      </c>
      <c r="K180" s="341"/>
    </row>
    <row r="181" spans="2:11" ht="15" customHeight="1">
      <c r="B181" s="320"/>
      <c r="C181" s="297" t="s">
        <v>130</v>
      </c>
      <c r="D181" s="297"/>
      <c r="E181" s="297"/>
      <c r="F181" s="319" t="s">
        <v>1794</v>
      </c>
      <c r="G181" s="297"/>
      <c r="H181" s="297" t="s">
        <v>1758</v>
      </c>
      <c r="I181" s="297" t="s">
        <v>1796</v>
      </c>
      <c r="J181" s="297">
        <v>10</v>
      </c>
      <c r="K181" s="341"/>
    </row>
    <row r="182" spans="2:11" ht="15" customHeight="1">
      <c r="B182" s="320"/>
      <c r="C182" s="297" t="s">
        <v>131</v>
      </c>
      <c r="D182" s="297"/>
      <c r="E182" s="297"/>
      <c r="F182" s="319" t="s">
        <v>1794</v>
      </c>
      <c r="G182" s="297"/>
      <c r="H182" s="297" t="s">
        <v>1868</v>
      </c>
      <c r="I182" s="297" t="s">
        <v>1829</v>
      </c>
      <c r="J182" s="297"/>
      <c r="K182" s="341"/>
    </row>
    <row r="183" spans="2:11" ht="15" customHeight="1">
      <c r="B183" s="320"/>
      <c r="C183" s="297" t="s">
        <v>1869</v>
      </c>
      <c r="D183" s="297"/>
      <c r="E183" s="297"/>
      <c r="F183" s="319" t="s">
        <v>1794</v>
      </c>
      <c r="G183" s="297"/>
      <c r="H183" s="297" t="s">
        <v>1870</v>
      </c>
      <c r="I183" s="297" t="s">
        <v>1829</v>
      </c>
      <c r="J183" s="297"/>
      <c r="K183" s="341"/>
    </row>
    <row r="184" spans="2:11" ht="15" customHeight="1">
      <c r="B184" s="320"/>
      <c r="C184" s="297" t="s">
        <v>1858</v>
      </c>
      <c r="D184" s="297"/>
      <c r="E184" s="297"/>
      <c r="F184" s="319" t="s">
        <v>1794</v>
      </c>
      <c r="G184" s="297"/>
      <c r="H184" s="297" t="s">
        <v>1871</v>
      </c>
      <c r="I184" s="297" t="s">
        <v>1829</v>
      </c>
      <c r="J184" s="297"/>
      <c r="K184" s="341"/>
    </row>
    <row r="185" spans="2:11" ht="15" customHeight="1">
      <c r="B185" s="320"/>
      <c r="C185" s="297" t="s">
        <v>133</v>
      </c>
      <c r="D185" s="297"/>
      <c r="E185" s="297"/>
      <c r="F185" s="319" t="s">
        <v>1800</v>
      </c>
      <c r="G185" s="297"/>
      <c r="H185" s="297" t="s">
        <v>1872</v>
      </c>
      <c r="I185" s="297" t="s">
        <v>1796</v>
      </c>
      <c r="J185" s="297">
        <v>50</v>
      </c>
      <c r="K185" s="341"/>
    </row>
    <row r="186" spans="2:11" ht="15" customHeight="1">
      <c r="B186" s="320"/>
      <c r="C186" s="297" t="s">
        <v>1873</v>
      </c>
      <c r="D186" s="297"/>
      <c r="E186" s="297"/>
      <c r="F186" s="319" t="s">
        <v>1800</v>
      </c>
      <c r="G186" s="297"/>
      <c r="H186" s="297" t="s">
        <v>1874</v>
      </c>
      <c r="I186" s="297" t="s">
        <v>1875</v>
      </c>
      <c r="J186" s="297"/>
      <c r="K186" s="341"/>
    </row>
    <row r="187" spans="2:11" ht="15" customHeight="1">
      <c r="B187" s="320"/>
      <c r="C187" s="297" t="s">
        <v>1876</v>
      </c>
      <c r="D187" s="297"/>
      <c r="E187" s="297"/>
      <c r="F187" s="319" t="s">
        <v>1800</v>
      </c>
      <c r="G187" s="297"/>
      <c r="H187" s="297" t="s">
        <v>1877</v>
      </c>
      <c r="I187" s="297" t="s">
        <v>1875</v>
      </c>
      <c r="J187" s="297"/>
      <c r="K187" s="341"/>
    </row>
    <row r="188" spans="2:11" ht="15" customHeight="1">
      <c r="B188" s="320"/>
      <c r="C188" s="297" t="s">
        <v>1878</v>
      </c>
      <c r="D188" s="297"/>
      <c r="E188" s="297"/>
      <c r="F188" s="319" t="s">
        <v>1800</v>
      </c>
      <c r="G188" s="297"/>
      <c r="H188" s="297" t="s">
        <v>1879</v>
      </c>
      <c r="I188" s="297" t="s">
        <v>1875</v>
      </c>
      <c r="J188" s="297"/>
      <c r="K188" s="341"/>
    </row>
    <row r="189" spans="2:11" ht="15" customHeight="1">
      <c r="B189" s="320"/>
      <c r="C189" s="353" t="s">
        <v>1880</v>
      </c>
      <c r="D189" s="297"/>
      <c r="E189" s="297"/>
      <c r="F189" s="319" t="s">
        <v>1800</v>
      </c>
      <c r="G189" s="297"/>
      <c r="H189" s="297" t="s">
        <v>1881</v>
      </c>
      <c r="I189" s="297" t="s">
        <v>1882</v>
      </c>
      <c r="J189" s="354" t="s">
        <v>1883</v>
      </c>
      <c r="K189" s="341"/>
    </row>
    <row r="190" spans="2:11" ht="15" customHeight="1">
      <c r="B190" s="320"/>
      <c r="C190" s="304" t="s">
        <v>45</v>
      </c>
      <c r="D190" s="297"/>
      <c r="E190" s="297"/>
      <c r="F190" s="319" t="s">
        <v>1794</v>
      </c>
      <c r="G190" s="297"/>
      <c r="H190" s="294" t="s">
        <v>1884</v>
      </c>
      <c r="I190" s="297" t="s">
        <v>1885</v>
      </c>
      <c r="J190" s="297"/>
      <c r="K190" s="341"/>
    </row>
    <row r="191" spans="2:11" ht="15" customHeight="1">
      <c r="B191" s="320"/>
      <c r="C191" s="304" t="s">
        <v>1886</v>
      </c>
      <c r="D191" s="297"/>
      <c r="E191" s="297"/>
      <c r="F191" s="319" t="s">
        <v>1794</v>
      </c>
      <c r="G191" s="297"/>
      <c r="H191" s="297" t="s">
        <v>1887</v>
      </c>
      <c r="I191" s="297" t="s">
        <v>1829</v>
      </c>
      <c r="J191" s="297"/>
      <c r="K191" s="341"/>
    </row>
    <row r="192" spans="2:11" ht="15" customHeight="1">
      <c r="B192" s="320"/>
      <c r="C192" s="304" t="s">
        <v>1888</v>
      </c>
      <c r="D192" s="297"/>
      <c r="E192" s="297"/>
      <c r="F192" s="319" t="s">
        <v>1794</v>
      </c>
      <c r="G192" s="297"/>
      <c r="H192" s="297" t="s">
        <v>1889</v>
      </c>
      <c r="I192" s="297" t="s">
        <v>1829</v>
      </c>
      <c r="J192" s="297"/>
      <c r="K192" s="341"/>
    </row>
    <row r="193" spans="2:11" ht="15" customHeight="1">
      <c r="B193" s="320"/>
      <c r="C193" s="304" t="s">
        <v>1890</v>
      </c>
      <c r="D193" s="297"/>
      <c r="E193" s="297"/>
      <c r="F193" s="319" t="s">
        <v>1800</v>
      </c>
      <c r="G193" s="297"/>
      <c r="H193" s="297" t="s">
        <v>1891</v>
      </c>
      <c r="I193" s="297" t="s">
        <v>1829</v>
      </c>
      <c r="J193" s="297"/>
      <c r="K193" s="341"/>
    </row>
    <row r="194" spans="2:11" ht="15" customHeight="1">
      <c r="B194" s="347"/>
      <c r="C194" s="355"/>
      <c r="D194" s="329"/>
      <c r="E194" s="329"/>
      <c r="F194" s="329"/>
      <c r="G194" s="329"/>
      <c r="H194" s="329"/>
      <c r="I194" s="329"/>
      <c r="J194" s="329"/>
      <c r="K194" s="348"/>
    </row>
    <row r="195" spans="2:11" ht="18.75" customHeight="1">
      <c r="B195" s="294"/>
      <c r="C195" s="297"/>
      <c r="D195" s="297"/>
      <c r="E195" s="297"/>
      <c r="F195" s="319"/>
      <c r="G195" s="297"/>
      <c r="H195" s="297"/>
      <c r="I195" s="297"/>
      <c r="J195" s="297"/>
      <c r="K195" s="294"/>
    </row>
    <row r="196" spans="2:11" ht="18.75" customHeight="1">
      <c r="B196" s="294"/>
      <c r="C196" s="297"/>
      <c r="D196" s="297"/>
      <c r="E196" s="297"/>
      <c r="F196" s="319"/>
      <c r="G196" s="297"/>
      <c r="H196" s="297"/>
      <c r="I196" s="297"/>
      <c r="J196" s="297"/>
      <c r="K196" s="294"/>
    </row>
    <row r="197" spans="2:11" ht="18.75" customHeight="1">
      <c r="B197" s="305"/>
      <c r="C197" s="305"/>
      <c r="D197" s="305"/>
      <c r="E197" s="305"/>
      <c r="F197" s="305"/>
      <c r="G197" s="305"/>
      <c r="H197" s="305"/>
      <c r="I197" s="305"/>
      <c r="J197" s="305"/>
      <c r="K197" s="305"/>
    </row>
    <row r="198" spans="2:11" ht="13.5">
      <c r="B198" s="284"/>
      <c r="C198" s="285"/>
      <c r="D198" s="285"/>
      <c r="E198" s="285"/>
      <c r="F198" s="285"/>
      <c r="G198" s="285"/>
      <c r="H198" s="285"/>
      <c r="I198" s="285"/>
      <c r="J198" s="285"/>
      <c r="K198" s="286"/>
    </row>
    <row r="199" spans="2:11" ht="21">
      <c r="B199" s="287"/>
      <c r="C199" s="288" t="s">
        <v>1892</v>
      </c>
      <c r="D199" s="288"/>
      <c r="E199" s="288"/>
      <c r="F199" s="288"/>
      <c r="G199" s="288"/>
      <c r="H199" s="288"/>
      <c r="I199" s="288"/>
      <c r="J199" s="288"/>
      <c r="K199" s="289"/>
    </row>
    <row r="200" spans="2:11" ht="25.5" customHeight="1">
      <c r="B200" s="287"/>
      <c r="C200" s="356" t="s">
        <v>1893</v>
      </c>
      <c r="D200" s="356"/>
      <c r="E200" s="356"/>
      <c r="F200" s="356" t="s">
        <v>1894</v>
      </c>
      <c r="G200" s="357"/>
      <c r="H200" s="356" t="s">
        <v>1895</v>
      </c>
      <c r="I200" s="356"/>
      <c r="J200" s="356"/>
      <c r="K200" s="289"/>
    </row>
    <row r="201" spans="2:11" ht="5.25" customHeight="1">
      <c r="B201" s="320"/>
      <c r="C201" s="317"/>
      <c r="D201" s="317"/>
      <c r="E201" s="317"/>
      <c r="F201" s="317"/>
      <c r="G201" s="297"/>
      <c r="H201" s="317"/>
      <c r="I201" s="317"/>
      <c r="J201" s="317"/>
      <c r="K201" s="341"/>
    </row>
    <row r="202" spans="2:11" ht="15" customHeight="1">
      <c r="B202" s="320"/>
      <c r="C202" s="297" t="s">
        <v>1885</v>
      </c>
      <c r="D202" s="297"/>
      <c r="E202" s="297"/>
      <c r="F202" s="319" t="s">
        <v>46</v>
      </c>
      <c r="G202" s="297"/>
      <c r="H202" s="297" t="s">
        <v>1896</v>
      </c>
      <c r="I202" s="297"/>
      <c r="J202" s="297"/>
      <c r="K202" s="341"/>
    </row>
    <row r="203" spans="2:11" ht="15" customHeight="1">
      <c r="B203" s="320"/>
      <c r="C203" s="326"/>
      <c r="D203" s="297"/>
      <c r="E203" s="297"/>
      <c r="F203" s="319" t="s">
        <v>47</v>
      </c>
      <c r="G203" s="297"/>
      <c r="H203" s="297" t="s">
        <v>1897</v>
      </c>
      <c r="I203" s="297"/>
      <c r="J203" s="297"/>
      <c r="K203" s="341"/>
    </row>
    <row r="204" spans="2:11" ht="15" customHeight="1">
      <c r="B204" s="320"/>
      <c r="C204" s="326"/>
      <c r="D204" s="297"/>
      <c r="E204" s="297"/>
      <c r="F204" s="319" t="s">
        <v>50</v>
      </c>
      <c r="G204" s="297"/>
      <c r="H204" s="297" t="s">
        <v>1898</v>
      </c>
      <c r="I204" s="297"/>
      <c r="J204" s="297"/>
      <c r="K204" s="341"/>
    </row>
    <row r="205" spans="2:11" ht="15" customHeight="1">
      <c r="B205" s="320"/>
      <c r="C205" s="297"/>
      <c r="D205" s="297"/>
      <c r="E205" s="297"/>
      <c r="F205" s="319" t="s">
        <v>48</v>
      </c>
      <c r="G205" s="297"/>
      <c r="H205" s="297" t="s">
        <v>1899</v>
      </c>
      <c r="I205" s="297"/>
      <c r="J205" s="297"/>
      <c r="K205" s="341"/>
    </row>
    <row r="206" spans="2:11" ht="15" customHeight="1">
      <c r="B206" s="320"/>
      <c r="C206" s="297"/>
      <c r="D206" s="297"/>
      <c r="E206" s="297"/>
      <c r="F206" s="319" t="s">
        <v>49</v>
      </c>
      <c r="G206" s="297"/>
      <c r="H206" s="297" t="s">
        <v>1900</v>
      </c>
      <c r="I206" s="297"/>
      <c r="J206" s="297"/>
      <c r="K206" s="341"/>
    </row>
    <row r="207" spans="2:11" ht="15" customHeight="1">
      <c r="B207" s="320"/>
      <c r="C207" s="297"/>
      <c r="D207" s="297"/>
      <c r="E207" s="297"/>
      <c r="F207" s="319"/>
      <c r="G207" s="297"/>
      <c r="H207" s="297"/>
      <c r="I207" s="297"/>
      <c r="J207" s="297"/>
      <c r="K207" s="341"/>
    </row>
    <row r="208" spans="2:11" ht="15" customHeight="1">
      <c r="B208" s="320"/>
      <c r="C208" s="297" t="s">
        <v>1841</v>
      </c>
      <c r="D208" s="297"/>
      <c r="E208" s="297"/>
      <c r="F208" s="319" t="s">
        <v>81</v>
      </c>
      <c r="G208" s="297"/>
      <c r="H208" s="297" t="s">
        <v>1901</v>
      </c>
      <c r="I208" s="297"/>
      <c r="J208" s="297"/>
      <c r="K208" s="341"/>
    </row>
    <row r="209" spans="2:11" ht="15" customHeight="1">
      <c r="B209" s="320"/>
      <c r="C209" s="326"/>
      <c r="D209" s="297"/>
      <c r="E209" s="297"/>
      <c r="F209" s="319" t="s">
        <v>1737</v>
      </c>
      <c r="G209" s="297"/>
      <c r="H209" s="297" t="s">
        <v>1738</v>
      </c>
      <c r="I209" s="297"/>
      <c r="J209" s="297"/>
      <c r="K209" s="341"/>
    </row>
    <row r="210" spans="2:11" ht="15" customHeight="1">
      <c r="B210" s="320"/>
      <c r="C210" s="297"/>
      <c r="D210" s="297"/>
      <c r="E210" s="297"/>
      <c r="F210" s="319" t="s">
        <v>1735</v>
      </c>
      <c r="G210" s="297"/>
      <c r="H210" s="297" t="s">
        <v>1902</v>
      </c>
      <c r="I210" s="297"/>
      <c r="J210" s="297"/>
      <c r="K210" s="341"/>
    </row>
    <row r="211" spans="2:11" ht="15" customHeight="1">
      <c r="B211" s="358"/>
      <c r="C211" s="326"/>
      <c r="D211" s="326"/>
      <c r="E211" s="326"/>
      <c r="F211" s="319" t="s">
        <v>1739</v>
      </c>
      <c r="G211" s="304"/>
      <c r="H211" s="345" t="s">
        <v>1740</v>
      </c>
      <c r="I211" s="345"/>
      <c r="J211" s="345"/>
      <c r="K211" s="359"/>
    </row>
    <row r="212" spans="2:11" ht="15" customHeight="1">
      <c r="B212" s="358"/>
      <c r="C212" s="326"/>
      <c r="D212" s="326"/>
      <c r="E212" s="326"/>
      <c r="F212" s="319" t="s">
        <v>1741</v>
      </c>
      <c r="G212" s="304"/>
      <c r="H212" s="345" t="s">
        <v>1903</v>
      </c>
      <c r="I212" s="345"/>
      <c r="J212" s="345"/>
      <c r="K212" s="359"/>
    </row>
    <row r="213" spans="2:11" ht="15" customHeight="1">
      <c r="B213" s="358"/>
      <c r="C213" s="326"/>
      <c r="D213" s="326"/>
      <c r="E213" s="326"/>
      <c r="F213" s="360"/>
      <c r="G213" s="304"/>
      <c r="H213" s="361"/>
      <c r="I213" s="361"/>
      <c r="J213" s="361"/>
      <c r="K213" s="359"/>
    </row>
    <row r="214" spans="2:11" ht="15" customHeight="1">
      <c r="B214" s="358"/>
      <c r="C214" s="297" t="s">
        <v>1865</v>
      </c>
      <c r="D214" s="326"/>
      <c r="E214" s="326"/>
      <c r="F214" s="319">
        <v>1</v>
      </c>
      <c r="G214" s="304"/>
      <c r="H214" s="345" t="s">
        <v>1904</v>
      </c>
      <c r="I214" s="345"/>
      <c r="J214" s="345"/>
      <c r="K214" s="359"/>
    </row>
    <row r="215" spans="2:11" ht="15" customHeight="1">
      <c r="B215" s="358"/>
      <c r="C215" s="326"/>
      <c r="D215" s="326"/>
      <c r="E215" s="326"/>
      <c r="F215" s="319">
        <v>2</v>
      </c>
      <c r="G215" s="304"/>
      <c r="H215" s="345" t="s">
        <v>1905</v>
      </c>
      <c r="I215" s="345"/>
      <c r="J215" s="345"/>
      <c r="K215" s="359"/>
    </row>
    <row r="216" spans="2:11" ht="15" customHeight="1">
      <c r="B216" s="358"/>
      <c r="C216" s="326"/>
      <c r="D216" s="326"/>
      <c r="E216" s="326"/>
      <c r="F216" s="319">
        <v>3</v>
      </c>
      <c r="G216" s="304"/>
      <c r="H216" s="345" t="s">
        <v>1906</v>
      </c>
      <c r="I216" s="345"/>
      <c r="J216" s="345"/>
      <c r="K216" s="359"/>
    </row>
    <row r="217" spans="2:11" ht="15" customHeight="1">
      <c r="B217" s="358"/>
      <c r="C217" s="326"/>
      <c r="D217" s="326"/>
      <c r="E217" s="326"/>
      <c r="F217" s="319">
        <v>4</v>
      </c>
      <c r="G217" s="304"/>
      <c r="H217" s="345" t="s">
        <v>1907</v>
      </c>
      <c r="I217" s="345"/>
      <c r="J217" s="345"/>
      <c r="K217" s="359"/>
    </row>
    <row r="218" spans="2:11" ht="12.75" customHeight="1">
      <c r="B218" s="362"/>
      <c r="C218" s="363"/>
      <c r="D218" s="363"/>
      <c r="E218" s="363"/>
      <c r="F218" s="363"/>
      <c r="G218" s="363"/>
      <c r="H218" s="363"/>
      <c r="I218" s="363"/>
      <c r="J218" s="363"/>
      <c r="K218" s="364"/>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DESKTOP-GQL5SSP\pc</cp:lastModifiedBy>
  <dcterms:created xsi:type="dcterms:W3CDTF">2019-08-27T10:38:19Z</dcterms:created>
  <dcterms:modified xsi:type="dcterms:W3CDTF">2019-08-27T10:38:28Z</dcterms:modified>
  <cp:category/>
  <cp:version/>
  <cp:contentType/>
  <cp:contentStatus/>
</cp:coreProperties>
</file>