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ojektové dokumentace\MŠ Májová\MŠ Májová\MŠ Májová\Oprava_vnitrni_kanalizace_2021\"/>
    </mc:Choice>
  </mc:AlternateContent>
  <bookViews>
    <workbookView xWindow="0" yWindow="0" windowWidth="28800" windowHeight="12135" activeTab="1"/>
  </bookViews>
  <sheets>
    <sheet name="Pokyny pro vyplnění" sheetId="11" r:id="rId1"/>
    <sheet name="Stavba" sheetId="1" r:id="rId2"/>
    <sheet name="VzorPolozky" sheetId="10" state="hidden" r:id="rId3"/>
    <sheet name="SO 02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02 1 Pol'!$A$1:$X$346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55" i="1" l="1"/>
  <c r="BA301" i="12"/>
  <c r="BA202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9" i="12"/>
  <c r="M19" i="12" s="1"/>
  <c r="I19" i="12"/>
  <c r="K19" i="12"/>
  <c r="O19" i="12"/>
  <c r="Q19" i="12"/>
  <c r="V19" i="12"/>
  <c r="G23" i="12"/>
  <c r="I23" i="12"/>
  <c r="K23" i="12"/>
  <c r="M23" i="12"/>
  <c r="O23" i="12"/>
  <c r="Q23" i="12"/>
  <c r="V23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I36" i="12"/>
  <c r="G37" i="12"/>
  <c r="G36" i="12" s="1"/>
  <c r="I50" i="1" s="1"/>
  <c r="I37" i="12"/>
  <c r="K37" i="12"/>
  <c r="K36" i="12" s="1"/>
  <c r="O37" i="12"/>
  <c r="O36" i="12" s="1"/>
  <c r="Q37" i="12"/>
  <c r="Q36" i="12" s="1"/>
  <c r="V37" i="12"/>
  <c r="V36" i="12" s="1"/>
  <c r="G43" i="12"/>
  <c r="G42" i="12" s="1"/>
  <c r="I51" i="1" s="1"/>
  <c r="I43" i="12"/>
  <c r="K43" i="12"/>
  <c r="O43" i="12"/>
  <c r="Q43" i="12"/>
  <c r="V43" i="12"/>
  <c r="G48" i="12"/>
  <c r="M48" i="12" s="1"/>
  <c r="I48" i="12"/>
  <c r="I42" i="12" s="1"/>
  <c r="K48" i="12"/>
  <c r="O48" i="12"/>
  <c r="Q48" i="12"/>
  <c r="V48" i="12"/>
  <c r="G58" i="12"/>
  <c r="M58" i="12" s="1"/>
  <c r="I58" i="12"/>
  <c r="K58" i="12"/>
  <c r="O58" i="12"/>
  <c r="Q58" i="12"/>
  <c r="V58" i="12"/>
  <c r="G81" i="12"/>
  <c r="G80" i="12" s="1"/>
  <c r="I52" i="1" s="1"/>
  <c r="I81" i="12"/>
  <c r="K81" i="12"/>
  <c r="O81" i="12"/>
  <c r="O80" i="12" s="1"/>
  <c r="Q81" i="12"/>
  <c r="V81" i="12"/>
  <c r="V80" i="12" s="1"/>
  <c r="G85" i="12"/>
  <c r="I85" i="12"/>
  <c r="K85" i="12"/>
  <c r="M85" i="12"/>
  <c r="O85" i="12"/>
  <c r="Q85" i="12"/>
  <c r="V85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5" i="12"/>
  <c r="I95" i="12"/>
  <c r="K95" i="12"/>
  <c r="M95" i="12"/>
  <c r="O95" i="12"/>
  <c r="Q95" i="12"/>
  <c r="V95" i="12"/>
  <c r="G98" i="12"/>
  <c r="M98" i="12" s="1"/>
  <c r="I98" i="12"/>
  <c r="K98" i="12"/>
  <c r="O98" i="12"/>
  <c r="Q98" i="12"/>
  <c r="V98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I111" i="12"/>
  <c r="G112" i="12"/>
  <c r="G111" i="12" s="1"/>
  <c r="I54" i="1" s="1"/>
  <c r="I112" i="12"/>
  <c r="K112" i="12"/>
  <c r="K111" i="12" s="1"/>
  <c r="O112" i="12"/>
  <c r="O111" i="12" s="1"/>
  <c r="Q112" i="12"/>
  <c r="Q111" i="12" s="1"/>
  <c r="V112" i="12"/>
  <c r="V111" i="12" s="1"/>
  <c r="I115" i="12"/>
  <c r="G116" i="12"/>
  <c r="G115" i="12" s="1"/>
  <c r="I116" i="12"/>
  <c r="K116" i="12"/>
  <c r="K115" i="12" s="1"/>
  <c r="O116" i="12"/>
  <c r="O115" i="12" s="1"/>
  <c r="Q116" i="12"/>
  <c r="Q115" i="12" s="1"/>
  <c r="V116" i="12"/>
  <c r="V115" i="12" s="1"/>
  <c r="G120" i="12"/>
  <c r="G119" i="12" s="1"/>
  <c r="I56" i="1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39" i="12"/>
  <c r="M139" i="12" s="1"/>
  <c r="I139" i="12"/>
  <c r="K139" i="12"/>
  <c r="O139" i="12"/>
  <c r="Q139" i="12"/>
  <c r="V139" i="12"/>
  <c r="G143" i="12"/>
  <c r="M143" i="12" s="1"/>
  <c r="I143" i="12"/>
  <c r="K143" i="12"/>
  <c r="O143" i="12"/>
  <c r="Q143" i="12"/>
  <c r="V143" i="12"/>
  <c r="G153" i="12"/>
  <c r="M153" i="12" s="1"/>
  <c r="I153" i="12"/>
  <c r="K153" i="12"/>
  <c r="O153" i="12"/>
  <c r="Q153" i="12"/>
  <c r="V153" i="12"/>
  <c r="G157" i="12"/>
  <c r="M157" i="12" s="1"/>
  <c r="I157" i="12"/>
  <c r="K157" i="12"/>
  <c r="O157" i="12"/>
  <c r="Q157" i="12"/>
  <c r="V157" i="12"/>
  <c r="G162" i="12"/>
  <c r="M162" i="12" s="1"/>
  <c r="I162" i="12"/>
  <c r="K162" i="12"/>
  <c r="O162" i="12"/>
  <c r="Q162" i="12"/>
  <c r="V162" i="12"/>
  <c r="G168" i="12"/>
  <c r="I168" i="12"/>
  <c r="K168" i="12"/>
  <c r="M168" i="12"/>
  <c r="O168" i="12"/>
  <c r="Q168" i="12"/>
  <c r="V168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92" i="12"/>
  <c r="G191" i="12" s="1"/>
  <c r="I57" i="1" s="1"/>
  <c r="I192" i="12"/>
  <c r="K192" i="12"/>
  <c r="O192" i="12"/>
  <c r="O191" i="12" s="1"/>
  <c r="Q192" i="12"/>
  <c r="V192" i="12"/>
  <c r="V191" i="12" s="1"/>
  <c r="G195" i="12"/>
  <c r="I195" i="12"/>
  <c r="K195" i="12"/>
  <c r="M195" i="12"/>
  <c r="O195" i="12"/>
  <c r="Q195" i="12"/>
  <c r="V195" i="12"/>
  <c r="G198" i="12"/>
  <c r="M198" i="12" s="1"/>
  <c r="I198" i="12"/>
  <c r="K198" i="12"/>
  <c r="O198" i="12"/>
  <c r="Q198" i="12"/>
  <c r="V198" i="12"/>
  <c r="G201" i="12"/>
  <c r="M201" i="12" s="1"/>
  <c r="I201" i="12"/>
  <c r="K201" i="12"/>
  <c r="O201" i="12"/>
  <c r="Q201" i="12"/>
  <c r="V201" i="12"/>
  <c r="V197" i="12" s="1"/>
  <c r="G205" i="12"/>
  <c r="I205" i="12"/>
  <c r="K205" i="12"/>
  <c r="M205" i="12"/>
  <c r="O205" i="12"/>
  <c r="Q205" i="12"/>
  <c r="V205" i="12"/>
  <c r="G208" i="12"/>
  <c r="M208" i="12" s="1"/>
  <c r="I208" i="12"/>
  <c r="K208" i="12"/>
  <c r="O208" i="12"/>
  <c r="Q208" i="12"/>
  <c r="V208" i="12"/>
  <c r="G212" i="12"/>
  <c r="M212" i="12" s="1"/>
  <c r="I212" i="12"/>
  <c r="K212" i="12"/>
  <c r="O212" i="12"/>
  <c r="Q212" i="12"/>
  <c r="V212" i="12"/>
  <c r="G216" i="12"/>
  <c r="I216" i="12"/>
  <c r="K216" i="12"/>
  <c r="M216" i="12"/>
  <c r="O216" i="12"/>
  <c r="Q216" i="12"/>
  <c r="V216" i="12"/>
  <c r="G221" i="12"/>
  <c r="M221" i="12" s="1"/>
  <c r="I221" i="12"/>
  <c r="K221" i="12"/>
  <c r="O221" i="12"/>
  <c r="Q221" i="12"/>
  <c r="V221" i="12"/>
  <c r="G225" i="12"/>
  <c r="M225" i="12" s="1"/>
  <c r="I225" i="12"/>
  <c r="K225" i="12"/>
  <c r="O225" i="12"/>
  <c r="Q225" i="12"/>
  <c r="V225" i="12"/>
  <c r="G228" i="12"/>
  <c r="M228" i="12" s="1"/>
  <c r="I228" i="12"/>
  <c r="K228" i="12"/>
  <c r="O228" i="12"/>
  <c r="Q228" i="12"/>
  <c r="V228" i="12"/>
  <c r="G231" i="12"/>
  <c r="M231" i="12" s="1"/>
  <c r="I231" i="12"/>
  <c r="K231" i="12"/>
  <c r="O231" i="12"/>
  <c r="Q231" i="12"/>
  <c r="V231" i="12"/>
  <c r="G235" i="12"/>
  <c r="M235" i="12" s="1"/>
  <c r="I235" i="12"/>
  <c r="I234" i="12" s="1"/>
  <c r="K235" i="12"/>
  <c r="O235" i="12"/>
  <c r="Q235" i="12"/>
  <c r="Q234" i="12" s="1"/>
  <c r="V235" i="12"/>
  <c r="G238" i="12"/>
  <c r="M238" i="12" s="1"/>
  <c r="I238" i="12"/>
  <c r="K238" i="12"/>
  <c r="O238" i="12"/>
  <c r="O234" i="12" s="1"/>
  <c r="Q238" i="12"/>
  <c r="V238" i="12"/>
  <c r="G243" i="12"/>
  <c r="I243" i="12"/>
  <c r="K243" i="12"/>
  <c r="O243" i="12"/>
  <c r="Q243" i="12"/>
  <c r="V243" i="12"/>
  <c r="G249" i="12"/>
  <c r="I249" i="12"/>
  <c r="K249" i="12"/>
  <c r="M249" i="12"/>
  <c r="O249" i="12"/>
  <c r="Q249" i="12"/>
  <c r="V249" i="12"/>
  <c r="G252" i="12"/>
  <c r="M252" i="12" s="1"/>
  <c r="I252" i="12"/>
  <c r="K252" i="12"/>
  <c r="O252" i="12"/>
  <c r="Q252" i="12"/>
  <c r="V252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61" i="12"/>
  <c r="M261" i="12" s="1"/>
  <c r="I261" i="12"/>
  <c r="K261" i="12"/>
  <c r="O261" i="12"/>
  <c r="Q261" i="12"/>
  <c r="V261" i="12"/>
  <c r="G266" i="12"/>
  <c r="M266" i="12" s="1"/>
  <c r="I266" i="12"/>
  <c r="K266" i="12"/>
  <c r="O266" i="12"/>
  <c r="Q266" i="12"/>
  <c r="V266" i="12"/>
  <c r="G269" i="12"/>
  <c r="M269" i="12" s="1"/>
  <c r="I269" i="12"/>
  <c r="K269" i="12"/>
  <c r="O269" i="12"/>
  <c r="Q269" i="12"/>
  <c r="V269" i="12"/>
  <c r="G274" i="12"/>
  <c r="M274" i="12" s="1"/>
  <c r="I274" i="12"/>
  <c r="K274" i="12"/>
  <c r="O274" i="12"/>
  <c r="Q274" i="12"/>
  <c r="V274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4" i="12"/>
  <c r="M284" i="12" s="1"/>
  <c r="I284" i="12"/>
  <c r="K284" i="12"/>
  <c r="O284" i="12"/>
  <c r="Q284" i="12"/>
  <c r="V284" i="12"/>
  <c r="G289" i="12"/>
  <c r="I289" i="12"/>
  <c r="K289" i="12"/>
  <c r="K288" i="12" s="1"/>
  <c r="O289" i="12"/>
  <c r="O288" i="12" s="1"/>
  <c r="Q289" i="12"/>
  <c r="V289" i="12"/>
  <c r="V288" i="12" s="1"/>
  <c r="G293" i="12"/>
  <c r="M293" i="12" s="1"/>
  <c r="I293" i="12"/>
  <c r="I288" i="12" s="1"/>
  <c r="K293" i="12"/>
  <c r="O293" i="12"/>
  <c r="Q293" i="12"/>
  <c r="Q288" i="12" s="1"/>
  <c r="V293" i="12"/>
  <c r="G298" i="12"/>
  <c r="M298" i="12" s="1"/>
  <c r="I298" i="12"/>
  <c r="K298" i="12"/>
  <c r="O298" i="12"/>
  <c r="Q298" i="12"/>
  <c r="V298" i="12"/>
  <c r="G307" i="12"/>
  <c r="M307" i="12" s="1"/>
  <c r="I307" i="12"/>
  <c r="K307" i="12"/>
  <c r="O307" i="12"/>
  <c r="Q307" i="12"/>
  <c r="V307" i="12"/>
  <c r="G312" i="12"/>
  <c r="M312" i="12" s="1"/>
  <c r="I312" i="12"/>
  <c r="K312" i="12"/>
  <c r="O312" i="12"/>
  <c r="Q312" i="12"/>
  <c r="V312" i="12"/>
  <c r="G316" i="12"/>
  <c r="M316" i="12" s="1"/>
  <c r="I316" i="12"/>
  <c r="K316" i="12"/>
  <c r="O316" i="12"/>
  <c r="Q316" i="12"/>
  <c r="V316" i="12"/>
  <c r="G321" i="12"/>
  <c r="M321" i="12" s="1"/>
  <c r="I321" i="12"/>
  <c r="K321" i="12"/>
  <c r="O321" i="12"/>
  <c r="Q321" i="12"/>
  <c r="V321" i="12"/>
  <c r="G324" i="12"/>
  <c r="M324" i="12" s="1"/>
  <c r="I324" i="12"/>
  <c r="K324" i="12"/>
  <c r="O324" i="12"/>
  <c r="Q324" i="12"/>
  <c r="V324" i="12"/>
  <c r="G330" i="12"/>
  <c r="I330" i="12"/>
  <c r="K330" i="12"/>
  <c r="K329" i="12" s="1"/>
  <c r="O330" i="12"/>
  <c r="O329" i="12" s="1"/>
  <c r="Q330" i="12"/>
  <c r="V330" i="12"/>
  <c r="V329" i="12" s="1"/>
  <c r="G333" i="12"/>
  <c r="M333" i="12" s="1"/>
  <c r="I333" i="12"/>
  <c r="I329" i="12" s="1"/>
  <c r="K333" i="12"/>
  <c r="O333" i="12"/>
  <c r="Q333" i="12"/>
  <c r="Q329" i="12" s="1"/>
  <c r="V333" i="12"/>
  <c r="AE336" i="12"/>
  <c r="F40" i="1" s="1"/>
  <c r="I20" i="1"/>
  <c r="I18" i="1"/>
  <c r="F39" i="1" l="1"/>
  <c r="F42" i="1" s="1"/>
  <c r="F41" i="1"/>
  <c r="O297" i="12"/>
  <c r="V242" i="12"/>
  <c r="V207" i="12"/>
  <c r="Q297" i="12"/>
  <c r="K265" i="12"/>
  <c r="Q265" i="12"/>
  <c r="I265" i="12"/>
  <c r="K234" i="12"/>
  <c r="Q119" i="12"/>
  <c r="O119" i="12"/>
  <c r="V297" i="12"/>
  <c r="Q242" i="12"/>
  <c r="O242" i="12"/>
  <c r="O197" i="12"/>
  <c r="Q191" i="12"/>
  <c r="I191" i="12"/>
  <c r="K119" i="12"/>
  <c r="G329" i="12"/>
  <c r="I65" i="1" s="1"/>
  <c r="I19" i="1" s="1"/>
  <c r="G288" i="12"/>
  <c r="I63" i="1" s="1"/>
  <c r="K242" i="12"/>
  <c r="K207" i="12"/>
  <c r="Q207" i="12"/>
  <c r="I207" i="12"/>
  <c r="K197" i="12"/>
  <c r="Q197" i="12"/>
  <c r="I197" i="12"/>
  <c r="K191" i="12"/>
  <c r="V119" i="12"/>
  <c r="K88" i="12"/>
  <c r="Q88" i="12"/>
  <c r="I88" i="12"/>
  <c r="K80" i="12"/>
  <c r="V42" i="12"/>
  <c r="K8" i="12"/>
  <c r="Q8" i="12"/>
  <c r="I8" i="12"/>
  <c r="O265" i="12"/>
  <c r="V88" i="12"/>
  <c r="V8" i="12"/>
  <c r="K297" i="12"/>
  <c r="I297" i="12"/>
  <c r="G242" i="12"/>
  <c r="I61" i="1" s="1"/>
  <c r="I119" i="12"/>
  <c r="Q42" i="12"/>
  <c r="O42" i="12"/>
  <c r="V265" i="12"/>
  <c r="I242" i="12"/>
  <c r="V234" i="12"/>
  <c r="O207" i="12"/>
  <c r="O88" i="12"/>
  <c r="Q80" i="12"/>
  <c r="I80" i="12"/>
  <c r="K42" i="12"/>
  <c r="O8" i="12"/>
  <c r="G23" i="1"/>
  <c r="M297" i="12"/>
  <c r="M265" i="12"/>
  <c r="M234" i="12"/>
  <c r="M207" i="12"/>
  <c r="M197" i="12"/>
  <c r="M88" i="12"/>
  <c r="M8" i="12"/>
  <c r="G297" i="12"/>
  <c r="I64" i="1" s="1"/>
  <c r="G265" i="12"/>
  <c r="I62" i="1" s="1"/>
  <c r="G234" i="12"/>
  <c r="I60" i="1" s="1"/>
  <c r="G207" i="12"/>
  <c r="I59" i="1" s="1"/>
  <c r="G197" i="12"/>
  <c r="I58" i="1" s="1"/>
  <c r="G88" i="12"/>
  <c r="I53" i="1" s="1"/>
  <c r="G8" i="12"/>
  <c r="AF336" i="12"/>
  <c r="M330" i="12"/>
  <c r="M329" i="12" s="1"/>
  <c r="M289" i="12"/>
  <c r="M288" i="12" s="1"/>
  <c r="M243" i="12"/>
  <c r="M242" i="12" s="1"/>
  <c r="M192" i="12"/>
  <c r="M191" i="12" s="1"/>
  <c r="M120" i="12"/>
  <c r="M119" i="12" s="1"/>
  <c r="M116" i="12"/>
  <c r="M115" i="12" s="1"/>
  <c r="M112" i="12"/>
  <c r="M111" i="12" s="1"/>
  <c r="M81" i="12"/>
  <c r="M80" i="12" s="1"/>
  <c r="M43" i="12"/>
  <c r="M42" i="12" s="1"/>
  <c r="M37" i="12"/>
  <c r="M36" i="12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39" i="1"/>
  <c r="G40" i="1"/>
  <c r="H40" i="1" s="1"/>
  <c r="I40" i="1" s="1"/>
  <c r="I49" i="1"/>
  <c r="G336" i="12"/>
  <c r="A23" i="1"/>
  <c r="G42" i="1" l="1"/>
  <c r="H39" i="1"/>
  <c r="I66" i="1"/>
  <c r="I16" i="1"/>
  <c r="I21" i="1" s="1"/>
  <c r="A24" i="1"/>
  <c r="G24" i="1"/>
  <c r="I39" i="1" l="1"/>
  <c r="I42" i="1" s="1"/>
  <c r="H42" i="1"/>
  <c r="J65" i="1"/>
  <c r="J49" i="1"/>
  <c r="J63" i="1"/>
  <c r="J64" i="1"/>
  <c r="J56" i="1"/>
  <c r="J55" i="1"/>
  <c r="J52" i="1"/>
  <c r="J53" i="1"/>
  <c r="J51" i="1"/>
  <c r="J58" i="1"/>
  <c r="J50" i="1"/>
  <c r="J57" i="1"/>
  <c r="J59" i="1"/>
  <c r="J62" i="1"/>
  <c r="J54" i="1"/>
  <c r="J61" i="1"/>
  <c r="J60" i="1"/>
  <c r="G25" i="1"/>
  <c r="A25" i="1" s="1"/>
  <c r="G28" i="1"/>
  <c r="A26" i="1" l="1"/>
  <c r="G26" i="1"/>
  <c r="A27" i="1" s="1"/>
  <c r="J66" i="1"/>
  <c r="J41" i="1"/>
  <c r="J39" i="1"/>
  <c r="J42" i="1" s="1"/>
  <c r="J40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<sst xmlns="http://schemas.openxmlformats.org/spreadsheetml/2006/main" count="1233" uniqueCount="438">
  <si>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</si>
  <si>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</si>
  <si>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</si>
  <si>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</si>
  <si>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</si>
  <si>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</si>
  <si>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</si>
  <si>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</si>
  <si>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</si>
  <si>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</si>
  <si>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</si>
  <si>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</si>
  <si>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</si>
  <si>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</si>
  <si>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</si>
  <si>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</si>
  <si>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</si>
  <si>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</si>
  <si>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</si>
  <si>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</si>
  <si>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</si>
  <si>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</si>
  <si>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</si>
  <si>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</si>
  <si>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</si>
  <si>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</si>
  <si>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</si>
  <si>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</si>
  <si>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</si>
  <si>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</si>
  <si>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</si>
  <si>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</si>
  <si>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</si>
  <si>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</si>
  <si>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</si>
  <si>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</si>
  <si>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</si>
  <si>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</si>
  <si>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</si>
  <si>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</si>
  <si>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</si>
  <si>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</si>
  <si>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</si>
  <si>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</si>
  <si>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ležaté kanalizace</t>
  </si>
  <si>
    <t>SO 02</t>
  </si>
  <si>
    <t>Objekt:</t>
  </si>
  <si>
    <t>Rozpočet:</t>
  </si>
  <si>
    <t>Ing. Jiří Marek</t>
  </si>
  <si>
    <t>00912</t>
  </si>
  <si>
    <t>Oprava ležaté kanalizace MŠ Děčín XXXII, Májová 372,p.o.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</si>
  <si>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</si>
  <si>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</si>
  <si>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</si>
  <si>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</si>
  <si>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</si>
  <si>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</si>
  <si>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</si>
  <si>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</si>
  <si>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</si>
  <si>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</si>
  <si>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</si>
  <si>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</si>
  <si>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</si>
  <si>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</si>
  <si>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</si>
  <si>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61</t>
  </si>
  <si>
    <t>Úpravy povrchů vnitřní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</si>
  <si>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</si>
  <si>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</si>
  <si>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</si>
  <si>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</si>
  <si>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</si>
  <si>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</si>
  <si>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</si>
  <si>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</si>
  <si>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</si>
  <si>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</si>
  <si>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</si>
  <si>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</si>
  <si>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</si>
  <si>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</si>
  <si>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</si>
  <si>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</si>
  <si>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</si>
  <si>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</si>
  <si>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</si>
  <si>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</si>
  <si>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</si>
  <si>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</si>
  <si>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</si>
  <si>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</si>
  <si>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</si>
  <si>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</si>
  <si>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</si>
  <si>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</si>
  <si>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</si>
  <si>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</si>
  <si>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</si>
  <si>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</si>
  <si>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</si>
  <si>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</si>
  <si>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</si>
  <si>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</si>
  <si>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</si>
  <si>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</si>
  <si>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</si>
  <si>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</si>
  <si>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</si>
  <si>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</si>
  <si>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</si>
  <si>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</si>
  <si>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</si>
  <si>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</si>
  <si>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</si>
  <si>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</si>
  <si>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</si>
  <si>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</si>
  <si>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</si>
  <si>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</si>
  <si>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</si>
  <si>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</si>
  <si>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</si>
  <si>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</si>
  <si>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</si>
  <si>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</si>
  <si>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</si>
  <si>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21/ I</t>
  </si>
  <si>
    <t>Práce</t>
  </si>
  <si>
    <t>POL1_</t>
  </si>
  <si>
    <t xml:space="preserve">výkop na odhoz pro zpětný zásyp(část bude odvezena na skládku-betonové desky) : </t>
  </si>
  <si>
    <t>VV</t>
  </si>
  <si>
    <t>4,6*1,2*0,7</t>
  </si>
  <si>
    <t>162701105R00</t>
  </si>
  <si>
    <t>Vodorovné přemístění výkopku z hor.1-4 do 10000 m</t>
  </si>
  <si>
    <t xml:space="preserve">odvoz  přebytečné zeminy na skládku : </t>
  </si>
  <si>
    <t>1,104</t>
  </si>
  <si>
    <t>162701109R00</t>
  </si>
  <si>
    <t>Příplatek k vod. přemístění hor.1-4 za další 1 km</t>
  </si>
  <si>
    <t xml:space="preserve">odvoz  přebytečné zeminy na skládku Orlík : </t>
  </si>
  <si>
    <t xml:space="preserve">vzdálenost 15 km, tzn 15-10= 5 x množství : </t>
  </si>
  <si>
    <t>5*1,104</t>
  </si>
  <si>
    <t>162201203R00</t>
  </si>
  <si>
    <t>Vodorovné přemíst.výkopku, kolečko hor.1-4, do 10m</t>
  </si>
  <si>
    <t xml:space="preserve">odvoz přebytečného výkopku k naložení na dopr. prostředek-2 x bet. deska v tl 100mm : </t>
  </si>
  <si>
    <t xml:space="preserve">předpoklad cca do 20m : </t>
  </si>
  <si>
    <t>4,6*1,2*0,2</t>
  </si>
  <si>
    <t>162201210R00</t>
  </si>
  <si>
    <t>Příplatek za dalš.10 m, kolečko, výkop. z hor.1- 4</t>
  </si>
  <si>
    <t xml:space="preserve">předpoklad cca do 20m, tzn  1 x množství : </t>
  </si>
  <si>
    <t>1*4,6*1,2*0,2</t>
  </si>
  <si>
    <t>167101201R00</t>
  </si>
  <si>
    <t>Nakládání výkopku z hor.1 ÷ 4 - ručně</t>
  </si>
  <si>
    <t xml:space="preserve">naložení přebytečné zeminy na dopravní prostředek : </t>
  </si>
  <si>
    <t>174101102R00</t>
  </si>
  <si>
    <t>Zásyp ruční se zhutněním</t>
  </si>
  <si>
    <t xml:space="preserve">zpětný zásyp výkopu  se zhutněním(nehutnit nad potrubím do výše cca 30 cm-prověřit) : </t>
  </si>
  <si>
    <t>4,6*1,2*0,5</t>
  </si>
  <si>
    <t>199000002R00</t>
  </si>
  <si>
    <t>Poplatek za skládku horniny 1- 4</t>
  </si>
  <si>
    <t xml:space="preserve"> přebytečna zemina : </t>
  </si>
  <si>
    <t>273313621R00</t>
  </si>
  <si>
    <t xml:space="preserve">Beton základových desek prostý C 20/25 </t>
  </si>
  <si>
    <t xml:space="preserve">deska pod potrubím v tl. 100 mm : </t>
  </si>
  <si>
    <t>4,6*1,2*0,1</t>
  </si>
  <si>
    <t xml:space="preserve">deska pod izolaci v tl. 200 mm : </t>
  </si>
  <si>
    <t>611471411R00</t>
  </si>
  <si>
    <t>Úprava stropů aktivovaným štukem tl. 2 - 3 mm</t>
  </si>
  <si>
    <t>m2</t>
  </si>
  <si>
    <t xml:space="preserve">vyrovnání stropů po oškrábání a očištění : </t>
  </si>
  <si>
    <t xml:space="preserve">stropy : </t>
  </si>
  <si>
    <t xml:space="preserve">1.01-1.04 : </t>
  </si>
  <si>
    <t>(2,4+1,3+4,6+6,2)</t>
  </si>
  <si>
    <t>612471411R00</t>
  </si>
  <si>
    <t>Úprava vnitřních stěn aktivovaným štukem</t>
  </si>
  <si>
    <t xml:space="preserve">vyrovnání stěn po oškrábání a očištění : </t>
  </si>
  <si>
    <t xml:space="preserve">101-nad obklady : </t>
  </si>
  <si>
    <t>2*(1,532+1,588)*0,7</t>
  </si>
  <si>
    <t xml:space="preserve">102-nad obklady : </t>
  </si>
  <si>
    <t>2*(1,532+0,802)*0,7</t>
  </si>
  <si>
    <t xml:space="preserve">103 : </t>
  </si>
  <si>
    <t>2*(1,824+2,49)*2,6-0,8*2</t>
  </si>
  <si>
    <t xml:space="preserve">104 : </t>
  </si>
  <si>
    <t>2*(2,485+2,49)*2,7-0,8*2</t>
  </si>
  <si>
    <t>612481211RT2</t>
  </si>
  <si>
    <t>Montáž výztužné sítě(perlinky)do stěrky-vnit.stěny včetně výztužné sítě a stěrkového tmelu Baumit</t>
  </si>
  <si>
    <t xml:space="preserve">případné vyspravení trhlin stávajících a vzniklých ppři bouracích pracech : </t>
  </si>
  <si>
    <t xml:space="preserve">předpoklad cca 20 % plochy : </t>
  </si>
  <si>
    <t xml:space="preserve">po uložení nové roury, zásypu a odsekání obkladů a dlažby a oškrábání malby : </t>
  </si>
  <si>
    <t>(2,4+1,3+4,6+6,2)*0,2</t>
  </si>
  <si>
    <t xml:space="preserve">stěny-předpoklad výšky podlaží cca 2,7m : </t>
  </si>
  <si>
    <t>2*(1,532+1,588)*0,7*0,2</t>
  </si>
  <si>
    <t>2*(1,532+0,802)*0,7*0,2</t>
  </si>
  <si>
    <t>(2*(1,824+2,49)*2,6-0,8*2)*0,2</t>
  </si>
  <si>
    <t>(2*(2,485+2,49)*2,7-0,8*2)*0,2</t>
  </si>
  <si>
    <t/>
  </si>
  <si>
    <t xml:space="preserve">stěny pod obklady vyrovnat 100 % : </t>
  </si>
  <si>
    <t xml:space="preserve">101-pod  obklady : </t>
  </si>
  <si>
    <t>2*(1,532+1,588)*2-0,6*2-0,7*2</t>
  </si>
  <si>
    <t xml:space="preserve">102-pod obklady : </t>
  </si>
  <si>
    <t>2*(1,532+0,802)*2-0,6*2</t>
  </si>
  <si>
    <t>631313621RM1</t>
  </si>
  <si>
    <t>Mazanina betonová tl. 8 - 12 cm C 20/25 z betonu prostého</t>
  </si>
  <si>
    <t>Včetně vytvoření dilatačních spár, bez zaplnění.</t>
  </si>
  <si>
    <t>POP</t>
  </si>
  <si>
    <t xml:space="preserve">vyrovnávací betonová mazanina -na obnovené izolaci- pod dlažbu, v tl. 10 cm : </t>
  </si>
  <si>
    <t>1,4*4,8*0,1</t>
  </si>
  <si>
    <t>631361921RT4</t>
  </si>
  <si>
    <t>Výztuž mazanin svařovanou sítí průměr drátu  6,0, oka 100/100 mm KH30</t>
  </si>
  <si>
    <t>t</t>
  </si>
  <si>
    <t xml:space="preserve">vyztužení vrchní vrstvy betonové mazaniny : </t>
  </si>
  <si>
    <t>1,4*4,8/6*1,25*0,02664*1,1</t>
  </si>
  <si>
    <t>871353121R00</t>
  </si>
  <si>
    <t>Montáž trub z plastu, gumový kroužek, DN 200</t>
  </si>
  <si>
    <t>m</t>
  </si>
  <si>
    <t xml:space="preserve">nová PVC roura : </t>
  </si>
  <si>
    <t>4,6</t>
  </si>
  <si>
    <t>877353121R00</t>
  </si>
  <si>
    <t>Montáž tvarovek odboč. plast. gum. kroužek DN 200</t>
  </si>
  <si>
    <t>kus</t>
  </si>
  <si>
    <t xml:space="preserve">2 x odbočka (WC + umyvadlo) : </t>
  </si>
  <si>
    <t>877355121R00</t>
  </si>
  <si>
    <t>Výřez a montáž tvarovky z plastu na potrubí DN 200</t>
  </si>
  <si>
    <t xml:space="preserve">vyříznutí původní lit. roury a montáž přechodu PVC/lit : </t>
  </si>
  <si>
    <t>28611155.AR</t>
  </si>
  <si>
    <t>Trubka kanalizační KGEM SN 4 PVC 200x4,9x 500 mm</t>
  </si>
  <si>
    <t>SPCM</t>
  </si>
  <si>
    <t>Specifikace</t>
  </si>
  <si>
    <t>POL3_</t>
  </si>
  <si>
    <t xml:space="preserve">po odkopání a vyměření si dodavatel rozvrhne délky a počty rour- v celkové délce cca 5m : </t>
  </si>
  <si>
    <t>28611156.AR</t>
  </si>
  <si>
    <t>Trubka kanalizační KGEM SN 4 PVC 200x4,9x1000 mm</t>
  </si>
  <si>
    <t>28611158.AR</t>
  </si>
  <si>
    <t>Trubka kanalizační KGEM SN 4 PVC 200x4,9x3000 mm</t>
  </si>
  <si>
    <t>28651706.AR</t>
  </si>
  <si>
    <t>Odbočka kanalizační KGEA 200/ 110/45° PVC</t>
  </si>
  <si>
    <t>28651863.AR</t>
  </si>
  <si>
    <t>Přechod litina-PVC kanalizační KGUG DN 200 PVC</t>
  </si>
  <si>
    <t>941955001R00</t>
  </si>
  <si>
    <t>Lešení lehké pomocné, výška podlahy do 1,2 m</t>
  </si>
  <si>
    <t xml:space="preserve">škrábání, malování, cca : </t>
  </si>
  <si>
    <t>12</t>
  </si>
  <si>
    <t>952901111R00</t>
  </si>
  <si>
    <t>Vyčištění budov o výšce podlaží do 4 m</t>
  </si>
  <si>
    <t>POL1_1</t>
  </si>
  <si>
    <t xml:space="preserve">viz výměra podlah : </t>
  </si>
  <si>
    <t>14,5</t>
  </si>
  <si>
    <t>114211303R00</t>
  </si>
  <si>
    <t>Odstranění  trub do DN 300 mm, ve výkopu</t>
  </si>
  <si>
    <t xml:space="preserve">odstranění předpokládané lit. trouby DN 200, v délce cca 4,6m : </t>
  </si>
  <si>
    <t>216904212R00</t>
  </si>
  <si>
    <t xml:space="preserve">Očištění stlačeným vzduchem </t>
  </si>
  <si>
    <t xml:space="preserve">podlahy : </t>
  </si>
  <si>
    <t>2,4+1,3+4,6+6,2</t>
  </si>
  <si>
    <t xml:space="preserve">strop-dtto podlahy : </t>
  </si>
  <si>
    <t xml:space="preserve">101 : </t>
  </si>
  <si>
    <t>2*(1,532+1,588)*2,7-0,6*2-0,6*2</t>
  </si>
  <si>
    <t xml:space="preserve">102 : </t>
  </si>
  <si>
    <t>2*(1,532+0,802)*2,7-0,6*2</t>
  </si>
  <si>
    <t>965042241RT5</t>
  </si>
  <si>
    <t>Bourání mazanin betonových tl. nad 10 cm, nad 4 m2 pneumat. kladivo, tl. mazaniny 15 - 20 cm</t>
  </si>
  <si>
    <t xml:space="preserve">vybourání betonové podlahy v tl. cca 200mm : </t>
  </si>
  <si>
    <t>1,2*4,6*0,1</t>
  </si>
  <si>
    <t>965048150R00</t>
  </si>
  <si>
    <t>Dočištění povrchu po vybourání dlažeb, tmel do 50%</t>
  </si>
  <si>
    <t xml:space="preserve">drobné zarovnání výstupků : </t>
  </si>
  <si>
    <t xml:space="preserve">stěny po odsekání obkladů : </t>
  </si>
  <si>
    <t>2*(1,532+1,588)*2,0-0,6*2-0,6*2</t>
  </si>
  <si>
    <t>2*(1,532+0,802)*2,0-0,6*2</t>
  </si>
  <si>
    <t>965081713R00</t>
  </si>
  <si>
    <t>Bourání dlažeb keramických tl.10 mm, nad 1 m2</t>
  </si>
  <si>
    <t>970241100R00</t>
  </si>
  <si>
    <t>Řezání prostého betonu hl. řezu 100 mm</t>
  </si>
  <si>
    <t xml:space="preserve">první vrstva betonu- k izolaci, velmi obezřetně-nepoškodit izolaci : </t>
  </si>
  <si>
    <t>2*(1,4+4,8)</t>
  </si>
  <si>
    <t xml:space="preserve">druhá vrstva betonu- po odstranění izolace v ploše 1,2 x 4,6 m : </t>
  </si>
  <si>
    <t>2*(1,2+4,6)</t>
  </si>
  <si>
    <t>978059531R00</t>
  </si>
  <si>
    <t>Odsekání vnitřních obkladů stěn nad 2 m2</t>
  </si>
  <si>
    <t xml:space="preserve">stěny pro odsekání obkladů : </t>
  </si>
  <si>
    <t>711140101R00</t>
  </si>
  <si>
    <t>Odstr.izolace proti vlhk.vodor. pásy přitav.,1vrst</t>
  </si>
  <si>
    <t xml:space="preserve">odstranění izolace v půdorysu 1,2 x 4,6m, cca 10 cm ponechat na navaření nové izolace : </t>
  </si>
  <si>
    <t>1,2*4,6</t>
  </si>
  <si>
    <t>725110814R00</t>
  </si>
  <si>
    <t>Demontáž klozetů kombinovaných</t>
  </si>
  <si>
    <t>soubor</t>
  </si>
  <si>
    <t xml:space="preserve">bude namontován zpět po opravě : </t>
  </si>
  <si>
    <t>725210821R00</t>
  </si>
  <si>
    <t>Demontáž umyvadel bez výtokových armatur</t>
  </si>
  <si>
    <t xml:space="preserve">bude namontováno zpět po opravě : </t>
  </si>
  <si>
    <t>784402801R00</t>
  </si>
  <si>
    <t>Odstranění malby oškrábáním v místnosti H do 3,8 m</t>
  </si>
  <si>
    <t xml:space="preserve">strop : </t>
  </si>
  <si>
    <t xml:space="preserve">101- nad obklady : </t>
  </si>
  <si>
    <t xml:space="preserve">102 - nad obklady : </t>
  </si>
  <si>
    <t>900      R02</t>
  </si>
  <si>
    <t>HZS stavební dělník v tarifní třídě 5</t>
  </si>
  <si>
    <t>h</t>
  </si>
  <si>
    <t xml:space="preserve">vyměřování, pasování ,přípomoce : </t>
  </si>
  <si>
    <t>5</t>
  </si>
  <si>
    <t>998011002R00</t>
  </si>
  <si>
    <t>Přesun hmot pro budovy zděné výšky do 12 m</t>
  </si>
  <si>
    <t>6,531</t>
  </si>
  <si>
    <t>711111001RZ1</t>
  </si>
  <si>
    <t>Izolace proti vlhkosti vodor. nátěr ALP za studena 1x nátěr - včetně dodávky penetračního laku ALP</t>
  </si>
  <si>
    <t xml:space="preserve">penetrace pod  novou izolaci : </t>
  </si>
  <si>
    <t>1,4*4,8</t>
  </si>
  <si>
    <t>711141559RY1</t>
  </si>
  <si>
    <t>Izolace proti vlhk. vodorovná pásy přitavením 1 vrstva - včetně dod. Elastek 40 special mineral</t>
  </si>
  <si>
    <t>Provedení očištění povrchu a natavení jedné vrstvy modifikovaného asfaltového pásu včetně dodávky materiálů.</t>
  </si>
  <si>
    <t xml:space="preserve">na penetraci- napojení na stávající izolaci : </t>
  </si>
  <si>
    <t>998711102R00</t>
  </si>
  <si>
    <t>Přesun hmot pro izolace proti vodě, výšky do 12 m</t>
  </si>
  <si>
    <t>0,0405</t>
  </si>
  <si>
    <t>721176102R00</t>
  </si>
  <si>
    <t>Potrubí HT připojovací D 40 x 1,8 mm</t>
  </si>
  <si>
    <t>Potrubí včetně tvarovek. Bez zednických výpomocí.</t>
  </si>
  <si>
    <t xml:space="preserve">umyvadlo- výměra cca : </t>
  </si>
  <si>
    <t>721176105R00</t>
  </si>
  <si>
    <t>Potrubí HT připojovací D 110 x 2,7 mm</t>
  </si>
  <si>
    <t xml:space="preserve">WC-potrubí cca : </t>
  </si>
  <si>
    <t>721176212R00</t>
  </si>
  <si>
    <t>Potrubí KG odpadní svislé D 110 x 3,2 mm</t>
  </si>
  <si>
    <t>Potrubí včetně tvarovek, objímek a vložek pro tlumení hluku. Bez zednických výpomocí.</t>
  </si>
  <si>
    <t>Včetně zřízení a demontáže pomocného lešení.</t>
  </si>
  <si>
    <t xml:space="preserve">od připojovacího potrubí- k ležatému- včetně případných tvarovek, cca : </t>
  </si>
  <si>
    <t>2*1</t>
  </si>
  <si>
    <t>721176222R00</t>
  </si>
  <si>
    <t>Potrubí KG svodné (ležaté) v zemi D 110 x 3,2 mm</t>
  </si>
  <si>
    <t xml:space="preserve">potrubí ležaté- od napojení na svislé k odbočkám  u hlevníhopo řadu DN 200, cca : </t>
  </si>
  <si>
    <t>721194104R00</t>
  </si>
  <si>
    <t>Vyvedení odpadních výpustek D 40 x 1,8</t>
  </si>
  <si>
    <t xml:space="preserve">umyvadlo : </t>
  </si>
  <si>
    <t>721194109R00</t>
  </si>
  <si>
    <t>Vyvedení odpadních výpustek D 110 x 2,3</t>
  </si>
  <si>
    <t xml:space="preserve">WC : </t>
  </si>
  <si>
    <t>721290112R00</t>
  </si>
  <si>
    <t>Zkouška těsnosti kanalizace vodou DN 200</t>
  </si>
  <si>
    <t xml:space="preserve">veškerá nová kanaliace : </t>
  </si>
  <si>
    <t>4,6+1+1+2+2+1+1</t>
  </si>
  <si>
    <t>725119306R00</t>
  </si>
  <si>
    <t>Montáž klozetu závěsného</t>
  </si>
  <si>
    <t xml:space="preserve">WC původní : </t>
  </si>
  <si>
    <t>725219201R00</t>
  </si>
  <si>
    <t>Montáž umyvadel na konzoly</t>
  </si>
  <si>
    <t>Včetně dodání zápachové uzávěrky.</t>
  </si>
  <si>
    <t xml:space="preserve">umyvadlo původní : </t>
  </si>
  <si>
    <t>771130111R00</t>
  </si>
  <si>
    <t>Obklad soklíků rovných do tmele výšky do 100 mm</t>
  </si>
  <si>
    <t>POL1_7</t>
  </si>
  <si>
    <t xml:space="preserve">místnosti : </t>
  </si>
  <si>
    <t>2*(1,824+2,49)-0,8</t>
  </si>
  <si>
    <t>2*(2,485+2,49)-0,8</t>
  </si>
  <si>
    <t>771575109RT5</t>
  </si>
  <si>
    <t>Montáž podlah keram.,hladké, tmel, 30x30 cm Flexkleber (lepidlo), Fugenbund (spár. hmota)</t>
  </si>
  <si>
    <t>771579793R00</t>
  </si>
  <si>
    <t>Příplatek za spárovací hmotu - plošně</t>
  </si>
  <si>
    <t xml:space="preserve">viz výměra montáže dlažby : </t>
  </si>
  <si>
    <t>998771102R00</t>
  </si>
  <si>
    <t>Přesun hmot pro podlahy z dlaždic, výšky do 12 m</t>
  </si>
  <si>
    <t>POL1_5</t>
  </si>
  <si>
    <t>0,412</t>
  </si>
  <si>
    <t>597642030R</t>
  </si>
  <si>
    <t>Dlažba Taurus Granit matná 300x300x9 mm</t>
  </si>
  <si>
    <t>POL3_0</t>
  </si>
  <si>
    <t xml:space="preserve">dlažbu i soklík upřesní investor : </t>
  </si>
  <si>
    <t>14,5*1,1</t>
  </si>
  <si>
    <t>597642410R</t>
  </si>
  <si>
    <t>Dlažba Taurus Granit matná sokl 300x75x9 mm</t>
  </si>
  <si>
    <t xml:space="preserve">výměra-viz montáž soklíku : </t>
  </si>
  <si>
    <t>16,978/0,3*1,1</t>
  </si>
  <si>
    <t>-0,25267</t>
  </si>
  <si>
    <t xml:space="preserve">výměra-viz montáž obkladů : </t>
  </si>
  <si>
    <t>18,216</t>
  </si>
  <si>
    <t>781415015RT1</t>
  </si>
  <si>
    <t>Montáž obkladů stěn, porovin.,tmel, 20x20,30x15 cm weberfor profiflex (lep),webercolor comfort (sp)</t>
  </si>
  <si>
    <t>781491001RT1</t>
  </si>
  <si>
    <t>Montáž lišt k obkladům rohových, koutových i dilatačních</t>
  </si>
  <si>
    <t>2*(1,532+1,588)</t>
  </si>
  <si>
    <t>2*(1,532+0,802)</t>
  </si>
  <si>
    <t>998781102R00</t>
  </si>
  <si>
    <t>Přesun hmot pro obklady keramické, výšky do 12 m</t>
  </si>
  <si>
    <t>0,341</t>
  </si>
  <si>
    <t>59760128.AR</t>
  </si>
  <si>
    <t>Lišta obkl/obkl plast Schlüter DILEX-HKW  U11/O11</t>
  </si>
  <si>
    <t xml:space="preserve">výměra-viz montáž lišt : </t>
  </si>
  <si>
    <t>10,908*1,1</t>
  </si>
  <si>
    <t>597813600R</t>
  </si>
  <si>
    <t>Obkládačka 20x20 bílá mat Color One</t>
  </si>
  <si>
    <t>POL3_7</t>
  </si>
  <si>
    <t xml:space="preserve">typ obkladů upřesní investor : </t>
  </si>
  <si>
    <t>18,216*1,1</t>
  </si>
  <si>
    <t>784161101R00</t>
  </si>
  <si>
    <t>Penetrace podkladu nátěrem HET, A - Grund 1x</t>
  </si>
  <si>
    <t xml:space="preserve">viz štuk stropu a stěn : </t>
  </si>
  <si>
    <t>53,7334</t>
  </si>
  <si>
    <t>784165332R00</t>
  </si>
  <si>
    <t>Malba Hetmal Plus, bílá, bez penetrace, 2x</t>
  </si>
  <si>
    <t>979086112R00</t>
  </si>
  <si>
    <t>Nakládání nebo překládání suti a vybouraných hmot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</si>
  <si>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</si>
  <si>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</si>
  <si>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</si>
  <si>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</si>
  <si>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výměra -viz bourání-minus WC a umyvadlo : </t>
  </si>
  <si>
    <t>4,83</t>
  </si>
  <si>
    <t>-0,034</t>
  </si>
  <si>
    <t>-0,019</t>
  </si>
  <si>
    <t>979082213R00</t>
  </si>
  <si>
    <t>Vodorovná doprava suti po suchu do 1 km</t>
  </si>
  <si>
    <t>979081121R00</t>
  </si>
  <si>
    <t>Příplatek k odvozu za každý další 1 km</t>
  </si>
  <si>
    <t xml:space="preserve">odvoz  na skládku Orlík : </t>
  </si>
  <si>
    <t xml:space="preserve">vzdálenost 15 km, tzn 15-1= 14 x množství : </t>
  </si>
  <si>
    <t>14*4,77</t>
  </si>
  <si>
    <t>979082111R00</t>
  </si>
  <si>
    <t>Vnitrostaveništní doprava suti do 10 m</t>
  </si>
  <si>
    <t>979082121R00</t>
  </si>
  <si>
    <t>Příplatek k vnitrost. dopravě suti za dalších 5 m</t>
  </si>
  <si>
    <t xml:space="preserve">předpoklad cca do 20m, tzn  2 x množství : </t>
  </si>
  <si>
    <t>2*4,777</t>
  </si>
  <si>
    <t>979990107R00</t>
  </si>
  <si>
    <t>Poplatek za skládku suti , PVC, dřevo,sklo, ost.</t>
  </si>
  <si>
    <t>005121 R</t>
  </si>
  <si>
    <t>Zařízení staveniště</t>
  </si>
  <si>
    <t>Soubor</t>
  </si>
  <si>
    <t>Indiv</t>
  </si>
  <si>
    <t>VRN</t>
  </si>
  <si>
    <t>POL99_2</t>
  </si>
  <si>
    <t>Veškeré náklady spojené s vybudováním, provozem a odstraněním zařízení staveniště.</t>
  </si>
  <si>
    <t>VRN2</t>
  </si>
  <si>
    <t>Přesun stavebních kapacit</t>
  </si>
  <si>
    <t>Vlastní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</si>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</sst>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sqref="A1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C17" sqref="C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78" t="s">
        <v>24</v>
      </c>
      <c r="C2" s="79"/>
      <c r="D2" s="80" t="s">
        <v>49</v>
      </c>
      <c r="E2" s="194" t="s">
        <v>50</v>
      </c>
      <c r="F2" s="195"/>
      <c r="G2" s="195"/>
      <c r="H2" s="195"/>
      <c r="I2" s="195"/>
      <c r="J2" s="196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197" t="s">
        <v>44</v>
      </c>
      <c r="F3" s="198"/>
      <c r="G3" s="198"/>
      <c r="H3" s="198"/>
      <c r="I3" s="198"/>
      <c r="J3" s="199"/>
    </row>
    <row r="4" spans="1:15" ht="23.25" customHeight="1" x14ac:dyDescent="0.2">
      <c r="A4" s="76">
        <v>1359</v>
      </c>
      <c r="B4" s="83" t="s">
        <v>47</v>
      </c>
      <c r="C4" s="84"/>
      <c r="D4" s="85" t="s">
        <v>43</v>
      </c>
      <c r="E4" s="207" t="s">
        <v>44</v>
      </c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23</v>
      </c>
      <c r="D5" s="212" t="s">
        <v>51</v>
      </c>
      <c r="E5" s="213"/>
      <c r="F5" s="213"/>
      <c r="G5" s="213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14" t="s">
        <v>52</v>
      </c>
      <c r="E6" s="215"/>
      <c r="F6" s="215"/>
      <c r="G6" s="215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16" t="s">
        <v>53</v>
      </c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1" t="s">
        <v>57</v>
      </c>
      <c r="E11" s="201"/>
      <c r="F11" s="201"/>
      <c r="G11" s="201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06"/>
      <c r="E12" s="206"/>
      <c r="F12" s="206"/>
      <c r="G12" s="206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>
        <f>SUMIF(F49:F65,A16,I49:I65)+SUMIF(F49:F65,"PSU",I49:I65)</f>
        <v>0</v>
      </c>
      <c r="J16" s="193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f>SUMIF(F49:F65,A17,I49:I65)</f>
        <v>0</v>
      </c>
      <c r="J17" s="193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f>SUMIF(F49:F65,A18,I49:I65)</f>
        <v>0</v>
      </c>
      <c r="J18" s="193"/>
    </row>
    <row r="19" spans="1:10" ht="23.25" customHeight="1" x14ac:dyDescent="0.2">
      <c r="A19" s="141" t="s">
        <v>95</v>
      </c>
      <c r="B19" s="38" t="s">
        <v>29</v>
      </c>
      <c r="C19" s="62"/>
      <c r="D19" s="63"/>
      <c r="E19" s="191"/>
      <c r="F19" s="192"/>
      <c r="G19" s="191"/>
      <c r="H19" s="192"/>
      <c r="I19" s="191">
        <f>SUMIF(F49:F65,A19,I49:I65)</f>
        <v>0</v>
      </c>
      <c r="J19" s="193"/>
    </row>
    <row r="20" spans="1:10" ht="23.25" customHeight="1" x14ac:dyDescent="0.2">
      <c r="A20" s="141" t="s">
        <v>96</v>
      </c>
      <c r="B20" s="38" t="s">
        <v>30</v>
      </c>
      <c r="C20" s="62"/>
      <c r="D20" s="63"/>
      <c r="E20" s="191"/>
      <c r="F20" s="192"/>
      <c r="G20" s="191"/>
      <c r="H20" s="192"/>
      <c r="I20" s="191">
        <f>SUMIF(F49:F65,A20,I49:I65)</f>
        <v>0</v>
      </c>
      <c r="J20" s="193"/>
    </row>
    <row r="21" spans="1:10" ht="23.25" customHeight="1" x14ac:dyDescent="0.2">
      <c r="A21" s="2"/>
      <c r="B21" s="48" t="s">
        <v>31</v>
      </c>
      <c r="C21" s="64"/>
      <c r="D21" s="65"/>
      <c r="E21" s="204"/>
      <c r="F21" s="205"/>
      <c r="G21" s="204"/>
      <c r="H21" s="205"/>
      <c r="I21" s="204">
        <f>SUM(I16:J20)</f>
        <v>0</v>
      </c>
      <c r="J21" s="22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9">
        <f>A23</f>
        <v>0</v>
      </c>
      <c r="H24" s="220"/>
      <c r="I24" s="22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8">
        <f>A25</f>
        <v>0</v>
      </c>
      <c r="H26" s="189"/>
      <c r="I26" s="18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0">
        <f>CenaCelkem-(ZakladDPHSni+DPHSni+ZakladDPHZakl+DPHZakl)</f>
        <v>0</v>
      </c>
      <c r="H27" s="190"/>
      <c r="I27" s="190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25">
        <f>ZakladDPHSniVypocet+ZakladDPHZaklVypocet</f>
        <v>0</v>
      </c>
      <c r="H28" s="225"/>
      <c r="I28" s="225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24">
        <f>A27</f>
        <v>0</v>
      </c>
      <c r="H29" s="224"/>
      <c r="I29" s="224"/>
      <c r="J29" s="12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58</v>
      </c>
      <c r="C39" s="230"/>
      <c r="D39" s="230"/>
      <c r="E39" s="230"/>
      <c r="F39" s="102">
        <f>'SO 02 1 Pol'!AE336</f>
        <v>0</v>
      </c>
      <c r="G39" s="103">
        <f>'SO 02 1 Pol'!AF336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 t="s">
        <v>45</v>
      </c>
      <c r="C40" s="231" t="s">
        <v>44</v>
      </c>
      <c r="D40" s="231"/>
      <c r="E40" s="231"/>
      <c r="F40" s="107">
        <f>'SO 02 1 Pol'!AE336</f>
        <v>0</v>
      </c>
      <c r="G40" s="108">
        <f>'SO 02 1 Pol'!AF336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">
      <c r="A41" s="91">
        <v>3</v>
      </c>
      <c r="B41" s="110" t="s">
        <v>43</v>
      </c>
      <c r="C41" s="230" t="s">
        <v>44</v>
      </c>
      <c r="D41" s="230"/>
      <c r="E41" s="230"/>
      <c r="F41" s="111">
        <f>'SO 02 1 Pol'!AE336</f>
        <v>0</v>
      </c>
      <c r="G41" s="104">
        <f>'SO 02 1 Pol'!AF336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91"/>
      <c r="B42" s="232" t="s">
        <v>59</v>
      </c>
      <c r="C42" s="233"/>
      <c r="D42" s="233"/>
      <c r="E42" s="234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3" t="s">
        <v>61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62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43</v>
      </c>
      <c r="C49" s="235" t="s">
        <v>63</v>
      </c>
      <c r="D49" s="236"/>
      <c r="E49" s="236"/>
      <c r="F49" s="137" t="s">
        <v>26</v>
      </c>
      <c r="G49" s="138"/>
      <c r="H49" s="138"/>
      <c r="I49" s="138">
        <f>'SO 02 1 Pol'!G8</f>
        <v>0</v>
      </c>
      <c r="J49" s="135" t="str">
        <f>IF(I66=0,"",I49/I66*100)</f>
        <v/>
      </c>
    </row>
    <row r="50" spans="1:10" ht="36.75" customHeight="1" x14ac:dyDescent="0.2">
      <c r="A50" s="126"/>
      <c r="B50" s="131" t="s">
        <v>64</v>
      </c>
      <c r="C50" s="235" t="s">
        <v>65</v>
      </c>
      <c r="D50" s="236"/>
      <c r="E50" s="236"/>
      <c r="F50" s="137" t="s">
        <v>26</v>
      </c>
      <c r="G50" s="138"/>
      <c r="H50" s="138"/>
      <c r="I50" s="138">
        <f>'SO 02 1 Pol'!G36</f>
        <v>0</v>
      </c>
      <c r="J50" s="135" t="str">
        <f>IF(I66=0,"",I50/I66*100)</f>
        <v/>
      </c>
    </row>
    <row r="51" spans="1:10" ht="36.75" customHeight="1" x14ac:dyDescent="0.2">
      <c r="A51" s="126"/>
      <c r="B51" s="131" t="s">
        <v>66</v>
      </c>
      <c r="C51" s="235" t="s">
        <v>67</v>
      </c>
      <c r="D51" s="236"/>
      <c r="E51" s="236"/>
      <c r="F51" s="137" t="s">
        <v>26</v>
      </c>
      <c r="G51" s="138"/>
      <c r="H51" s="138"/>
      <c r="I51" s="138">
        <f>'SO 02 1 Pol'!G42</f>
        <v>0</v>
      </c>
      <c r="J51" s="135" t="str">
        <f>IF(I66=0,"",I51/I66*100)</f>
        <v/>
      </c>
    </row>
    <row r="52" spans="1:10" ht="36.75" customHeight="1" x14ac:dyDescent="0.2">
      <c r="A52" s="126"/>
      <c r="B52" s="131" t="s">
        <v>68</v>
      </c>
      <c r="C52" s="235" t="s">
        <v>69</v>
      </c>
      <c r="D52" s="236"/>
      <c r="E52" s="236"/>
      <c r="F52" s="137" t="s">
        <v>26</v>
      </c>
      <c r="G52" s="138"/>
      <c r="H52" s="138"/>
      <c r="I52" s="138">
        <f>'SO 02 1 Pol'!G80</f>
        <v>0</v>
      </c>
      <c r="J52" s="135" t="str">
        <f>IF(I66=0,"",I52/I66*100)</f>
        <v/>
      </c>
    </row>
    <row r="53" spans="1:10" ht="36.75" customHeight="1" x14ac:dyDescent="0.2">
      <c r="A53" s="126"/>
      <c r="B53" s="131" t="s">
        <v>70</v>
      </c>
      <c r="C53" s="235" t="s">
        <v>71</v>
      </c>
      <c r="D53" s="236"/>
      <c r="E53" s="236"/>
      <c r="F53" s="137" t="s">
        <v>26</v>
      </c>
      <c r="G53" s="138"/>
      <c r="H53" s="138"/>
      <c r="I53" s="138">
        <f>'SO 02 1 Pol'!G88</f>
        <v>0</v>
      </c>
      <c r="J53" s="135" t="str">
        <f>IF(I66=0,"",I53/I66*100)</f>
        <v/>
      </c>
    </row>
    <row r="54" spans="1:10" ht="36.75" customHeight="1" x14ac:dyDescent="0.2">
      <c r="A54" s="126"/>
      <c r="B54" s="131" t="s">
        <v>72</v>
      </c>
      <c r="C54" s="235" t="s">
        <v>73</v>
      </c>
      <c r="D54" s="236"/>
      <c r="E54" s="236"/>
      <c r="F54" s="137" t="s">
        <v>26</v>
      </c>
      <c r="G54" s="138"/>
      <c r="H54" s="138"/>
      <c r="I54" s="138">
        <f>'SO 02 1 Pol'!G111</f>
        <v>0</v>
      </c>
      <c r="J54" s="135" t="str">
        <f>IF(I66=0,"",I54/I66*100)</f>
        <v/>
      </c>
    </row>
    <row r="55" spans="1:10" ht="36.75" customHeight="1" x14ac:dyDescent="0.2">
      <c r="A55" s="126"/>
      <c r="B55" s="131" t="s">
        <v>74</v>
      </c>
      <c r="C55" s="235" t="s">
        <v>75</v>
      </c>
      <c r="D55" s="236"/>
      <c r="E55" s="236"/>
      <c r="F55" s="137" t="s">
        <v>26</v>
      </c>
      <c r="G55" s="138"/>
      <c r="H55" s="138"/>
      <c r="I55" s="138">
        <f>'SO 02 1 Pol'!G115</f>
        <v>0</v>
      </c>
      <c r="J55" s="135" t="str">
        <f>IF(I66=0,"",I55/I66*100)</f>
        <v/>
      </c>
    </row>
    <row r="56" spans="1:10" ht="36.75" customHeight="1" x14ac:dyDescent="0.2">
      <c r="A56" s="126"/>
      <c r="B56" s="131" t="s">
        <v>76</v>
      </c>
      <c r="C56" s="235" t="s">
        <v>77</v>
      </c>
      <c r="D56" s="236"/>
      <c r="E56" s="236"/>
      <c r="F56" s="137" t="s">
        <v>26</v>
      </c>
      <c r="G56" s="138"/>
      <c r="H56" s="138"/>
      <c r="I56" s="138">
        <f>'SO 02 1 Pol'!G119</f>
        <v>0</v>
      </c>
      <c r="J56" s="135" t="str">
        <f>IF(I66=0,"",I56/I66*100)</f>
        <v/>
      </c>
    </row>
    <row r="57" spans="1:10" ht="36.75" customHeight="1" x14ac:dyDescent="0.2">
      <c r="A57" s="126"/>
      <c r="B57" s="131" t="s">
        <v>78</v>
      </c>
      <c r="C57" s="235" t="s">
        <v>79</v>
      </c>
      <c r="D57" s="236"/>
      <c r="E57" s="236"/>
      <c r="F57" s="137" t="s">
        <v>26</v>
      </c>
      <c r="G57" s="138"/>
      <c r="H57" s="138"/>
      <c r="I57" s="138">
        <f>'SO 02 1 Pol'!G191</f>
        <v>0</v>
      </c>
      <c r="J57" s="135" t="str">
        <f>IF(I66=0,"",I57/I66*100)</f>
        <v/>
      </c>
    </row>
    <row r="58" spans="1:10" ht="36.75" customHeight="1" x14ac:dyDescent="0.2">
      <c r="A58" s="126"/>
      <c r="B58" s="131" t="s">
        <v>80</v>
      </c>
      <c r="C58" s="235" t="s">
        <v>81</v>
      </c>
      <c r="D58" s="236"/>
      <c r="E58" s="236"/>
      <c r="F58" s="137" t="s">
        <v>27</v>
      </c>
      <c r="G58" s="138"/>
      <c r="H58" s="138"/>
      <c r="I58" s="138">
        <f>'SO 02 1 Pol'!G197</f>
        <v>0</v>
      </c>
      <c r="J58" s="135" t="str">
        <f>IF(I66=0,"",I58/I66*100)</f>
        <v/>
      </c>
    </row>
    <row r="59" spans="1:10" ht="36.75" customHeight="1" x14ac:dyDescent="0.2">
      <c r="A59" s="126"/>
      <c r="B59" s="131" t="s">
        <v>82</v>
      </c>
      <c r="C59" s="235" t="s">
        <v>83</v>
      </c>
      <c r="D59" s="236"/>
      <c r="E59" s="236"/>
      <c r="F59" s="137" t="s">
        <v>27</v>
      </c>
      <c r="G59" s="138"/>
      <c r="H59" s="138"/>
      <c r="I59" s="138">
        <f>'SO 02 1 Pol'!G207</f>
        <v>0</v>
      </c>
      <c r="J59" s="135" t="str">
        <f>IF(I66=0,"",I59/I66*100)</f>
        <v/>
      </c>
    </row>
    <row r="60" spans="1:10" ht="36.75" customHeight="1" x14ac:dyDescent="0.2">
      <c r="A60" s="126"/>
      <c r="B60" s="131" t="s">
        <v>84</v>
      </c>
      <c r="C60" s="235" t="s">
        <v>85</v>
      </c>
      <c r="D60" s="236"/>
      <c r="E60" s="236"/>
      <c r="F60" s="137" t="s">
        <v>27</v>
      </c>
      <c r="G60" s="138"/>
      <c r="H60" s="138"/>
      <c r="I60" s="138">
        <f>'SO 02 1 Pol'!G234</f>
        <v>0</v>
      </c>
      <c r="J60" s="135" t="str">
        <f>IF(I66=0,"",I60/I66*100)</f>
        <v/>
      </c>
    </row>
    <row r="61" spans="1:10" ht="36.75" customHeight="1" x14ac:dyDescent="0.2">
      <c r="A61" s="126"/>
      <c r="B61" s="131" t="s">
        <v>86</v>
      </c>
      <c r="C61" s="235" t="s">
        <v>87</v>
      </c>
      <c r="D61" s="236"/>
      <c r="E61" s="236"/>
      <c r="F61" s="137" t="s">
        <v>27</v>
      </c>
      <c r="G61" s="138"/>
      <c r="H61" s="138"/>
      <c r="I61" s="138">
        <f>'SO 02 1 Pol'!G242</f>
        <v>0</v>
      </c>
      <c r="J61" s="135" t="str">
        <f>IF(I66=0,"",I61/I66*100)</f>
        <v/>
      </c>
    </row>
    <row r="62" spans="1:10" ht="36.75" customHeight="1" x14ac:dyDescent="0.2">
      <c r="A62" s="126"/>
      <c r="B62" s="131" t="s">
        <v>88</v>
      </c>
      <c r="C62" s="235" t="s">
        <v>89</v>
      </c>
      <c r="D62" s="236"/>
      <c r="E62" s="236"/>
      <c r="F62" s="137" t="s">
        <v>27</v>
      </c>
      <c r="G62" s="138"/>
      <c r="H62" s="138"/>
      <c r="I62" s="138">
        <f>'SO 02 1 Pol'!G265</f>
        <v>0</v>
      </c>
      <c r="J62" s="135" t="str">
        <f>IF(I66=0,"",I62/I66*100)</f>
        <v/>
      </c>
    </row>
    <row r="63" spans="1:10" ht="36.75" customHeight="1" x14ac:dyDescent="0.2">
      <c r="A63" s="126"/>
      <c r="B63" s="131" t="s">
        <v>90</v>
      </c>
      <c r="C63" s="235" t="s">
        <v>91</v>
      </c>
      <c r="D63" s="236"/>
      <c r="E63" s="236"/>
      <c r="F63" s="137" t="s">
        <v>27</v>
      </c>
      <c r="G63" s="138"/>
      <c r="H63" s="138"/>
      <c r="I63" s="138">
        <f>'SO 02 1 Pol'!G288</f>
        <v>0</v>
      </c>
      <c r="J63" s="135" t="str">
        <f>IF(I66=0,"",I63/I66*100)</f>
        <v/>
      </c>
    </row>
    <row r="64" spans="1:10" ht="36.75" customHeight="1" x14ac:dyDescent="0.2">
      <c r="A64" s="126"/>
      <c r="B64" s="131" t="s">
        <v>92</v>
      </c>
      <c r="C64" s="235" t="s">
        <v>93</v>
      </c>
      <c r="D64" s="236"/>
      <c r="E64" s="236"/>
      <c r="F64" s="137" t="s">
        <v>94</v>
      </c>
      <c r="G64" s="138"/>
      <c r="H64" s="138"/>
      <c r="I64" s="138">
        <f>'SO 02 1 Pol'!G297</f>
        <v>0</v>
      </c>
      <c r="J64" s="135" t="str">
        <f>IF(I66=0,"",I64/I66*100)</f>
        <v/>
      </c>
    </row>
    <row r="65" spans="1:10" ht="36.75" customHeight="1" x14ac:dyDescent="0.2">
      <c r="A65" s="126"/>
      <c r="B65" s="131" t="s">
        <v>95</v>
      </c>
      <c r="C65" s="235" t="s">
        <v>29</v>
      </c>
      <c r="D65" s="236"/>
      <c r="E65" s="236"/>
      <c r="F65" s="137" t="s">
        <v>95</v>
      </c>
      <c r="G65" s="138"/>
      <c r="H65" s="138"/>
      <c r="I65" s="138">
        <f>'SO 02 1 Pol'!G329</f>
        <v>0</v>
      </c>
      <c r="J65" s="135" t="str">
        <f>IF(I66=0,"",I65/I66*100)</f>
        <v/>
      </c>
    </row>
    <row r="66" spans="1:10" ht="25.5" customHeight="1" x14ac:dyDescent="0.2">
      <c r="A66" s="127"/>
      <c r="B66" s="132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89"/>
      <c r="G67" s="89"/>
      <c r="H67" s="89"/>
      <c r="I67" s="89"/>
      <c r="J67" s="90"/>
    </row>
    <row r="68" spans="1:10" x14ac:dyDescent="0.2">
      <c r="F68" s="89"/>
      <c r="G68" s="89"/>
      <c r="H68" s="89"/>
      <c r="I68" s="89"/>
      <c r="J68" s="90"/>
    </row>
    <row r="69" spans="1:10" x14ac:dyDescent="0.2">
      <c r="F69" s="89"/>
      <c r="G69" s="89"/>
      <c r="H69" s="89"/>
      <c r="I69" s="89"/>
      <c r="J69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3" sqref="F23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97</v>
      </c>
    </row>
    <row r="2" spans="1:60" ht="24.95" customHeight="1" x14ac:dyDescent="0.2">
      <c r="A2" s="142" t="s">
        <v>8</v>
      </c>
      <c r="B2" s="49" t="s">
        <v>49</v>
      </c>
      <c r="C2" s="256" t="s">
        <v>50</v>
      </c>
      <c r="D2" s="257"/>
      <c r="E2" s="257"/>
      <c r="F2" s="257"/>
      <c r="G2" s="258"/>
      <c r="AG2" t="s">
        <v>98</v>
      </c>
    </row>
    <row r="3" spans="1:60" ht="24.95" customHeight="1" x14ac:dyDescent="0.2">
      <c r="A3" s="142" t="s">
        <v>9</v>
      </c>
      <c r="B3" s="49" t="s">
        <v>45</v>
      </c>
      <c r="C3" s="256" t="s">
        <v>44</v>
      </c>
      <c r="D3" s="257"/>
      <c r="E3" s="257"/>
      <c r="F3" s="257"/>
      <c r="G3" s="258"/>
      <c r="AC3" s="124" t="s">
        <v>98</v>
      </c>
      <c r="AG3" t="s">
        <v>99</v>
      </c>
    </row>
    <row r="4" spans="1:60" ht="24.95" customHeight="1" x14ac:dyDescent="0.2">
      <c r="A4" s="143" t="s">
        <v>10</v>
      </c>
      <c r="B4" s="144" t="s">
        <v>43</v>
      </c>
      <c r="C4" s="259" t="s">
        <v>44</v>
      </c>
      <c r="D4" s="260"/>
      <c r="E4" s="260"/>
      <c r="F4" s="260"/>
      <c r="G4" s="261"/>
      <c r="AG4" t="s">
        <v>100</v>
      </c>
    </row>
    <row r="5" spans="1:60" x14ac:dyDescent="0.2">
      <c r="D5" s="10"/>
    </row>
    <row r="6" spans="1:60" ht="38.25" x14ac:dyDescent="0.2">
      <c r="A6" s="146" t="s">
        <v>101</v>
      </c>
      <c r="B6" s="148" t="s">
        <v>102</v>
      </c>
      <c r="C6" s="148" t="s">
        <v>103</v>
      </c>
      <c r="D6" s="147" t="s">
        <v>104</v>
      </c>
      <c r="E6" s="146" t="s">
        <v>105</v>
      </c>
      <c r="F6" s="145" t="s">
        <v>106</v>
      </c>
      <c r="G6" s="146" t="s">
        <v>31</v>
      </c>
      <c r="H6" s="149" t="s">
        <v>32</v>
      </c>
      <c r="I6" s="149" t="s">
        <v>107</v>
      </c>
      <c r="J6" s="149" t="s">
        <v>33</v>
      </c>
      <c r="K6" s="149" t="s">
        <v>108</v>
      </c>
      <c r="L6" s="149" t="s">
        <v>109</v>
      </c>
      <c r="M6" s="149" t="s">
        <v>110</v>
      </c>
      <c r="N6" s="149" t="s">
        <v>111</v>
      </c>
      <c r="O6" s="149" t="s">
        <v>112</v>
      </c>
      <c r="P6" s="149" t="s">
        <v>113</v>
      </c>
      <c r="Q6" s="149" t="s">
        <v>114</v>
      </c>
      <c r="R6" s="149" t="s">
        <v>115</v>
      </c>
      <c r="S6" s="149" t="s">
        <v>116</v>
      </c>
      <c r="T6" s="149" t="s">
        <v>117</v>
      </c>
      <c r="U6" s="149" t="s">
        <v>118</v>
      </c>
      <c r="V6" s="149" t="s">
        <v>119</v>
      </c>
      <c r="W6" s="149" t="s">
        <v>120</v>
      </c>
      <c r="X6" s="149" t="s">
        <v>121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3" t="s">
        <v>122</v>
      </c>
      <c r="B8" s="164" t="s">
        <v>43</v>
      </c>
      <c r="C8" s="178" t="s">
        <v>63</v>
      </c>
      <c r="D8" s="165"/>
      <c r="E8" s="166"/>
      <c r="F8" s="167"/>
      <c r="G8" s="167">
        <f>SUMIF(AG9:AG35,"&lt;&gt;NOR",G9:G35)</f>
        <v>0</v>
      </c>
      <c r="H8" s="167"/>
      <c r="I8" s="167">
        <f>SUM(I9:I35)</f>
        <v>0</v>
      </c>
      <c r="J8" s="167"/>
      <c r="K8" s="167">
        <f>SUM(K9:K35)</f>
        <v>0</v>
      </c>
      <c r="L8" s="167"/>
      <c r="M8" s="167">
        <f>SUM(M9:M35)</f>
        <v>0</v>
      </c>
      <c r="N8" s="167"/>
      <c r="O8" s="167">
        <f>SUM(O9:O35)</f>
        <v>0</v>
      </c>
      <c r="P8" s="167"/>
      <c r="Q8" s="167">
        <f>SUM(Q9:Q35)</f>
        <v>0</v>
      </c>
      <c r="R8" s="167"/>
      <c r="S8" s="167"/>
      <c r="T8" s="168"/>
      <c r="U8" s="162"/>
      <c r="V8" s="162">
        <f>SUM(V9:V35)</f>
        <v>20.350000000000001</v>
      </c>
      <c r="W8" s="162"/>
      <c r="X8" s="162"/>
      <c r="AG8" t="s">
        <v>123</v>
      </c>
    </row>
    <row r="9" spans="1:60" outlineLevel="1" x14ac:dyDescent="0.2">
      <c r="A9" s="169">
        <v>1</v>
      </c>
      <c r="B9" s="170" t="s">
        <v>124</v>
      </c>
      <c r="C9" s="179" t="s">
        <v>125</v>
      </c>
      <c r="D9" s="171" t="s">
        <v>126</v>
      </c>
      <c r="E9" s="172">
        <v>3.8639999999999999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127</v>
      </c>
      <c r="T9" s="175" t="s">
        <v>127</v>
      </c>
      <c r="U9" s="159">
        <v>3.53</v>
      </c>
      <c r="V9" s="159">
        <f>ROUND(E9*U9,2)</f>
        <v>13.64</v>
      </c>
      <c r="W9" s="159"/>
      <c r="X9" s="159" t="s">
        <v>128</v>
      </c>
      <c r="Y9" s="150"/>
      <c r="Z9" s="150"/>
      <c r="AA9" s="150"/>
      <c r="AB9" s="150"/>
      <c r="AC9" s="150"/>
      <c r="AD9" s="150"/>
      <c r="AE9" s="150"/>
      <c r="AF9" s="150"/>
      <c r="AG9" s="150" t="s">
        <v>129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180" t="s">
        <v>130</v>
      </c>
      <c r="D10" s="160"/>
      <c r="E10" s="161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131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0" t="s">
        <v>132</v>
      </c>
      <c r="D11" s="160"/>
      <c r="E11" s="161">
        <v>3.8639999999999999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131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69">
        <v>2</v>
      </c>
      <c r="B12" s="170" t="s">
        <v>133</v>
      </c>
      <c r="C12" s="179" t="s">
        <v>134</v>
      </c>
      <c r="D12" s="171" t="s">
        <v>126</v>
      </c>
      <c r="E12" s="172">
        <v>1.1040000000000001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4"/>
      <c r="S12" s="174" t="s">
        <v>127</v>
      </c>
      <c r="T12" s="175" t="s">
        <v>127</v>
      </c>
      <c r="U12" s="159">
        <v>0.01</v>
      </c>
      <c r="V12" s="159">
        <f>ROUND(E12*U12,2)</f>
        <v>0.01</v>
      </c>
      <c r="W12" s="159"/>
      <c r="X12" s="159" t="s">
        <v>128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129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0" t="s">
        <v>135</v>
      </c>
      <c r="D13" s="160"/>
      <c r="E13" s="161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131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0" t="s">
        <v>136</v>
      </c>
      <c r="D14" s="160"/>
      <c r="E14" s="161">
        <v>1.1040000000000001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131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9">
        <v>3</v>
      </c>
      <c r="B15" s="170" t="s">
        <v>137</v>
      </c>
      <c r="C15" s="179" t="s">
        <v>138</v>
      </c>
      <c r="D15" s="171" t="s">
        <v>126</v>
      </c>
      <c r="E15" s="172">
        <v>5.52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127</v>
      </c>
      <c r="T15" s="175" t="s">
        <v>127</v>
      </c>
      <c r="U15" s="159">
        <v>0</v>
      </c>
      <c r="V15" s="159">
        <f>ROUND(E15*U15,2)</f>
        <v>0</v>
      </c>
      <c r="W15" s="159"/>
      <c r="X15" s="159" t="s">
        <v>128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129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0" t="s">
        <v>139</v>
      </c>
      <c r="D16" s="160"/>
      <c r="E16" s="161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131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0" t="s">
        <v>140</v>
      </c>
      <c r="D17" s="160"/>
      <c r="E17" s="161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131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0" t="s">
        <v>141</v>
      </c>
      <c r="D18" s="160"/>
      <c r="E18" s="161">
        <v>5.52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131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69">
        <v>4</v>
      </c>
      <c r="B19" s="170" t="s">
        <v>142</v>
      </c>
      <c r="C19" s="179" t="s">
        <v>143</v>
      </c>
      <c r="D19" s="171" t="s">
        <v>126</v>
      </c>
      <c r="E19" s="172">
        <v>1.1040000000000001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127</v>
      </c>
      <c r="T19" s="175" t="s">
        <v>127</v>
      </c>
      <c r="U19" s="159">
        <v>0.67</v>
      </c>
      <c r="V19" s="159">
        <f>ROUND(E19*U19,2)</f>
        <v>0.74</v>
      </c>
      <c r="W19" s="159"/>
      <c r="X19" s="159" t="s">
        <v>128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129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158"/>
      <c r="C20" s="180" t="s">
        <v>144</v>
      </c>
      <c r="D20" s="160"/>
      <c r="E20" s="161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131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0" t="s">
        <v>145</v>
      </c>
      <c r="D21" s="160"/>
      <c r="E21" s="161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131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0" t="s">
        <v>146</v>
      </c>
      <c r="D22" s="160"/>
      <c r="E22" s="161">
        <v>1.1040000000000001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131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69">
        <v>5</v>
      </c>
      <c r="B23" s="170" t="s">
        <v>147</v>
      </c>
      <c r="C23" s="179" t="s">
        <v>148</v>
      </c>
      <c r="D23" s="171" t="s">
        <v>126</v>
      </c>
      <c r="E23" s="172">
        <v>1.1040000000000001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/>
      <c r="S23" s="174" t="s">
        <v>127</v>
      </c>
      <c r="T23" s="175" t="s">
        <v>127</v>
      </c>
      <c r="U23" s="159">
        <v>0.59</v>
      </c>
      <c r="V23" s="159">
        <f>ROUND(E23*U23,2)</f>
        <v>0.65</v>
      </c>
      <c r="W23" s="159"/>
      <c r="X23" s="159" t="s">
        <v>128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129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57"/>
      <c r="B24" s="158"/>
      <c r="C24" s="180" t="s">
        <v>144</v>
      </c>
      <c r="D24" s="160"/>
      <c r="E24" s="161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131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0" t="s">
        <v>149</v>
      </c>
      <c r="D25" s="160"/>
      <c r="E25" s="161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131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0" t="s">
        <v>150</v>
      </c>
      <c r="D26" s="160"/>
      <c r="E26" s="161">
        <v>1.1040000000000001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131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69">
        <v>6</v>
      </c>
      <c r="B27" s="170" t="s">
        <v>151</v>
      </c>
      <c r="C27" s="179" t="s">
        <v>152</v>
      </c>
      <c r="D27" s="171" t="s">
        <v>126</v>
      </c>
      <c r="E27" s="172">
        <v>1.1040000000000001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/>
      <c r="S27" s="174" t="s">
        <v>127</v>
      </c>
      <c r="T27" s="175" t="s">
        <v>127</v>
      </c>
      <c r="U27" s="159">
        <v>1.94</v>
      </c>
      <c r="V27" s="159">
        <f>ROUND(E27*U27,2)</f>
        <v>2.14</v>
      </c>
      <c r="W27" s="159"/>
      <c r="X27" s="159" t="s">
        <v>128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129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57"/>
      <c r="B28" s="158"/>
      <c r="C28" s="180" t="s">
        <v>153</v>
      </c>
      <c r="D28" s="160"/>
      <c r="E28" s="161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131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0" t="s">
        <v>136</v>
      </c>
      <c r="D29" s="160"/>
      <c r="E29" s="161">
        <v>1.1040000000000001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131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9">
        <v>7</v>
      </c>
      <c r="B30" s="170" t="s">
        <v>154</v>
      </c>
      <c r="C30" s="179" t="s">
        <v>155</v>
      </c>
      <c r="D30" s="171" t="s">
        <v>126</v>
      </c>
      <c r="E30" s="172">
        <v>2.76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4"/>
      <c r="S30" s="174" t="s">
        <v>127</v>
      </c>
      <c r="T30" s="175" t="s">
        <v>127</v>
      </c>
      <c r="U30" s="159">
        <v>1.1499999999999999</v>
      </c>
      <c r="V30" s="159">
        <f>ROUND(E30*U30,2)</f>
        <v>3.17</v>
      </c>
      <c r="W30" s="159"/>
      <c r="X30" s="159" t="s">
        <v>128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129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57"/>
      <c r="B31" s="158"/>
      <c r="C31" s="180" t="s">
        <v>156</v>
      </c>
      <c r="D31" s="160"/>
      <c r="E31" s="161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131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0" t="s">
        <v>157</v>
      </c>
      <c r="D32" s="160"/>
      <c r="E32" s="161">
        <v>2.76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131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9">
        <v>8</v>
      </c>
      <c r="B33" s="170" t="s">
        <v>158</v>
      </c>
      <c r="C33" s="179" t="s">
        <v>159</v>
      </c>
      <c r="D33" s="171" t="s">
        <v>126</v>
      </c>
      <c r="E33" s="172">
        <v>1.1040000000000001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/>
      <c r="S33" s="174" t="s">
        <v>127</v>
      </c>
      <c r="T33" s="175" t="s">
        <v>127</v>
      </c>
      <c r="U33" s="159">
        <v>0</v>
      </c>
      <c r="V33" s="159">
        <f>ROUND(E33*U33,2)</f>
        <v>0</v>
      </c>
      <c r="W33" s="159"/>
      <c r="X33" s="159" t="s">
        <v>128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129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0" t="s">
        <v>160</v>
      </c>
      <c r="D34" s="160"/>
      <c r="E34" s="161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131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0" t="s">
        <v>136</v>
      </c>
      <c r="D35" s="160"/>
      <c r="E35" s="161">
        <v>1.1040000000000001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131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3" t="s">
        <v>122</v>
      </c>
      <c r="B36" s="164" t="s">
        <v>64</v>
      </c>
      <c r="C36" s="178" t="s">
        <v>65</v>
      </c>
      <c r="D36" s="165"/>
      <c r="E36" s="166"/>
      <c r="F36" s="167"/>
      <c r="G36" s="167">
        <f>SUMIF(AG37:AG41,"&lt;&gt;NOR",G37:G41)</f>
        <v>0</v>
      </c>
      <c r="H36" s="167"/>
      <c r="I36" s="167">
        <f>SUM(I37:I41)</f>
        <v>0</v>
      </c>
      <c r="J36" s="167"/>
      <c r="K36" s="167">
        <f>SUM(K37:K41)</f>
        <v>0</v>
      </c>
      <c r="L36" s="167"/>
      <c r="M36" s="167">
        <f>SUM(M37:M41)</f>
        <v>0</v>
      </c>
      <c r="N36" s="167"/>
      <c r="O36" s="167">
        <f>SUM(O37:O41)</f>
        <v>4.18</v>
      </c>
      <c r="P36" s="167"/>
      <c r="Q36" s="167">
        <f>SUM(Q37:Q41)</f>
        <v>0</v>
      </c>
      <c r="R36" s="167"/>
      <c r="S36" s="167"/>
      <c r="T36" s="168"/>
      <c r="U36" s="162"/>
      <c r="V36" s="162">
        <f>SUM(V37:V41)</f>
        <v>0.79</v>
      </c>
      <c r="W36" s="162"/>
      <c r="X36" s="162"/>
      <c r="AG36" t="s">
        <v>123</v>
      </c>
    </row>
    <row r="37" spans="1:60" outlineLevel="1" x14ac:dyDescent="0.2">
      <c r="A37" s="169">
        <v>9</v>
      </c>
      <c r="B37" s="170" t="s">
        <v>161</v>
      </c>
      <c r="C37" s="179" t="s">
        <v>162</v>
      </c>
      <c r="D37" s="171" t="s">
        <v>126</v>
      </c>
      <c r="E37" s="172">
        <v>1.6559999999999999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4">
        <v>2.5249999999999999</v>
      </c>
      <c r="O37" s="174">
        <f>ROUND(E37*N37,2)</f>
        <v>4.18</v>
      </c>
      <c r="P37" s="174">
        <v>0</v>
      </c>
      <c r="Q37" s="174">
        <f>ROUND(E37*P37,2)</f>
        <v>0</v>
      </c>
      <c r="R37" s="174"/>
      <c r="S37" s="174" t="s">
        <v>127</v>
      </c>
      <c r="T37" s="175" t="s">
        <v>127</v>
      </c>
      <c r="U37" s="159">
        <v>0.47699999999999998</v>
      </c>
      <c r="V37" s="159">
        <f>ROUND(E37*U37,2)</f>
        <v>0.79</v>
      </c>
      <c r="W37" s="159"/>
      <c r="X37" s="159" t="s">
        <v>128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129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0" t="s">
        <v>163</v>
      </c>
      <c r="D38" s="160"/>
      <c r="E38" s="161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131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0" t="s">
        <v>164</v>
      </c>
      <c r="D39" s="160"/>
      <c r="E39" s="161">
        <v>0.55200000000000005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131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0" t="s">
        <v>165</v>
      </c>
      <c r="D40" s="160"/>
      <c r="E40" s="161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131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0" t="s">
        <v>146</v>
      </c>
      <c r="D41" s="160"/>
      <c r="E41" s="161">
        <v>1.1040000000000001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131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3" t="s">
        <v>122</v>
      </c>
      <c r="B42" s="164" t="s">
        <v>66</v>
      </c>
      <c r="C42" s="178" t="s">
        <v>67</v>
      </c>
      <c r="D42" s="165"/>
      <c r="E42" s="166"/>
      <c r="F42" s="167"/>
      <c r="G42" s="167">
        <f>SUMIF(AG43:AG79,"&lt;&gt;NOR",G43:G79)</f>
        <v>0</v>
      </c>
      <c r="H42" s="167"/>
      <c r="I42" s="167">
        <f>SUM(I43:I79)</f>
        <v>0</v>
      </c>
      <c r="J42" s="167"/>
      <c r="K42" s="167">
        <f>SUM(K43:K79)</f>
        <v>0</v>
      </c>
      <c r="L42" s="167"/>
      <c r="M42" s="167">
        <f>SUM(M43:M79)</f>
        <v>0</v>
      </c>
      <c r="N42" s="167"/>
      <c r="O42" s="167">
        <f>SUM(O43:O79)</f>
        <v>0.57000000000000006</v>
      </c>
      <c r="P42" s="167"/>
      <c r="Q42" s="167">
        <f>SUM(Q43:Q79)</f>
        <v>0</v>
      </c>
      <c r="R42" s="167"/>
      <c r="S42" s="167"/>
      <c r="T42" s="168"/>
      <c r="U42" s="162"/>
      <c r="V42" s="162">
        <f>SUM(V43:V79)</f>
        <v>34.1</v>
      </c>
      <c r="W42" s="162"/>
      <c r="X42" s="162"/>
      <c r="AG42" t="s">
        <v>123</v>
      </c>
    </row>
    <row r="43" spans="1:60" outlineLevel="1" x14ac:dyDescent="0.2">
      <c r="A43" s="169">
        <v>10</v>
      </c>
      <c r="B43" s="170" t="s">
        <v>166</v>
      </c>
      <c r="C43" s="179" t="s">
        <v>167</v>
      </c>
      <c r="D43" s="171" t="s">
        <v>168</v>
      </c>
      <c r="E43" s="172">
        <v>14.5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4">
        <v>7.6800000000000002E-3</v>
      </c>
      <c r="O43" s="174">
        <f>ROUND(E43*N43,2)</f>
        <v>0.11</v>
      </c>
      <c r="P43" s="174">
        <v>0</v>
      </c>
      <c r="Q43" s="174">
        <f>ROUND(E43*P43,2)</f>
        <v>0</v>
      </c>
      <c r="R43" s="174"/>
      <c r="S43" s="174" t="s">
        <v>127</v>
      </c>
      <c r="T43" s="175" t="s">
        <v>127</v>
      </c>
      <c r="U43" s="159">
        <v>0.38</v>
      </c>
      <c r="V43" s="159">
        <f>ROUND(E43*U43,2)</f>
        <v>5.51</v>
      </c>
      <c r="W43" s="159"/>
      <c r="X43" s="159" t="s">
        <v>128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129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0" t="s">
        <v>169</v>
      </c>
      <c r="D44" s="160"/>
      <c r="E44" s="161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131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0" t="s">
        <v>170</v>
      </c>
      <c r="D45" s="160"/>
      <c r="E45" s="161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131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0" t="s">
        <v>171</v>
      </c>
      <c r="D46" s="160"/>
      <c r="E46" s="161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131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0" t="s">
        <v>172</v>
      </c>
      <c r="D47" s="160"/>
      <c r="E47" s="161">
        <v>14.5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131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9">
        <v>11</v>
      </c>
      <c r="B48" s="170" t="s">
        <v>173</v>
      </c>
      <c r="C48" s="179" t="s">
        <v>174</v>
      </c>
      <c r="D48" s="171" t="s">
        <v>168</v>
      </c>
      <c r="E48" s="172">
        <v>53.733400000000003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6.3499999999999997E-3</v>
      </c>
      <c r="O48" s="174">
        <f>ROUND(E48*N48,2)</f>
        <v>0.34</v>
      </c>
      <c r="P48" s="174">
        <v>0</v>
      </c>
      <c r="Q48" s="174">
        <f>ROUND(E48*P48,2)</f>
        <v>0</v>
      </c>
      <c r="R48" s="174"/>
      <c r="S48" s="174" t="s">
        <v>127</v>
      </c>
      <c r="T48" s="175" t="s">
        <v>127</v>
      </c>
      <c r="U48" s="159">
        <v>0.32</v>
      </c>
      <c r="V48" s="159">
        <f>ROUND(E48*U48,2)</f>
        <v>17.190000000000001</v>
      </c>
      <c r="W48" s="159"/>
      <c r="X48" s="159" t="s">
        <v>128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129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0" t="s">
        <v>175</v>
      </c>
      <c r="D49" s="160"/>
      <c r="E49" s="161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131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0" t="s">
        <v>176</v>
      </c>
      <c r="D50" s="160"/>
      <c r="E50" s="161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131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0" t="s">
        <v>177</v>
      </c>
      <c r="D51" s="160"/>
      <c r="E51" s="161">
        <v>4.3680000000000003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131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0" t="s">
        <v>178</v>
      </c>
      <c r="D52" s="160"/>
      <c r="E52" s="161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131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0" t="s">
        <v>179</v>
      </c>
      <c r="D53" s="160"/>
      <c r="E53" s="161">
        <v>3.2675999999999998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131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0" t="s">
        <v>180</v>
      </c>
      <c r="D54" s="160"/>
      <c r="E54" s="161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131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0" t="s">
        <v>181</v>
      </c>
      <c r="D55" s="160"/>
      <c r="E55" s="161">
        <v>20.832799999999999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131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80" t="s">
        <v>182</v>
      </c>
      <c r="D56" s="160"/>
      <c r="E56" s="161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131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0" t="s">
        <v>183</v>
      </c>
      <c r="D57" s="160"/>
      <c r="E57" s="161">
        <v>25.265000000000001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131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69">
        <v>12</v>
      </c>
      <c r="B58" s="170" t="s">
        <v>184</v>
      </c>
      <c r="C58" s="179" t="s">
        <v>185</v>
      </c>
      <c r="D58" s="171" t="s">
        <v>168</v>
      </c>
      <c r="E58" s="172">
        <v>31.662680000000002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3.6700000000000001E-3</v>
      </c>
      <c r="O58" s="174">
        <f>ROUND(E58*N58,2)</f>
        <v>0.12</v>
      </c>
      <c r="P58" s="174">
        <v>0</v>
      </c>
      <c r="Q58" s="174">
        <f>ROUND(E58*P58,2)</f>
        <v>0</v>
      </c>
      <c r="R58" s="174"/>
      <c r="S58" s="174" t="s">
        <v>127</v>
      </c>
      <c r="T58" s="175" t="s">
        <v>127</v>
      </c>
      <c r="U58" s="159">
        <v>0.36</v>
      </c>
      <c r="V58" s="159">
        <f>ROUND(E58*U58,2)</f>
        <v>11.4</v>
      </c>
      <c r="W58" s="159"/>
      <c r="X58" s="159" t="s">
        <v>128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129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57"/>
      <c r="B59" s="158"/>
      <c r="C59" s="180" t="s">
        <v>186</v>
      </c>
      <c r="D59" s="160"/>
      <c r="E59" s="161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131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0" t="s">
        <v>187</v>
      </c>
      <c r="D60" s="160"/>
      <c r="E60" s="161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131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57"/>
      <c r="B61" s="158"/>
      <c r="C61" s="180" t="s">
        <v>188</v>
      </c>
      <c r="D61" s="160"/>
      <c r="E61" s="161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0"/>
      <c r="Z61" s="150"/>
      <c r="AA61" s="150"/>
      <c r="AB61" s="150"/>
      <c r="AC61" s="150"/>
      <c r="AD61" s="150"/>
      <c r="AE61" s="150"/>
      <c r="AF61" s="150"/>
      <c r="AG61" s="150" t="s">
        <v>131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0" t="s">
        <v>170</v>
      </c>
      <c r="D62" s="160"/>
      <c r="E62" s="161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131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0" t="s">
        <v>171</v>
      </c>
      <c r="D63" s="160"/>
      <c r="E63" s="161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0"/>
      <c r="Z63" s="150"/>
      <c r="AA63" s="150"/>
      <c r="AB63" s="150"/>
      <c r="AC63" s="150"/>
      <c r="AD63" s="150"/>
      <c r="AE63" s="150"/>
      <c r="AF63" s="150"/>
      <c r="AG63" s="150" t="s">
        <v>131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80" t="s">
        <v>189</v>
      </c>
      <c r="D64" s="160"/>
      <c r="E64" s="161">
        <v>2.9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131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0" t="s">
        <v>190</v>
      </c>
      <c r="D65" s="160"/>
      <c r="E65" s="161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131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0" t="s">
        <v>176</v>
      </c>
      <c r="D66" s="160"/>
      <c r="E66" s="161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131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0" t="s">
        <v>191</v>
      </c>
      <c r="D67" s="160"/>
      <c r="E67" s="161">
        <v>0.87360000000000004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131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80" t="s">
        <v>178</v>
      </c>
      <c r="D68" s="160"/>
      <c r="E68" s="161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131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0" t="s">
        <v>192</v>
      </c>
      <c r="D69" s="160"/>
      <c r="E69" s="161">
        <v>0.65351999999999999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131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0" t="s">
        <v>180</v>
      </c>
      <c r="D70" s="160"/>
      <c r="E70" s="161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0"/>
      <c r="Z70" s="150"/>
      <c r="AA70" s="150"/>
      <c r="AB70" s="150"/>
      <c r="AC70" s="150"/>
      <c r="AD70" s="150"/>
      <c r="AE70" s="150"/>
      <c r="AF70" s="150"/>
      <c r="AG70" s="150" t="s">
        <v>131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0" t="s">
        <v>193</v>
      </c>
      <c r="D71" s="160"/>
      <c r="E71" s="161">
        <v>4.1665599999999996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131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0" t="s">
        <v>182</v>
      </c>
      <c r="D72" s="160"/>
      <c r="E72" s="161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131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0" t="s">
        <v>194</v>
      </c>
      <c r="D73" s="160"/>
      <c r="E73" s="161">
        <v>5.0529999999999999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131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80" t="s">
        <v>195</v>
      </c>
      <c r="D74" s="160"/>
      <c r="E74" s="161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131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0" t="s">
        <v>196</v>
      </c>
      <c r="D75" s="160"/>
      <c r="E75" s="161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131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80" t="s">
        <v>197</v>
      </c>
      <c r="D76" s="160"/>
      <c r="E76" s="161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0"/>
      <c r="Z76" s="150"/>
      <c r="AA76" s="150"/>
      <c r="AB76" s="150"/>
      <c r="AC76" s="150"/>
      <c r="AD76" s="150"/>
      <c r="AE76" s="150"/>
      <c r="AF76" s="150"/>
      <c r="AG76" s="150" t="s">
        <v>131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0" t="s">
        <v>198</v>
      </c>
      <c r="D77" s="160"/>
      <c r="E77" s="161">
        <v>9.8800000000000008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131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0" t="s">
        <v>199</v>
      </c>
      <c r="D78" s="160"/>
      <c r="E78" s="161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131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0" t="s">
        <v>200</v>
      </c>
      <c r="D79" s="160"/>
      <c r="E79" s="161">
        <v>8.1359999999999992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131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x14ac:dyDescent="0.2">
      <c r="A80" s="163" t="s">
        <v>122</v>
      </c>
      <c r="B80" s="164" t="s">
        <v>68</v>
      </c>
      <c r="C80" s="178" t="s">
        <v>69</v>
      </c>
      <c r="D80" s="165"/>
      <c r="E80" s="166"/>
      <c r="F80" s="167"/>
      <c r="G80" s="167">
        <f>SUMIF(AG81:AG87,"&lt;&gt;NOR",G81:G87)</f>
        <v>0</v>
      </c>
      <c r="H80" s="167"/>
      <c r="I80" s="167">
        <f>SUM(I81:I87)</f>
        <v>0</v>
      </c>
      <c r="J80" s="167"/>
      <c r="K80" s="167">
        <f>SUM(K81:K87)</f>
        <v>0</v>
      </c>
      <c r="L80" s="167"/>
      <c r="M80" s="167">
        <f>SUM(M81:M87)</f>
        <v>0</v>
      </c>
      <c r="N80" s="167"/>
      <c r="O80" s="167">
        <f>SUM(O81:O87)</f>
        <v>1.74</v>
      </c>
      <c r="P80" s="167"/>
      <c r="Q80" s="167">
        <f>SUM(Q81:Q87)</f>
        <v>0</v>
      </c>
      <c r="R80" s="167"/>
      <c r="S80" s="167"/>
      <c r="T80" s="168"/>
      <c r="U80" s="162"/>
      <c r="V80" s="162">
        <f>SUM(V81:V87)</f>
        <v>2.35</v>
      </c>
      <c r="W80" s="162"/>
      <c r="X80" s="162"/>
      <c r="AG80" t="s">
        <v>123</v>
      </c>
    </row>
    <row r="81" spans="1:60" ht="22.5" outlineLevel="1" x14ac:dyDescent="0.2">
      <c r="A81" s="169">
        <v>13</v>
      </c>
      <c r="B81" s="170" t="s">
        <v>201</v>
      </c>
      <c r="C81" s="179" t="s">
        <v>202</v>
      </c>
      <c r="D81" s="171" t="s">
        <v>126</v>
      </c>
      <c r="E81" s="172">
        <v>0.67200000000000004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4">
        <v>2.5249999999999999</v>
      </c>
      <c r="O81" s="174">
        <f>ROUND(E81*N81,2)</f>
        <v>1.7</v>
      </c>
      <c r="P81" s="174">
        <v>0</v>
      </c>
      <c r="Q81" s="174">
        <f>ROUND(E81*P81,2)</f>
        <v>0</v>
      </c>
      <c r="R81" s="174"/>
      <c r="S81" s="174" t="s">
        <v>127</v>
      </c>
      <c r="T81" s="175" t="s">
        <v>127</v>
      </c>
      <c r="U81" s="159">
        <v>2.58</v>
      </c>
      <c r="V81" s="159">
        <f>ROUND(E81*U81,2)</f>
        <v>1.73</v>
      </c>
      <c r="W81" s="159"/>
      <c r="X81" s="159" t="s">
        <v>128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129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53" t="s">
        <v>203</v>
      </c>
      <c r="D82" s="254"/>
      <c r="E82" s="254"/>
      <c r="F82" s="254"/>
      <c r="G82" s="254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0"/>
      <c r="Z82" s="150"/>
      <c r="AA82" s="150"/>
      <c r="AB82" s="150"/>
      <c r="AC82" s="150"/>
      <c r="AD82" s="150"/>
      <c r="AE82" s="150"/>
      <c r="AF82" s="150"/>
      <c r="AG82" s="150" t="s">
        <v>204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57"/>
      <c r="B83" s="158"/>
      <c r="C83" s="180" t="s">
        <v>205</v>
      </c>
      <c r="D83" s="160"/>
      <c r="E83" s="161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131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80" t="s">
        <v>206</v>
      </c>
      <c r="D84" s="160"/>
      <c r="E84" s="161">
        <v>0.67200000000000004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131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69">
        <v>14</v>
      </c>
      <c r="B85" s="170" t="s">
        <v>207</v>
      </c>
      <c r="C85" s="179" t="s">
        <v>208</v>
      </c>
      <c r="D85" s="171" t="s">
        <v>209</v>
      </c>
      <c r="E85" s="172">
        <v>4.1029999999999997E-2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4">
        <v>1.0662499999999999</v>
      </c>
      <c r="O85" s="174">
        <f>ROUND(E85*N85,2)</f>
        <v>0.04</v>
      </c>
      <c r="P85" s="174">
        <v>0</v>
      </c>
      <c r="Q85" s="174">
        <f>ROUND(E85*P85,2)</f>
        <v>0</v>
      </c>
      <c r="R85" s="174"/>
      <c r="S85" s="174" t="s">
        <v>127</v>
      </c>
      <c r="T85" s="175" t="s">
        <v>127</v>
      </c>
      <c r="U85" s="159">
        <v>15.231</v>
      </c>
      <c r="V85" s="159">
        <f>ROUND(E85*U85,2)</f>
        <v>0.62</v>
      </c>
      <c r="W85" s="159"/>
      <c r="X85" s="159" t="s">
        <v>128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129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0" t="s">
        <v>210</v>
      </c>
      <c r="D86" s="160"/>
      <c r="E86" s="161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131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0" t="s">
        <v>211</v>
      </c>
      <c r="D87" s="160"/>
      <c r="E87" s="161">
        <v>4.1029999999999997E-2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131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63" t="s">
        <v>122</v>
      </c>
      <c r="B88" s="164" t="s">
        <v>70</v>
      </c>
      <c r="C88" s="178" t="s">
        <v>71</v>
      </c>
      <c r="D88" s="165"/>
      <c r="E88" s="166"/>
      <c r="F88" s="167"/>
      <c r="G88" s="167">
        <f>SUMIF(AG89:AG110,"&lt;&gt;NOR",G89:G110)</f>
        <v>0</v>
      </c>
      <c r="H88" s="167"/>
      <c r="I88" s="167">
        <f>SUM(I89:I110)</f>
        <v>0</v>
      </c>
      <c r="J88" s="167"/>
      <c r="K88" s="167">
        <f>SUM(K89:K110)</f>
        <v>0</v>
      </c>
      <c r="L88" s="167"/>
      <c r="M88" s="167">
        <f>SUM(M89:M110)</f>
        <v>0</v>
      </c>
      <c r="N88" s="167"/>
      <c r="O88" s="167">
        <f>SUM(O89:O110)</f>
        <v>0.01</v>
      </c>
      <c r="P88" s="167"/>
      <c r="Q88" s="167">
        <f>SUM(Q89:Q110)</f>
        <v>0</v>
      </c>
      <c r="R88" s="167"/>
      <c r="S88" s="167"/>
      <c r="T88" s="168"/>
      <c r="U88" s="162"/>
      <c r="V88" s="162">
        <f>SUM(V89:V110)</f>
        <v>3.0700000000000003</v>
      </c>
      <c r="W88" s="162"/>
      <c r="X88" s="162"/>
      <c r="AG88" t="s">
        <v>123</v>
      </c>
    </row>
    <row r="89" spans="1:60" outlineLevel="1" x14ac:dyDescent="0.2">
      <c r="A89" s="169">
        <v>15</v>
      </c>
      <c r="B89" s="170" t="s">
        <v>212</v>
      </c>
      <c r="C89" s="179" t="s">
        <v>213</v>
      </c>
      <c r="D89" s="171" t="s">
        <v>214</v>
      </c>
      <c r="E89" s="172">
        <v>4.5999999999999996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4">
        <v>1.0000000000000001E-5</v>
      </c>
      <c r="O89" s="174">
        <f>ROUND(E89*N89,2)</f>
        <v>0</v>
      </c>
      <c r="P89" s="174">
        <v>0</v>
      </c>
      <c r="Q89" s="174">
        <f>ROUND(E89*P89,2)</f>
        <v>0</v>
      </c>
      <c r="R89" s="174"/>
      <c r="S89" s="174" t="s">
        <v>127</v>
      </c>
      <c r="T89" s="175" t="s">
        <v>127</v>
      </c>
      <c r="U89" s="159">
        <v>0.08</v>
      </c>
      <c r="V89" s="159">
        <f>ROUND(E89*U89,2)</f>
        <v>0.37</v>
      </c>
      <c r="W89" s="159"/>
      <c r="X89" s="159" t="s">
        <v>128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129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0" t="s">
        <v>215</v>
      </c>
      <c r="D90" s="160"/>
      <c r="E90" s="161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0"/>
      <c r="Z90" s="150"/>
      <c r="AA90" s="150"/>
      <c r="AB90" s="150"/>
      <c r="AC90" s="150"/>
      <c r="AD90" s="150"/>
      <c r="AE90" s="150"/>
      <c r="AF90" s="150"/>
      <c r="AG90" s="150" t="s">
        <v>131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0" t="s">
        <v>216</v>
      </c>
      <c r="D91" s="160"/>
      <c r="E91" s="161">
        <v>4.5999999999999996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131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69">
        <v>16</v>
      </c>
      <c r="B92" s="170" t="s">
        <v>217</v>
      </c>
      <c r="C92" s="179" t="s">
        <v>218</v>
      </c>
      <c r="D92" s="171" t="s">
        <v>219</v>
      </c>
      <c r="E92" s="172">
        <v>2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4">
        <v>3.0000000000000001E-5</v>
      </c>
      <c r="O92" s="174">
        <f>ROUND(E92*N92,2)</f>
        <v>0</v>
      </c>
      <c r="P92" s="174">
        <v>0</v>
      </c>
      <c r="Q92" s="174">
        <f>ROUND(E92*P92,2)</f>
        <v>0</v>
      </c>
      <c r="R92" s="174"/>
      <c r="S92" s="174" t="s">
        <v>127</v>
      </c>
      <c r="T92" s="175" t="s">
        <v>127</v>
      </c>
      <c r="U92" s="159">
        <v>0.33</v>
      </c>
      <c r="V92" s="159">
        <f>ROUND(E92*U92,2)</f>
        <v>0.66</v>
      </c>
      <c r="W92" s="159"/>
      <c r="X92" s="159" t="s">
        <v>128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129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0" t="s">
        <v>220</v>
      </c>
      <c r="D93" s="160"/>
      <c r="E93" s="161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131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0" t="s">
        <v>64</v>
      </c>
      <c r="D94" s="160"/>
      <c r="E94" s="161">
        <v>2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0"/>
      <c r="Z94" s="150"/>
      <c r="AA94" s="150"/>
      <c r="AB94" s="150"/>
      <c r="AC94" s="150"/>
      <c r="AD94" s="150"/>
      <c r="AE94" s="150"/>
      <c r="AF94" s="150"/>
      <c r="AG94" s="150" t="s">
        <v>131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69">
        <v>17</v>
      </c>
      <c r="B95" s="170" t="s">
        <v>221</v>
      </c>
      <c r="C95" s="179" t="s">
        <v>222</v>
      </c>
      <c r="D95" s="171" t="s">
        <v>219</v>
      </c>
      <c r="E95" s="172">
        <v>2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6.9999999999999994E-5</v>
      </c>
      <c r="O95" s="174">
        <f>ROUND(E95*N95,2)</f>
        <v>0</v>
      </c>
      <c r="P95" s="174">
        <v>0</v>
      </c>
      <c r="Q95" s="174">
        <f>ROUND(E95*P95,2)</f>
        <v>0</v>
      </c>
      <c r="R95" s="174"/>
      <c r="S95" s="174" t="s">
        <v>127</v>
      </c>
      <c r="T95" s="175" t="s">
        <v>127</v>
      </c>
      <c r="U95" s="159">
        <v>1.02</v>
      </c>
      <c r="V95" s="159">
        <f>ROUND(E95*U95,2)</f>
        <v>2.04</v>
      </c>
      <c r="W95" s="159"/>
      <c r="X95" s="159" t="s">
        <v>128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129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57"/>
      <c r="B96" s="158"/>
      <c r="C96" s="180" t="s">
        <v>223</v>
      </c>
      <c r="D96" s="160"/>
      <c r="E96" s="161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0"/>
      <c r="Z96" s="150"/>
      <c r="AA96" s="150"/>
      <c r="AB96" s="150"/>
      <c r="AC96" s="150"/>
      <c r="AD96" s="150"/>
      <c r="AE96" s="150"/>
      <c r="AF96" s="150"/>
      <c r="AG96" s="150" t="s">
        <v>131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80" t="s">
        <v>64</v>
      </c>
      <c r="D97" s="160"/>
      <c r="E97" s="161">
        <v>2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131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69">
        <v>18</v>
      </c>
      <c r="B98" s="170" t="s">
        <v>224</v>
      </c>
      <c r="C98" s="179" t="s">
        <v>225</v>
      </c>
      <c r="D98" s="171" t="s">
        <v>219</v>
      </c>
      <c r="E98" s="172">
        <v>2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2.0500000000000002E-3</v>
      </c>
      <c r="O98" s="174">
        <f>ROUND(E98*N98,2)</f>
        <v>0</v>
      </c>
      <c r="P98" s="174">
        <v>0</v>
      </c>
      <c r="Q98" s="174">
        <f>ROUND(E98*P98,2)</f>
        <v>0</v>
      </c>
      <c r="R98" s="174" t="s">
        <v>226</v>
      </c>
      <c r="S98" s="174" t="s">
        <v>127</v>
      </c>
      <c r="T98" s="175" t="s">
        <v>127</v>
      </c>
      <c r="U98" s="159">
        <v>0</v>
      </c>
      <c r="V98" s="159">
        <f>ROUND(E98*U98,2)</f>
        <v>0</v>
      </c>
      <c r="W98" s="159"/>
      <c r="X98" s="159" t="s">
        <v>227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228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 x14ac:dyDescent="0.2">
      <c r="A99" s="157"/>
      <c r="B99" s="158"/>
      <c r="C99" s="180" t="s">
        <v>229</v>
      </c>
      <c r="D99" s="160"/>
      <c r="E99" s="161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0"/>
      <c r="Z99" s="150"/>
      <c r="AA99" s="150"/>
      <c r="AB99" s="150"/>
      <c r="AC99" s="150"/>
      <c r="AD99" s="150"/>
      <c r="AE99" s="150"/>
      <c r="AF99" s="150"/>
      <c r="AG99" s="150" t="s">
        <v>131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80" t="s">
        <v>64</v>
      </c>
      <c r="D100" s="160"/>
      <c r="E100" s="161">
        <v>2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131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69">
        <v>19</v>
      </c>
      <c r="B101" s="170" t="s">
        <v>230</v>
      </c>
      <c r="C101" s="179" t="s">
        <v>231</v>
      </c>
      <c r="D101" s="171" t="s">
        <v>219</v>
      </c>
      <c r="E101" s="172">
        <v>1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4">
        <v>4.1000000000000003E-3</v>
      </c>
      <c r="O101" s="174">
        <f>ROUND(E101*N101,2)</f>
        <v>0</v>
      </c>
      <c r="P101" s="174">
        <v>0</v>
      </c>
      <c r="Q101" s="174">
        <f>ROUND(E101*P101,2)</f>
        <v>0</v>
      </c>
      <c r="R101" s="174" t="s">
        <v>226</v>
      </c>
      <c r="S101" s="174" t="s">
        <v>127</v>
      </c>
      <c r="T101" s="175" t="s">
        <v>127</v>
      </c>
      <c r="U101" s="159">
        <v>0</v>
      </c>
      <c r="V101" s="159">
        <f>ROUND(E101*U101,2)</f>
        <v>0</v>
      </c>
      <c r="W101" s="159"/>
      <c r="X101" s="159" t="s">
        <v>227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228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57"/>
      <c r="B102" s="158"/>
      <c r="C102" s="180" t="s">
        <v>229</v>
      </c>
      <c r="D102" s="160"/>
      <c r="E102" s="161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131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0" t="s">
        <v>43</v>
      </c>
      <c r="D103" s="160"/>
      <c r="E103" s="161">
        <v>1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131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69">
        <v>20</v>
      </c>
      <c r="B104" s="170" t="s">
        <v>232</v>
      </c>
      <c r="C104" s="179" t="s">
        <v>233</v>
      </c>
      <c r="D104" s="171" t="s">
        <v>219</v>
      </c>
      <c r="E104" s="172">
        <v>1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1.23E-2</v>
      </c>
      <c r="O104" s="174">
        <f>ROUND(E104*N104,2)</f>
        <v>0.01</v>
      </c>
      <c r="P104" s="174">
        <v>0</v>
      </c>
      <c r="Q104" s="174">
        <f>ROUND(E104*P104,2)</f>
        <v>0</v>
      </c>
      <c r="R104" s="174" t="s">
        <v>226</v>
      </c>
      <c r="S104" s="174" t="s">
        <v>127</v>
      </c>
      <c r="T104" s="175" t="s">
        <v>127</v>
      </c>
      <c r="U104" s="159">
        <v>0</v>
      </c>
      <c r="V104" s="159">
        <f>ROUND(E104*U104,2)</f>
        <v>0</v>
      </c>
      <c r="W104" s="159"/>
      <c r="X104" s="159" t="s">
        <v>227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228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57"/>
      <c r="B105" s="158"/>
      <c r="C105" s="180" t="s">
        <v>229</v>
      </c>
      <c r="D105" s="160"/>
      <c r="E105" s="161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131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80" t="s">
        <v>43</v>
      </c>
      <c r="D106" s="160"/>
      <c r="E106" s="161">
        <v>1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131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9">
        <v>21</v>
      </c>
      <c r="B107" s="170" t="s">
        <v>234</v>
      </c>
      <c r="C107" s="179" t="s">
        <v>235</v>
      </c>
      <c r="D107" s="171" t="s">
        <v>219</v>
      </c>
      <c r="E107" s="172">
        <v>2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4">
        <v>1.6000000000000001E-3</v>
      </c>
      <c r="O107" s="174">
        <f>ROUND(E107*N107,2)</f>
        <v>0</v>
      </c>
      <c r="P107" s="174">
        <v>0</v>
      </c>
      <c r="Q107" s="174">
        <f>ROUND(E107*P107,2)</f>
        <v>0</v>
      </c>
      <c r="R107" s="174" t="s">
        <v>226</v>
      </c>
      <c r="S107" s="174" t="s">
        <v>127</v>
      </c>
      <c r="T107" s="175" t="s">
        <v>127</v>
      </c>
      <c r="U107" s="159">
        <v>0</v>
      </c>
      <c r="V107" s="159">
        <f>ROUND(E107*U107,2)</f>
        <v>0</v>
      </c>
      <c r="W107" s="159"/>
      <c r="X107" s="159" t="s">
        <v>227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228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80" t="s">
        <v>64</v>
      </c>
      <c r="D108" s="160"/>
      <c r="E108" s="161">
        <v>2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131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69">
        <v>22</v>
      </c>
      <c r="B109" s="170" t="s">
        <v>236</v>
      </c>
      <c r="C109" s="179" t="s">
        <v>237</v>
      </c>
      <c r="D109" s="171" t="s">
        <v>219</v>
      </c>
      <c r="E109" s="172">
        <v>2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4">
        <v>9.5E-4</v>
      </c>
      <c r="O109" s="174">
        <f>ROUND(E109*N109,2)</f>
        <v>0</v>
      </c>
      <c r="P109" s="174">
        <v>0</v>
      </c>
      <c r="Q109" s="174">
        <f>ROUND(E109*P109,2)</f>
        <v>0</v>
      </c>
      <c r="R109" s="174" t="s">
        <v>226</v>
      </c>
      <c r="S109" s="174" t="s">
        <v>127</v>
      </c>
      <c r="T109" s="175" t="s">
        <v>127</v>
      </c>
      <c r="U109" s="159">
        <v>0</v>
      </c>
      <c r="V109" s="159">
        <f>ROUND(E109*U109,2)</f>
        <v>0</v>
      </c>
      <c r="W109" s="159"/>
      <c r="X109" s="159" t="s">
        <v>227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228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80" t="s">
        <v>64</v>
      </c>
      <c r="D110" s="160"/>
      <c r="E110" s="161">
        <v>2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131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63" t="s">
        <v>122</v>
      </c>
      <c r="B111" s="164" t="s">
        <v>72</v>
      </c>
      <c r="C111" s="178" t="s">
        <v>73</v>
      </c>
      <c r="D111" s="165"/>
      <c r="E111" s="166"/>
      <c r="F111" s="167"/>
      <c r="G111" s="167">
        <f>SUMIF(AG112:AG114,"&lt;&gt;NOR",G112:G114)</f>
        <v>0</v>
      </c>
      <c r="H111" s="167"/>
      <c r="I111" s="167">
        <f>SUM(I112:I114)</f>
        <v>0</v>
      </c>
      <c r="J111" s="167"/>
      <c r="K111" s="167">
        <f>SUM(K112:K114)</f>
        <v>0</v>
      </c>
      <c r="L111" s="167"/>
      <c r="M111" s="167">
        <f>SUM(M112:M114)</f>
        <v>0</v>
      </c>
      <c r="N111" s="167"/>
      <c r="O111" s="167">
        <f>SUM(O112:O114)</f>
        <v>0.01</v>
      </c>
      <c r="P111" s="167"/>
      <c r="Q111" s="167">
        <f>SUM(Q112:Q114)</f>
        <v>0</v>
      </c>
      <c r="R111" s="167"/>
      <c r="S111" s="167"/>
      <c r="T111" s="168"/>
      <c r="U111" s="162"/>
      <c r="V111" s="162">
        <f>SUM(V112:V114)</f>
        <v>2.16</v>
      </c>
      <c r="W111" s="162"/>
      <c r="X111" s="162"/>
      <c r="AG111" t="s">
        <v>123</v>
      </c>
    </row>
    <row r="112" spans="1:60" outlineLevel="1" x14ac:dyDescent="0.2">
      <c r="A112" s="169">
        <v>23</v>
      </c>
      <c r="B112" s="170" t="s">
        <v>238</v>
      </c>
      <c r="C112" s="179" t="s">
        <v>239</v>
      </c>
      <c r="D112" s="171" t="s">
        <v>168</v>
      </c>
      <c r="E112" s="172">
        <v>12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4">
        <v>1.2099999999999999E-3</v>
      </c>
      <c r="O112" s="174">
        <f>ROUND(E112*N112,2)</f>
        <v>0.01</v>
      </c>
      <c r="P112" s="174">
        <v>0</v>
      </c>
      <c r="Q112" s="174">
        <f>ROUND(E112*P112,2)</f>
        <v>0</v>
      </c>
      <c r="R112" s="174"/>
      <c r="S112" s="174" t="s">
        <v>127</v>
      </c>
      <c r="T112" s="175" t="s">
        <v>127</v>
      </c>
      <c r="U112" s="159">
        <v>0.18</v>
      </c>
      <c r="V112" s="159">
        <f>ROUND(E112*U112,2)</f>
        <v>2.16</v>
      </c>
      <c r="W112" s="159"/>
      <c r="X112" s="159" t="s">
        <v>128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129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0" t="s">
        <v>240</v>
      </c>
      <c r="D113" s="160"/>
      <c r="E113" s="161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131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80" t="s">
        <v>241</v>
      </c>
      <c r="D114" s="160"/>
      <c r="E114" s="161">
        <v>12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131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5.5" x14ac:dyDescent="0.2">
      <c r="A115" s="163" t="s">
        <v>122</v>
      </c>
      <c r="B115" s="164" t="s">
        <v>74</v>
      </c>
      <c r="C115" s="178" t="s">
        <v>75</v>
      </c>
      <c r="D115" s="165"/>
      <c r="E115" s="166"/>
      <c r="F115" s="167"/>
      <c r="G115" s="167">
        <f>SUMIF(AG116:AG118,"&lt;&gt;NOR",G116:G118)</f>
        <v>0</v>
      </c>
      <c r="H115" s="167"/>
      <c r="I115" s="167">
        <f>SUM(I116:I118)</f>
        <v>0</v>
      </c>
      <c r="J115" s="167"/>
      <c r="K115" s="167">
        <f>SUM(K116:K118)</f>
        <v>0</v>
      </c>
      <c r="L115" s="167"/>
      <c r="M115" s="167">
        <f>SUM(M116:M118)</f>
        <v>0</v>
      </c>
      <c r="N115" s="167"/>
      <c r="O115" s="167">
        <f>SUM(O116:O118)</f>
        <v>0</v>
      </c>
      <c r="P115" s="167"/>
      <c r="Q115" s="167">
        <f>SUM(Q116:Q118)</f>
        <v>0</v>
      </c>
      <c r="R115" s="167"/>
      <c r="S115" s="167"/>
      <c r="T115" s="168"/>
      <c r="U115" s="162"/>
      <c r="V115" s="162">
        <f>SUM(V116:V118)</f>
        <v>4.5</v>
      </c>
      <c r="W115" s="162"/>
      <c r="X115" s="162"/>
      <c r="AG115" t="s">
        <v>123</v>
      </c>
    </row>
    <row r="116" spans="1:60" outlineLevel="1" x14ac:dyDescent="0.2">
      <c r="A116" s="169">
        <v>24</v>
      </c>
      <c r="B116" s="170" t="s">
        <v>242</v>
      </c>
      <c r="C116" s="179" t="s">
        <v>243</v>
      </c>
      <c r="D116" s="171" t="s">
        <v>168</v>
      </c>
      <c r="E116" s="172">
        <v>14.5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4.0000000000000003E-5</v>
      </c>
      <c r="O116" s="174">
        <f>ROUND(E116*N116,2)</f>
        <v>0</v>
      </c>
      <c r="P116" s="174">
        <v>0</v>
      </c>
      <c r="Q116" s="174">
        <f>ROUND(E116*P116,2)</f>
        <v>0</v>
      </c>
      <c r="R116" s="174"/>
      <c r="S116" s="174" t="s">
        <v>127</v>
      </c>
      <c r="T116" s="175" t="s">
        <v>127</v>
      </c>
      <c r="U116" s="159">
        <v>0.31</v>
      </c>
      <c r="V116" s="159">
        <f>ROUND(E116*U116,2)</f>
        <v>4.5</v>
      </c>
      <c r="W116" s="159"/>
      <c r="X116" s="159" t="s">
        <v>128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244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80" t="s">
        <v>245</v>
      </c>
      <c r="D117" s="160"/>
      <c r="E117" s="161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131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80" t="s">
        <v>246</v>
      </c>
      <c r="D118" s="160"/>
      <c r="E118" s="161">
        <v>14.5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131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63" t="s">
        <v>122</v>
      </c>
      <c r="B119" s="164" t="s">
        <v>76</v>
      </c>
      <c r="C119" s="178" t="s">
        <v>77</v>
      </c>
      <c r="D119" s="165"/>
      <c r="E119" s="166"/>
      <c r="F119" s="167"/>
      <c r="G119" s="167">
        <f>SUMIF(AG120:AG190,"&lt;&gt;NOR",G120:G190)</f>
        <v>0</v>
      </c>
      <c r="H119" s="167"/>
      <c r="I119" s="167">
        <f>SUM(I120:I190)</f>
        <v>0</v>
      </c>
      <c r="J119" s="167"/>
      <c r="K119" s="167">
        <f>SUM(K120:K190)</f>
        <v>0</v>
      </c>
      <c r="L119" s="167"/>
      <c r="M119" s="167">
        <f>SUM(M120:M190)</f>
        <v>0</v>
      </c>
      <c r="N119" s="167"/>
      <c r="O119" s="167">
        <f>SUM(O120:O190)</f>
        <v>0</v>
      </c>
      <c r="P119" s="167"/>
      <c r="Q119" s="167">
        <f>SUM(Q120:Q190)</f>
        <v>4.83</v>
      </c>
      <c r="R119" s="167"/>
      <c r="S119" s="167"/>
      <c r="T119" s="168"/>
      <c r="U119" s="162"/>
      <c r="V119" s="162">
        <f>SUM(V120:V190)</f>
        <v>82.49</v>
      </c>
      <c r="W119" s="162"/>
      <c r="X119" s="162"/>
      <c r="AG119" t="s">
        <v>123</v>
      </c>
    </row>
    <row r="120" spans="1:60" outlineLevel="1" x14ac:dyDescent="0.2">
      <c r="A120" s="169">
        <v>25</v>
      </c>
      <c r="B120" s="170" t="s">
        <v>247</v>
      </c>
      <c r="C120" s="179" t="s">
        <v>248</v>
      </c>
      <c r="D120" s="171" t="s">
        <v>214</v>
      </c>
      <c r="E120" s="172">
        <v>4.5999999999999996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4">
        <v>0</v>
      </c>
      <c r="O120" s="174">
        <f>ROUND(E120*N120,2)</f>
        <v>0</v>
      </c>
      <c r="P120" s="174">
        <v>0.1</v>
      </c>
      <c r="Q120" s="174">
        <f>ROUND(E120*P120,2)</f>
        <v>0.46</v>
      </c>
      <c r="R120" s="174"/>
      <c r="S120" s="174" t="s">
        <v>127</v>
      </c>
      <c r="T120" s="175" t="s">
        <v>127</v>
      </c>
      <c r="U120" s="159">
        <v>0.41</v>
      </c>
      <c r="V120" s="159">
        <f>ROUND(E120*U120,2)</f>
        <v>1.89</v>
      </c>
      <c r="W120" s="159"/>
      <c r="X120" s="159" t="s">
        <v>128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129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 x14ac:dyDescent="0.2">
      <c r="A121" s="157"/>
      <c r="B121" s="158"/>
      <c r="C121" s="180" t="s">
        <v>249</v>
      </c>
      <c r="D121" s="160"/>
      <c r="E121" s="161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131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0" t="s">
        <v>216</v>
      </c>
      <c r="D122" s="160"/>
      <c r="E122" s="161">
        <v>4.5999999999999996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131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69">
        <v>26</v>
      </c>
      <c r="B123" s="170" t="s">
        <v>250</v>
      </c>
      <c r="C123" s="179" t="s">
        <v>251</v>
      </c>
      <c r="D123" s="171" t="s">
        <v>168</v>
      </c>
      <c r="E123" s="172">
        <v>100.9494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4"/>
      <c r="S123" s="174" t="s">
        <v>127</v>
      </c>
      <c r="T123" s="175" t="s">
        <v>127</v>
      </c>
      <c r="U123" s="159">
        <v>0.35</v>
      </c>
      <c r="V123" s="159">
        <f>ROUND(E123*U123,2)</f>
        <v>35.33</v>
      </c>
      <c r="W123" s="159"/>
      <c r="X123" s="159" t="s">
        <v>128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129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57"/>
      <c r="B124" s="158"/>
      <c r="C124" s="180" t="s">
        <v>188</v>
      </c>
      <c r="D124" s="160"/>
      <c r="E124" s="161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131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80" t="s">
        <v>252</v>
      </c>
      <c r="D125" s="160"/>
      <c r="E125" s="161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131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80" t="s">
        <v>171</v>
      </c>
      <c r="D126" s="160"/>
      <c r="E126" s="161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131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80" t="s">
        <v>253</v>
      </c>
      <c r="D127" s="160"/>
      <c r="E127" s="161">
        <v>14.5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131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80" t="s">
        <v>254</v>
      </c>
      <c r="D128" s="160"/>
      <c r="E128" s="161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131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80" t="s">
        <v>246</v>
      </c>
      <c r="D129" s="160"/>
      <c r="E129" s="161">
        <v>14.5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131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80" t="s">
        <v>190</v>
      </c>
      <c r="D130" s="160"/>
      <c r="E130" s="161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131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80" t="s">
        <v>255</v>
      </c>
      <c r="D131" s="160"/>
      <c r="E131" s="161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131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80" t="s">
        <v>256</v>
      </c>
      <c r="D132" s="160"/>
      <c r="E132" s="161">
        <v>14.448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131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80" t="s">
        <v>257</v>
      </c>
      <c r="D133" s="160"/>
      <c r="E133" s="161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131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80" t="s">
        <v>258</v>
      </c>
      <c r="D134" s="160"/>
      <c r="E134" s="161">
        <v>11.403600000000001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131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80" t="s">
        <v>180</v>
      </c>
      <c r="D135" s="160"/>
      <c r="E135" s="161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131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80" t="s">
        <v>181</v>
      </c>
      <c r="D136" s="160"/>
      <c r="E136" s="161">
        <v>20.832799999999999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131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80" t="s">
        <v>182</v>
      </c>
      <c r="D137" s="160"/>
      <c r="E137" s="161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131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0" t="s">
        <v>183</v>
      </c>
      <c r="D138" s="160"/>
      <c r="E138" s="161">
        <v>25.265000000000001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131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1" x14ac:dyDescent="0.2">
      <c r="A139" s="169">
        <v>27</v>
      </c>
      <c r="B139" s="170" t="s">
        <v>259</v>
      </c>
      <c r="C139" s="179" t="s">
        <v>260</v>
      </c>
      <c r="D139" s="171" t="s">
        <v>126</v>
      </c>
      <c r="E139" s="172">
        <v>1.224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2.2000000000000002</v>
      </c>
      <c r="Q139" s="174">
        <f>ROUND(E139*P139,2)</f>
        <v>2.69</v>
      </c>
      <c r="R139" s="174"/>
      <c r="S139" s="174" t="s">
        <v>127</v>
      </c>
      <c r="T139" s="175" t="s">
        <v>127</v>
      </c>
      <c r="U139" s="159">
        <v>3.7669999999999999</v>
      </c>
      <c r="V139" s="159">
        <f>ROUND(E139*U139,2)</f>
        <v>4.6100000000000003</v>
      </c>
      <c r="W139" s="159"/>
      <c r="X139" s="159" t="s">
        <v>128</v>
      </c>
      <c r="Y139" s="150"/>
      <c r="Z139" s="150"/>
      <c r="AA139" s="150"/>
      <c r="AB139" s="150"/>
      <c r="AC139" s="150"/>
      <c r="AD139" s="150"/>
      <c r="AE139" s="150"/>
      <c r="AF139" s="150"/>
      <c r="AG139" s="150" t="s">
        <v>129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80" t="s">
        <v>261</v>
      </c>
      <c r="D140" s="160"/>
      <c r="E140" s="161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131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80" t="s">
        <v>206</v>
      </c>
      <c r="D141" s="160"/>
      <c r="E141" s="161">
        <v>0.67200000000000004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131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80" t="s">
        <v>262</v>
      </c>
      <c r="D142" s="160"/>
      <c r="E142" s="161">
        <v>0.55200000000000005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131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69">
        <v>28</v>
      </c>
      <c r="B143" s="170" t="s">
        <v>263</v>
      </c>
      <c r="C143" s="179" t="s">
        <v>264</v>
      </c>
      <c r="D143" s="171" t="s">
        <v>168</v>
      </c>
      <c r="E143" s="172">
        <v>32.716000000000001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4">
        <v>0</v>
      </c>
      <c r="O143" s="174">
        <f>ROUND(E143*N143,2)</f>
        <v>0</v>
      </c>
      <c r="P143" s="174">
        <v>1.75E-3</v>
      </c>
      <c r="Q143" s="174">
        <f>ROUND(E143*P143,2)</f>
        <v>0.06</v>
      </c>
      <c r="R143" s="174"/>
      <c r="S143" s="174" t="s">
        <v>127</v>
      </c>
      <c r="T143" s="175" t="s">
        <v>127</v>
      </c>
      <c r="U143" s="159">
        <v>0.17</v>
      </c>
      <c r="V143" s="159">
        <f>ROUND(E143*U143,2)</f>
        <v>5.56</v>
      </c>
      <c r="W143" s="159"/>
      <c r="X143" s="159" t="s">
        <v>128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129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80" t="s">
        <v>265</v>
      </c>
      <c r="D144" s="160"/>
      <c r="E144" s="161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131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80" t="s">
        <v>252</v>
      </c>
      <c r="D145" s="160"/>
      <c r="E145" s="161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131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80" t="s">
        <v>171</v>
      </c>
      <c r="D146" s="160"/>
      <c r="E146" s="161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131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80" t="s">
        <v>253</v>
      </c>
      <c r="D147" s="160"/>
      <c r="E147" s="161">
        <v>14.5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131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80" t="s">
        <v>266</v>
      </c>
      <c r="D148" s="160"/>
      <c r="E148" s="161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131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80" t="s">
        <v>255</v>
      </c>
      <c r="D149" s="160"/>
      <c r="E149" s="161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131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80" t="s">
        <v>267</v>
      </c>
      <c r="D150" s="160"/>
      <c r="E150" s="161">
        <v>10.08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131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80" t="s">
        <v>257</v>
      </c>
      <c r="D151" s="160"/>
      <c r="E151" s="161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131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80" t="s">
        <v>268</v>
      </c>
      <c r="D152" s="160"/>
      <c r="E152" s="161">
        <v>8.1359999999999992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131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69">
        <v>29</v>
      </c>
      <c r="B153" s="170" t="s">
        <v>269</v>
      </c>
      <c r="C153" s="179" t="s">
        <v>270</v>
      </c>
      <c r="D153" s="171" t="s">
        <v>168</v>
      </c>
      <c r="E153" s="172">
        <v>14.5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4">
        <v>0</v>
      </c>
      <c r="O153" s="174">
        <f>ROUND(E153*N153,2)</f>
        <v>0</v>
      </c>
      <c r="P153" s="174">
        <v>0.02</v>
      </c>
      <c r="Q153" s="174">
        <f>ROUND(E153*P153,2)</f>
        <v>0.28999999999999998</v>
      </c>
      <c r="R153" s="174"/>
      <c r="S153" s="174" t="s">
        <v>127</v>
      </c>
      <c r="T153" s="175" t="s">
        <v>127</v>
      </c>
      <c r="U153" s="159">
        <v>0.15</v>
      </c>
      <c r="V153" s="159">
        <f>ROUND(E153*U153,2)</f>
        <v>2.1800000000000002</v>
      </c>
      <c r="W153" s="159"/>
      <c r="X153" s="159" t="s">
        <v>128</v>
      </c>
      <c r="Y153" s="150"/>
      <c r="Z153" s="150"/>
      <c r="AA153" s="150"/>
      <c r="AB153" s="150"/>
      <c r="AC153" s="150"/>
      <c r="AD153" s="150"/>
      <c r="AE153" s="150"/>
      <c r="AF153" s="150"/>
      <c r="AG153" s="150" t="s">
        <v>129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80" t="s">
        <v>252</v>
      </c>
      <c r="D154" s="160"/>
      <c r="E154" s="161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131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80" t="s">
        <v>171</v>
      </c>
      <c r="D155" s="160"/>
      <c r="E155" s="161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131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80" t="s">
        <v>253</v>
      </c>
      <c r="D156" s="160"/>
      <c r="E156" s="161">
        <v>14.5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131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69">
        <v>30</v>
      </c>
      <c r="B157" s="170" t="s">
        <v>271</v>
      </c>
      <c r="C157" s="179" t="s">
        <v>272</v>
      </c>
      <c r="D157" s="171" t="s">
        <v>214</v>
      </c>
      <c r="E157" s="172">
        <v>24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4">
        <v>0</v>
      </c>
      <c r="O157" s="174">
        <f>ROUND(E157*N157,2)</f>
        <v>0</v>
      </c>
      <c r="P157" s="174">
        <v>4.6000000000000001E-4</v>
      </c>
      <c r="Q157" s="174">
        <f>ROUND(E157*P157,2)</f>
        <v>0.01</v>
      </c>
      <c r="R157" s="174"/>
      <c r="S157" s="174" t="s">
        <v>127</v>
      </c>
      <c r="T157" s="175" t="s">
        <v>127</v>
      </c>
      <c r="U157" s="159">
        <v>0.9</v>
      </c>
      <c r="V157" s="159">
        <f>ROUND(E157*U157,2)</f>
        <v>21.6</v>
      </c>
      <c r="W157" s="159"/>
      <c r="X157" s="159" t="s">
        <v>128</v>
      </c>
      <c r="Y157" s="150"/>
      <c r="Z157" s="150"/>
      <c r="AA157" s="150"/>
      <c r="AB157" s="150"/>
      <c r="AC157" s="150"/>
      <c r="AD157" s="150"/>
      <c r="AE157" s="150"/>
      <c r="AF157" s="150"/>
      <c r="AG157" s="150" t="s">
        <v>129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57"/>
      <c r="B158" s="158"/>
      <c r="C158" s="180" t="s">
        <v>273</v>
      </c>
      <c r="D158" s="160"/>
      <c r="E158" s="161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131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80" t="s">
        <v>274</v>
      </c>
      <c r="D159" s="160"/>
      <c r="E159" s="161">
        <v>12.4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131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57"/>
      <c r="B160" s="158"/>
      <c r="C160" s="180" t="s">
        <v>275</v>
      </c>
      <c r="D160" s="160"/>
      <c r="E160" s="161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131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80" t="s">
        <v>276</v>
      </c>
      <c r="D161" s="160"/>
      <c r="E161" s="161">
        <v>11.6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131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69">
        <v>31</v>
      </c>
      <c r="B162" s="170" t="s">
        <v>277</v>
      </c>
      <c r="C162" s="179" t="s">
        <v>278</v>
      </c>
      <c r="D162" s="171" t="s">
        <v>168</v>
      </c>
      <c r="E162" s="172">
        <v>18.216000000000001</v>
      </c>
      <c r="F162" s="173"/>
      <c r="G162" s="174">
        <f>ROUND(E162*F162,2)</f>
        <v>0</v>
      </c>
      <c r="H162" s="173"/>
      <c r="I162" s="174">
        <f>ROUND(E162*H162,2)</f>
        <v>0</v>
      </c>
      <c r="J162" s="173"/>
      <c r="K162" s="174">
        <f>ROUND(E162*J162,2)</f>
        <v>0</v>
      </c>
      <c r="L162" s="174">
        <v>21</v>
      </c>
      <c r="M162" s="174">
        <f>G162*(1+L162/100)</f>
        <v>0</v>
      </c>
      <c r="N162" s="174">
        <v>0</v>
      </c>
      <c r="O162" s="174">
        <f>ROUND(E162*N162,2)</f>
        <v>0</v>
      </c>
      <c r="P162" s="174">
        <v>6.8000000000000005E-2</v>
      </c>
      <c r="Q162" s="174">
        <f>ROUND(E162*P162,2)</f>
        <v>1.24</v>
      </c>
      <c r="R162" s="174"/>
      <c r="S162" s="174" t="s">
        <v>127</v>
      </c>
      <c r="T162" s="175" t="s">
        <v>127</v>
      </c>
      <c r="U162" s="159">
        <v>0.3</v>
      </c>
      <c r="V162" s="159">
        <f>ROUND(E162*U162,2)</f>
        <v>5.46</v>
      </c>
      <c r="W162" s="159"/>
      <c r="X162" s="159" t="s">
        <v>128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129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80" t="s">
        <v>279</v>
      </c>
      <c r="D163" s="160"/>
      <c r="E163" s="161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131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80" t="s">
        <v>255</v>
      </c>
      <c r="D164" s="160"/>
      <c r="E164" s="161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131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80" t="s">
        <v>267</v>
      </c>
      <c r="D165" s="160"/>
      <c r="E165" s="161">
        <v>10.08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131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80" t="s">
        <v>257</v>
      </c>
      <c r="D166" s="160"/>
      <c r="E166" s="161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131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80" t="s">
        <v>268</v>
      </c>
      <c r="D167" s="160"/>
      <c r="E167" s="161">
        <v>8.1359999999999992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131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69">
        <v>32</v>
      </c>
      <c r="B168" s="170" t="s">
        <v>280</v>
      </c>
      <c r="C168" s="179" t="s">
        <v>281</v>
      </c>
      <c r="D168" s="171" t="s">
        <v>168</v>
      </c>
      <c r="E168" s="172">
        <v>5.52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4">
        <v>0</v>
      </c>
      <c r="O168" s="174">
        <f>ROUND(E168*N168,2)</f>
        <v>0</v>
      </c>
      <c r="P168" s="174">
        <v>4.8700000000000002E-3</v>
      </c>
      <c r="Q168" s="174">
        <f>ROUND(E168*P168,2)</f>
        <v>0.03</v>
      </c>
      <c r="R168" s="174"/>
      <c r="S168" s="174" t="s">
        <v>127</v>
      </c>
      <c r="T168" s="175" t="s">
        <v>127</v>
      </c>
      <c r="U168" s="159">
        <v>4.1000000000000002E-2</v>
      </c>
      <c r="V168" s="159">
        <f>ROUND(E168*U168,2)</f>
        <v>0.23</v>
      </c>
      <c r="W168" s="159"/>
      <c r="X168" s="159" t="s">
        <v>128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129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57"/>
      <c r="B169" s="158"/>
      <c r="C169" s="180" t="s">
        <v>282</v>
      </c>
      <c r="D169" s="160"/>
      <c r="E169" s="161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131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80" t="s">
        <v>283</v>
      </c>
      <c r="D170" s="160"/>
      <c r="E170" s="161">
        <v>5.52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131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69">
        <v>33</v>
      </c>
      <c r="B171" s="170" t="s">
        <v>284</v>
      </c>
      <c r="C171" s="179" t="s">
        <v>285</v>
      </c>
      <c r="D171" s="171" t="s">
        <v>286</v>
      </c>
      <c r="E171" s="172">
        <v>1</v>
      </c>
      <c r="F171" s="173"/>
      <c r="G171" s="174">
        <f>ROUND(E171*F171,2)</f>
        <v>0</v>
      </c>
      <c r="H171" s="173"/>
      <c r="I171" s="174">
        <f>ROUND(E171*H171,2)</f>
        <v>0</v>
      </c>
      <c r="J171" s="173"/>
      <c r="K171" s="174">
        <f>ROUND(E171*J171,2)</f>
        <v>0</v>
      </c>
      <c r="L171" s="174">
        <v>21</v>
      </c>
      <c r="M171" s="174">
        <f>G171*(1+L171/100)</f>
        <v>0</v>
      </c>
      <c r="N171" s="174">
        <v>0</v>
      </c>
      <c r="O171" s="174">
        <f>ROUND(E171*N171,2)</f>
        <v>0</v>
      </c>
      <c r="P171" s="174">
        <v>3.4200000000000001E-2</v>
      </c>
      <c r="Q171" s="174">
        <f>ROUND(E171*P171,2)</f>
        <v>0.03</v>
      </c>
      <c r="R171" s="174"/>
      <c r="S171" s="174" t="s">
        <v>127</v>
      </c>
      <c r="T171" s="175" t="s">
        <v>127</v>
      </c>
      <c r="U171" s="159">
        <v>0.47</v>
      </c>
      <c r="V171" s="159">
        <f>ROUND(E171*U171,2)</f>
        <v>0.47</v>
      </c>
      <c r="W171" s="159"/>
      <c r="X171" s="159" t="s">
        <v>128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129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80" t="s">
        <v>287</v>
      </c>
      <c r="D172" s="160"/>
      <c r="E172" s="161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131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80" t="s">
        <v>43</v>
      </c>
      <c r="D173" s="160"/>
      <c r="E173" s="161">
        <v>1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131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69">
        <v>34</v>
      </c>
      <c r="B174" s="170" t="s">
        <v>288</v>
      </c>
      <c r="C174" s="179" t="s">
        <v>289</v>
      </c>
      <c r="D174" s="171" t="s">
        <v>286</v>
      </c>
      <c r="E174" s="172">
        <v>1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4">
        <v>0</v>
      </c>
      <c r="O174" s="174">
        <f>ROUND(E174*N174,2)</f>
        <v>0</v>
      </c>
      <c r="P174" s="174">
        <v>1.9460000000000002E-2</v>
      </c>
      <c r="Q174" s="174">
        <f>ROUND(E174*P174,2)</f>
        <v>0.02</v>
      </c>
      <c r="R174" s="174"/>
      <c r="S174" s="174" t="s">
        <v>127</v>
      </c>
      <c r="T174" s="175" t="s">
        <v>127</v>
      </c>
      <c r="U174" s="159">
        <v>0.38</v>
      </c>
      <c r="V174" s="159">
        <f>ROUND(E174*U174,2)</f>
        <v>0.38</v>
      </c>
      <c r="W174" s="159"/>
      <c r="X174" s="159" t="s">
        <v>128</v>
      </c>
      <c r="Y174" s="150"/>
      <c r="Z174" s="150"/>
      <c r="AA174" s="150"/>
      <c r="AB174" s="150"/>
      <c r="AC174" s="150"/>
      <c r="AD174" s="150"/>
      <c r="AE174" s="150"/>
      <c r="AF174" s="150"/>
      <c r="AG174" s="150" t="s">
        <v>129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80" t="s">
        <v>290</v>
      </c>
      <c r="D175" s="160"/>
      <c r="E175" s="161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131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80" t="s">
        <v>43</v>
      </c>
      <c r="D176" s="160"/>
      <c r="E176" s="161">
        <v>1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131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69">
        <v>35</v>
      </c>
      <c r="B177" s="170" t="s">
        <v>291</v>
      </c>
      <c r="C177" s="179" t="s">
        <v>292</v>
      </c>
      <c r="D177" s="171" t="s">
        <v>168</v>
      </c>
      <c r="E177" s="172">
        <v>68.233400000000003</v>
      </c>
      <c r="F177" s="173"/>
      <c r="G177" s="174">
        <f>ROUND(E177*F177,2)</f>
        <v>0</v>
      </c>
      <c r="H177" s="173"/>
      <c r="I177" s="174">
        <f>ROUND(E177*H177,2)</f>
        <v>0</v>
      </c>
      <c r="J177" s="173"/>
      <c r="K177" s="174">
        <f>ROUND(E177*J177,2)</f>
        <v>0</v>
      </c>
      <c r="L177" s="174">
        <v>21</v>
      </c>
      <c r="M177" s="174">
        <f>G177*(1+L177/100)</f>
        <v>0</v>
      </c>
      <c r="N177" s="174">
        <v>0</v>
      </c>
      <c r="O177" s="174">
        <f>ROUND(E177*N177,2)</f>
        <v>0</v>
      </c>
      <c r="P177" s="174">
        <v>0</v>
      </c>
      <c r="Q177" s="174">
        <f>ROUND(E177*P177,2)</f>
        <v>0</v>
      </c>
      <c r="R177" s="174"/>
      <c r="S177" s="174" t="s">
        <v>127</v>
      </c>
      <c r="T177" s="175" t="s">
        <v>127</v>
      </c>
      <c r="U177" s="159">
        <v>7.0000000000000007E-2</v>
      </c>
      <c r="V177" s="159">
        <f>ROUND(E177*U177,2)</f>
        <v>4.78</v>
      </c>
      <c r="W177" s="159"/>
      <c r="X177" s="159" t="s">
        <v>128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129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57"/>
      <c r="B178" s="158"/>
      <c r="C178" s="180" t="s">
        <v>188</v>
      </c>
      <c r="D178" s="160"/>
      <c r="E178" s="161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131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80" t="s">
        <v>293</v>
      </c>
      <c r="D179" s="160"/>
      <c r="E179" s="161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131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80" t="s">
        <v>171</v>
      </c>
      <c r="D180" s="160"/>
      <c r="E180" s="161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131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80" t="s">
        <v>253</v>
      </c>
      <c r="D181" s="160"/>
      <c r="E181" s="161">
        <v>14.5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131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80" t="s">
        <v>190</v>
      </c>
      <c r="D182" s="160"/>
      <c r="E182" s="161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131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0" t="s">
        <v>294</v>
      </c>
      <c r="D183" s="160"/>
      <c r="E183" s="161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131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80" t="s">
        <v>177</v>
      </c>
      <c r="D184" s="160"/>
      <c r="E184" s="161">
        <v>4.3680000000000003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131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80" t="s">
        <v>295</v>
      </c>
      <c r="D185" s="160"/>
      <c r="E185" s="161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131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80" t="s">
        <v>179</v>
      </c>
      <c r="D186" s="160"/>
      <c r="E186" s="161">
        <v>3.2675999999999998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131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80" t="s">
        <v>180</v>
      </c>
      <c r="D187" s="160"/>
      <c r="E187" s="161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131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80" t="s">
        <v>181</v>
      </c>
      <c r="D188" s="160"/>
      <c r="E188" s="161">
        <v>20.832799999999999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131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80" t="s">
        <v>182</v>
      </c>
      <c r="D189" s="160"/>
      <c r="E189" s="161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131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80" t="s">
        <v>183</v>
      </c>
      <c r="D190" s="160"/>
      <c r="E190" s="161">
        <v>25.265000000000001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131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x14ac:dyDescent="0.2">
      <c r="A191" s="163" t="s">
        <v>122</v>
      </c>
      <c r="B191" s="164" t="s">
        <v>78</v>
      </c>
      <c r="C191" s="178" t="s">
        <v>79</v>
      </c>
      <c r="D191" s="165"/>
      <c r="E191" s="166"/>
      <c r="F191" s="167"/>
      <c r="G191" s="167">
        <f>SUMIF(AG192:AG196,"&lt;&gt;NOR",G192:G196)</f>
        <v>0</v>
      </c>
      <c r="H191" s="167"/>
      <c r="I191" s="167">
        <f>SUM(I192:I196)</f>
        <v>0</v>
      </c>
      <c r="J191" s="167"/>
      <c r="K191" s="167">
        <f>SUM(K192:K196)</f>
        <v>0</v>
      </c>
      <c r="L191" s="167"/>
      <c r="M191" s="167">
        <f>SUM(M192:M196)</f>
        <v>0</v>
      </c>
      <c r="N191" s="167"/>
      <c r="O191" s="167">
        <f>SUM(O192:O196)</f>
        <v>0</v>
      </c>
      <c r="P191" s="167"/>
      <c r="Q191" s="167">
        <f>SUM(Q192:Q196)</f>
        <v>0</v>
      </c>
      <c r="R191" s="167"/>
      <c r="S191" s="167"/>
      <c r="T191" s="168"/>
      <c r="U191" s="162"/>
      <c r="V191" s="162">
        <f>SUM(V192:V196)</f>
        <v>7.02</v>
      </c>
      <c r="W191" s="162"/>
      <c r="X191" s="162"/>
      <c r="AG191" t="s">
        <v>123</v>
      </c>
    </row>
    <row r="192" spans="1:60" outlineLevel="1" x14ac:dyDescent="0.2">
      <c r="A192" s="169">
        <v>36</v>
      </c>
      <c r="B192" s="170" t="s">
        <v>296</v>
      </c>
      <c r="C192" s="179" t="s">
        <v>297</v>
      </c>
      <c r="D192" s="171" t="s">
        <v>298</v>
      </c>
      <c r="E192" s="172">
        <v>5</v>
      </c>
      <c r="F192" s="173"/>
      <c r="G192" s="174">
        <f>ROUND(E192*F192,2)</f>
        <v>0</v>
      </c>
      <c r="H192" s="173"/>
      <c r="I192" s="174">
        <f>ROUND(E192*H192,2)</f>
        <v>0</v>
      </c>
      <c r="J192" s="173"/>
      <c r="K192" s="174">
        <f>ROUND(E192*J192,2)</f>
        <v>0</v>
      </c>
      <c r="L192" s="174">
        <v>21</v>
      </c>
      <c r="M192" s="174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4"/>
      <c r="S192" s="174" t="s">
        <v>127</v>
      </c>
      <c r="T192" s="175" t="s">
        <v>127</v>
      </c>
      <c r="U192" s="159">
        <v>1</v>
      </c>
      <c r="V192" s="159">
        <f>ROUND(E192*U192,2)</f>
        <v>5</v>
      </c>
      <c r="W192" s="159"/>
      <c r="X192" s="159" t="s">
        <v>128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244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80" t="s">
        <v>299</v>
      </c>
      <c r="D193" s="160"/>
      <c r="E193" s="161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131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80" t="s">
        <v>300</v>
      </c>
      <c r="D194" s="160"/>
      <c r="E194" s="161">
        <v>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131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69">
        <v>37</v>
      </c>
      <c r="B195" s="170" t="s">
        <v>301</v>
      </c>
      <c r="C195" s="179" t="s">
        <v>302</v>
      </c>
      <c r="D195" s="171" t="s">
        <v>209</v>
      </c>
      <c r="E195" s="172">
        <v>6.5309999999999997</v>
      </c>
      <c r="F195" s="173"/>
      <c r="G195" s="174">
        <f>ROUND(E195*F195,2)</f>
        <v>0</v>
      </c>
      <c r="H195" s="173"/>
      <c r="I195" s="174">
        <f>ROUND(E195*H195,2)</f>
        <v>0</v>
      </c>
      <c r="J195" s="173"/>
      <c r="K195" s="174">
        <f>ROUND(E195*J195,2)</f>
        <v>0</v>
      </c>
      <c r="L195" s="174">
        <v>21</v>
      </c>
      <c r="M195" s="174">
        <f>G195*(1+L195/100)</f>
        <v>0</v>
      </c>
      <c r="N195" s="174">
        <v>0</v>
      </c>
      <c r="O195" s="174">
        <f>ROUND(E195*N195,2)</f>
        <v>0</v>
      </c>
      <c r="P195" s="174">
        <v>0</v>
      </c>
      <c r="Q195" s="174">
        <f>ROUND(E195*P195,2)</f>
        <v>0</v>
      </c>
      <c r="R195" s="174"/>
      <c r="S195" s="174" t="s">
        <v>127</v>
      </c>
      <c r="T195" s="175" t="s">
        <v>127</v>
      </c>
      <c r="U195" s="159">
        <v>0.31</v>
      </c>
      <c r="V195" s="159">
        <f>ROUND(E195*U195,2)</f>
        <v>2.02</v>
      </c>
      <c r="W195" s="159"/>
      <c r="X195" s="159" t="s">
        <v>128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129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80" t="s">
        <v>303</v>
      </c>
      <c r="D196" s="160"/>
      <c r="E196" s="161">
        <v>6.5309999999999997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131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x14ac:dyDescent="0.2">
      <c r="A197" s="163" t="s">
        <v>122</v>
      </c>
      <c r="B197" s="164" t="s">
        <v>80</v>
      </c>
      <c r="C197" s="178" t="s">
        <v>81</v>
      </c>
      <c r="D197" s="165"/>
      <c r="E197" s="166"/>
      <c r="F197" s="167"/>
      <c r="G197" s="167">
        <f>SUMIF(AG198:AG206,"&lt;&gt;NOR",G198:G206)</f>
        <v>0</v>
      </c>
      <c r="H197" s="167"/>
      <c r="I197" s="167">
        <f>SUM(I198:I206)</f>
        <v>0</v>
      </c>
      <c r="J197" s="167"/>
      <c r="K197" s="167">
        <f>SUM(K198:K206)</f>
        <v>0</v>
      </c>
      <c r="L197" s="167"/>
      <c r="M197" s="167">
        <f>SUM(M198:M206)</f>
        <v>0</v>
      </c>
      <c r="N197" s="167"/>
      <c r="O197" s="167">
        <f>SUM(O198:O206)</f>
        <v>0.04</v>
      </c>
      <c r="P197" s="167"/>
      <c r="Q197" s="167">
        <f>SUM(Q198:Q206)</f>
        <v>0</v>
      </c>
      <c r="R197" s="167"/>
      <c r="S197" s="167"/>
      <c r="T197" s="168"/>
      <c r="U197" s="162"/>
      <c r="V197" s="162">
        <f>SUM(V198:V206)</f>
        <v>1.78</v>
      </c>
      <c r="W197" s="162"/>
      <c r="X197" s="162"/>
      <c r="AG197" t="s">
        <v>123</v>
      </c>
    </row>
    <row r="198" spans="1:60" ht="22.5" outlineLevel="1" x14ac:dyDescent="0.2">
      <c r="A198" s="169">
        <v>38</v>
      </c>
      <c r="B198" s="170" t="s">
        <v>304</v>
      </c>
      <c r="C198" s="179" t="s">
        <v>305</v>
      </c>
      <c r="D198" s="171" t="s">
        <v>168</v>
      </c>
      <c r="E198" s="172">
        <v>6.72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4">
        <v>3.3E-4</v>
      </c>
      <c r="O198" s="174">
        <f>ROUND(E198*N198,2)</f>
        <v>0</v>
      </c>
      <c r="P198" s="174">
        <v>0</v>
      </c>
      <c r="Q198" s="174">
        <f>ROUND(E198*P198,2)</f>
        <v>0</v>
      </c>
      <c r="R198" s="174"/>
      <c r="S198" s="174" t="s">
        <v>127</v>
      </c>
      <c r="T198" s="175" t="s">
        <v>127</v>
      </c>
      <c r="U198" s="159">
        <v>2.75E-2</v>
      </c>
      <c r="V198" s="159">
        <f>ROUND(E198*U198,2)</f>
        <v>0.18</v>
      </c>
      <c r="W198" s="159"/>
      <c r="X198" s="159" t="s">
        <v>128</v>
      </c>
      <c r="Y198" s="150"/>
      <c r="Z198" s="150"/>
      <c r="AA198" s="150"/>
      <c r="AB198" s="150"/>
      <c r="AC198" s="150"/>
      <c r="AD198" s="150"/>
      <c r="AE198" s="150"/>
      <c r="AF198" s="150"/>
      <c r="AG198" s="150" t="s">
        <v>129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80" t="s">
        <v>306</v>
      </c>
      <c r="D199" s="160"/>
      <c r="E199" s="161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131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80" t="s">
        <v>307</v>
      </c>
      <c r="D200" s="160"/>
      <c r="E200" s="161">
        <v>6.72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131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ht="22.5" outlineLevel="1" x14ac:dyDescent="0.2">
      <c r="A201" s="169">
        <v>39</v>
      </c>
      <c r="B201" s="170" t="s">
        <v>308</v>
      </c>
      <c r="C201" s="179" t="s">
        <v>309</v>
      </c>
      <c r="D201" s="171" t="s">
        <v>168</v>
      </c>
      <c r="E201" s="172">
        <v>6.72</v>
      </c>
      <c r="F201" s="173"/>
      <c r="G201" s="174">
        <f>ROUND(E201*F201,2)</f>
        <v>0</v>
      </c>
      <c r="H201" s="173"/>
      <c r="I201" s="174">
        <f>ROUND(E201*H201,2)</f>
        <v>0</v>
      </c>
      <c r="J201" s="173"/>
      <c r="K201" s="174">
        <f>ROUND(E201*J201,2)</f>
        <v>0</v>
      </c>
      <c r="L201" s="174">
        <v>21</v>
      </c>
      <c r="M201" s="174">
        <f>G201*(1+L201/100)</f>
        <v>0</v>
      </c>
      <c r="N201" s="174">
        <v>5.7000000000000002E-3</v>
      </c>
      <c r="O201" s="174">
        <f>ROUND(E201*N201,2)</f>
        <v>0.04</v>
      </c>
      <c r="P201" s="174">
        <v>0</v>
      </c>
      <c r="Q201" s="174">
        <f>ROUND(E201*P201,2)</f>
        <v>0</v>
      </c>
      <c r="R201" s="174"/>
      <c r="S201" s="174" t="s">
        <v>127</v>
      </c>
      <c r="T201" s="175" t="s">
        <v>127</v>
      </c>
      <c r="U201" s="159">
        <v>0.22991</v>
      </c>
      <c r="V201" s="159">
        <f>ROUND(E201*U201,2)</f>
        <v>1.54</v>
      </c>
      <c r="W201" s="159"/>
      <c r="X201" s="159" t="s">
        <v>128</v>
      </c>
      <c r="Y201" s="150"/>
      <c r="Z201" s="150"/>
      <c r="AA201" s="150"/>
      <c r="AB201" s="150"/>
      <c r="AC201" s="150"/>
      <c r="AD201" s="150"/>
      <c r="AE201" s="150"/>
      <c r="AF201" s="150"/>
      <c r="AG201" s="150" t="s">
        <v>129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57"/>
      <c r="B202" s="158"/>
      <c r="C202" s="253" t="s">
        <v>310</v>
      </c>
      <c r="D202" s="254"/>
      <c r="E202" s="254"/>
      <c r="F202" s="254"/>
      <c r="G202" s="254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204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76" t="str">
        <f>C202</f>
        <v>Provedení očištění povrchu a natavení jedné vrstvy modifikovaného asfaltového pásu včetně dodávky materiálů.</v>
      </c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80" t="s">
        <v>311</v>
      </c>
      <c r="D203" s="160"/>
      <c r="E203" s="161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131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80" t="s">
        <v>307</v>
      </c>
      <c r="D204" s="160"/>
      <c r="E204" s="161">
        <v>6.72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131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69">
        <v>40</v>
      </c>
      <c r="B205" s="170" t="s">
        <v>312</v>
      </c>
      <c r="C205" s="179" t="s">
        <v>313</v>
      </c>
      <c r="D205" s="171" t="s">
        <v>209</v>
      </c>
      <c r="E205" s="172">
        <v>4.0500000000000001E-2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74">
        <v>0</v>
      </c>
      <c r="O205" s="174">
        <f>ROUND(E205*N205,2)</f>
        <v>0</v>
      </c>
      <c r="P205" s="174">
        <v>0</v>
      </c>
      <c r="Q205" s="174">
        <f>ROUND(E205*P205,2)</f>
        <v>0</v>
      </c>
      <c r="R205" s="174"/>
      <c r="S205" s="174" t="s">
        <v>127</v>
      </c>
      <c r="T205" s="175" t="s">
        <v>127</v>
      </c>
      <c r="U205" s="159">
        <v>1.6</v>
      </c>
      <c r="V205" s="159">
        <f>ROUND(E205*U205,2)</f>
        <v>0.06</v>
      </c>
      <c r="W205" s="159"/>
      <c r="X205" s="159" t="s">
        <v>128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129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80" t="s">
        <v>314</v>
      </c>
      <c r="D206" s="160"/>
      <c r="E206" s="161">
        <v>4.0500000000000001E-2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131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x14ac:dyDescent="0.2">
      <c r="A207" s="163" t="s">
        <v>122</v>
      </c>
      <c r="B207" s="164" t="s">
        <v>82</v>
      </c>
      <c r="C207" s="178" t="s">
        <v>83</v>
      </c>
      <c r="D207" s="165"/>
      <c r="E207" s="166"/>
      <c r="F207" s="167"/>
      <c r="G207" s="167">
        <f>SUMIF(AG208:AG233,"&lt;&gt;NOR",G208:G233)</f>
        <v>0</v>
      </c>
      <c r="H207" s="167"/>
      <c r="I207" s="167">
        <f>SUM(I208:I233)</f>
        <v>0</v>
      </c>
      <c r="J207" s="167"/>
      <c r="K207" s="167">
        <f>SUM(K208:K233)</f>
        <v>0</v>
      </c>
      <c r="L207" s="167"/>
      <c r="M207" s="167">
        <f>SUM(M208:M233)</f>
        <v>0</v>
      </c>
      <c r="N207" s="167"/>
      <c r="O207" s="167">
        <f>SUM(O208:O233)</f>
        <v>0</v>
      </c>
      <c r="P207" s="167"/>
      <c r="Q207" s="167">
        <f>SUM(Q208:Q233)</f>
        <v>0</v>
      </c>
      <c r="R207" s="167"/>
      <c r="S207" s="167"/>
      <c r="T207" s="168"/>
      <c r="U207" s="162"/>
      <c r="V207" s="162">
        <f>SUM(V208:V233)</f>
        <v>5.8699999999999992</v>
      </c>
      <c r="W207" s="162"/>
      <c r="X207" s="162"/>
      <c r="AG207" t="s">
        <v>123</v>
      </c>
    </row>
    <row r="208" spans="1:60" outlineLevel="1" x14ac:dyDescent="0.2">
      <c r="A208" s="169">
        <v>41</v>
      </c>
      <c r="B208" s="170" t="s">
        <v>315</v>
      </c>
      <c r="C208" s="179" t="s">
        <v>316</v>
      </c>
      <c r="D208" s="171" t="s">
        <v>214</v>
      </c>
      <c r="E208" s="172">
        <v>1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74">
        <v>3.8000000000000002E-4</v>
      </c>
      <c r="O208" s="174">
        <f>ROUND(E208*N208,2)</f>
        <v>0</v>
      </c>
      <c r="P208" s="174">
        <v>0</v>
      </c>
      <c r="Q208" s="174">
        <f>ROUND(E208*P208,2)</f>
        <v>0</v>
      </c>
      <c r="R208" s="174"/>
      <c r="S208" s="174" t="s">
        <v>127</v>
      </c>
      <c r="T208" s="175" t="s">
        <v>127</v>
      </c>
      <c r="U208" s="159">
        <v>0.32</v>
      </c>
      <c r="V208" s="159">
        <f>ROUND(E208*U208,2)</f>
        <v>0.32</v>
      </c>
      <c r="W208" s="159"/>
      <c r="X208" s="159" t="s">
        <v>128</v>
      </c>
      <c r="Y208" s="150"/>
      <c r="Z208" s="150"/>
      <c r="AA208" s="150"/>
      <c r="AB208" s="150"/>
      <c r="AC208" s="150"/>
      <c r="AD208" s="150"/>
      <c r="AE208" s="150"/>
      <c r="AF208" s="150"/>
      <c r="AG208" s="150" t="s">
        <v>129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253" t="s">
        <v>317</v>
      </c>
      <c r="D209" s="254"/>
      <c r="E209" s="254"/>
      <c r="F209" s="254"/>
      <c r="G209" s="254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204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80" t="s">
        <v>318</v>
      </c>
      <c r="D210" s="160"/>
      <c r="E210" s="161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131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80" t="s">
        <v>43</v>
      </c>
      <c r="D211" s="160"/>
      <c r="E211" s="161">
        <v>1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131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69">
        <v>42</v>
      </c>
      <c r="B212" s="170" t="s">
        <v>319</v>
      </c>
      <c r="C212" s="179" t="s">
        <v>320</v>
      </c>
      <c r="D212" s="171" t="s">
        <v>214</v>
      </c>
      <c r="E212" s="172">
        <v>1</v>
      </c>
      <c r="F212" s="173"/>
      <c r="G212" s="174">
        <f>ROUND(E212*F212,2)</f>
        <v>0</v>
      </c>
      <c r="H212" s="173"/>
      <c r="I212" s="174">
        <f>ROUND(E212*H212,2)</f>
        <v>0</v>
      </c>
      <c r="J212" s="173"/>
      <c r="K212" s="174">
        <f>ROUND(E212*J212,2)</f>
        <v>0</v>
      </c>
      <c r="L212" s="174">
        <v>21</v>
      </c>
      <c r="M212" s="174">
        <f>G212*(1+L212/100)</f>
        <v>0</v>
      </c>
      <c r="N212" s="174">
        <v>1.5200000000000001E-3</v>
      </c>
      <c r="O212" s="174">
        <f>ROUND(E212*N212,2)</f>
        <v>0</v>
      </c>
      <c r="P212" s="174">
        <v>0</v>
      </c>
      <c r="Q212" s="174">
        <f>ROUND(E212*P212,2)</f>
        <v>0</v>
      </c>
      <c r="R212" s="174"/>
      <c r="S212" s="174" t="s">
        <v>127</v>
      </c>
      <c r="T212" s="175" t="s">
        <v>127</v>
      </c>
      <c r="U212" s="159">
        <v>1.17</v>
      </c>
      <c r="V212" s="159">
        <f>ROUND(E212*U212,2)</f>
        <v>1.17</v>
      </c>
      <c r="W212" s="159"/>
      <c r="X212" s="159" t="s">
        <v>128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129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253" t="s">
        <v>317</v>
      </c>
      <c r="D213" s="254"/>
      <c r="E213" s="254"/>
      <c r="F213" s="254"/>
      <c r="G213" s="254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204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80" t="s">
        <v>321</v>
      </c>
      <c r="D214" s="160"/>
      <c r="E214" s="161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131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80" t="s">
        <v>43</v>
      </c>
      <c r="D215" s="160"/>
      <c r="E215" s="161">
        <v>1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131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69">
        <v>43</v>
      </c>
      <c r="B216" s="170" t="s">
        <v>322</v>
      </c>
      <c r="C216" s="179" t="s">
        <v>323</v>
      </c>
      <c r="D216" s="171" t="s">
        <v>214</v>
      </c>
      <c r="E216" s="172">
        <v>2</v>
      </c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74">
        <v>1.7099999999999999E-3</v>
      </c>
      <c r="O216" s="174">
        <f>ROUND(E216*N216,2)</f>
        <v>0</v>
      </c>
      <c r="P216" s="174">
        <v>0</v>
      </c>
      <c r="Q216" s="174">
        <f>ROUND(E216*P216,2)</f>
        <v>0</v>
      </c>
      <c r="R216" s="174"/>
      <c r="S216" s="174" t="s">
        <v>127</v>
      </c>
      <c r="T216" s="175" t="s">
        <v>127</v>
      </c>
      <c r="U216" s="159">
        <v>0.8</v>
      </c>
      <c r="V216" s="159">
        <f>ROUND(E216*U216,2)</f>
        <v>1.6</v>
      </c>
      <c r="W216" s="159"/>
      <c r="X216" s="159" t="s">
        <v>128</v>
      </c>
      <c r="Y216" s="150"/>
      <c r="Z216" s="150"/>
      <c r="AA216" s="150"/>
      <c r="AB216" s="150"/>
      <c r="AC216" s="150"/>
      <c r="AD216" s="150"/>
      <c r="AE216" s="150"/>
      <c r="AF216" s="150"/>
      <c r="AG216" s="150" t="s">
        <v>129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253" t="s">
        <v>324</v>
      </c>
      <c r="D217" s="254"/>
      <c r="E217" s="254"/>
      <c r="F217" s="254"/>
      <c r="G217" s="254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204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264" t="s">
        <v>325</v>
      </c>
      <c r="D218" s="265"/>
      <c r="E218" s="265"/>
      <c r="F218" s="265"/>
      <c r="G218" s="265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204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ht="22.5" outlineLevel="1" x14ac:dyDescent="0.2">
      <c r="A219" s="157"/>
      <c r="B219" s="158"/>
      <c r="C219" s="180" t="s">
        <v>326</v>
      </c>
      <c r="D219" s="160"/>
      <c r="E219" s="161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131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80" t="s">
        <v>327</v>
      </c>
      <c r="D220" s="160"/>
      <c r="E220" s="161">
        <v>2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131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69">
        <v>44</v>
      </c>
      <c r="B221" s="170" t="s">
        <v>328</v>
      </c>
      <c r="C221" s="179" t="s">
        <v>329</v>
      </c>
      <c r="D221" s="171" t="s">
        <v>214</v>
      </c>
      <c r="E221" s="172">
        <v>2</v>
      </c>
      <c r="F221" s="173"/>
      <c r="G221" s="174">
        <f>ROUND(E221*F221,2)</f>
        <v>0</v>
      </c>
      <c r="H221" s="173"/>
      <c r="I221" s="174">
        <f>ROUND(E221*H221,2)</f>
        <v>0</v>
      </c>
      <c r="J221" s="173"/>
      <c r="K221" s="174">
        <f>ROUND(E221*J221,2)</f>
        <v>0</v>
      </c>
      <c r="L221" s="174">
        <v>21</v>
      </c>
      <c r="M221" s="174">
        <f>G221*(1+L221/100)</f>
        <v>0</v>
      </c>
      <c r="N221" s="174">
        <v>2.0999999999999999E-3</v>
      </c>
      <c r="O221" s="174">
        <f>ROUND(E221*N221,2)</f>
        <v>0</v>
      </c>
      <c r="P221" s="174">
        <v>0</v>
      </c>
      <c r="Q221" s="174">
        <f>ROUND(E221*P221,2)</f>
        <v>0</v>
      </c>
      <c r="R221" s="174"/>
      <c r="S221" s="174" t="s">
        <v>127</v>
      </c>
      <c r="T221" s="175" t="s">
        <v>127</v>
      </c>
      <c r="U221" s="159">
        <v>0.8</v>
      </c>
      <c r="V221" s="159">
        <f>ROUND(E221*U221,2)</f>
        <v>1.6</v>
      </c>
      <c r="W221" s="159"/>
      <c r="X221" s="159" t="s">
        <v>128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129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253" t="s">
        <v>317</v>
      </c>
      <c r="D222" s="254"/>
      <c r="E222" s="254"/>
      <c r="F222" s="254"/>
      <c r="G222" s="254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204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ht="22.5" outlineLevel="1" x14ac:dyDescent="0.2">
      <c r="A223" s="157"/>
      <c r="B223" s="158"/>
      <c r="C223" s="180" t="s">
        <v>330</v>
      </c>
      <c r="D223" s="160"/>
      <c r="E223" s="161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131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80" t="s">
        <v>327</v>
      </c>
      <c r="D224" s="160"/>
      <c r="E224" s="161">
        <v>2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131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69">
        <v>45</v>
      </c>
      <c r="B225" s="170" t="s">
        <v>331</v>
      </c>
      <c r="C225" s="179" t="s">
        <v>332</v>
      </c>
      <c r="D225" s="171" t="s">
        <v>219</v>
      </c>
      <c r="E225" s="172">
        <v>1</v>
      </c>
      <c r="F225" s="173"/>
      <c r="G225" s="174">
        <f>ROUND(E225*F225,2)</f>
        <v>0</v>
      </c>
      <c r="H225" s="173"/>
      <c r="I225" s="174">
        <f>ROUND(E225*H225,2)</f>
        <v>0</v>
      </c>
      <c r="J225" s="173"/>
      <c r="K225" s="174">
        <f>ROUND(E225*J225,2)</f>
        <v>0</v>
      </c>
      <c r="L225" s="174">
        <v>21</v>
      </c>
      <c r="M225" s="174">
        <f>G225*(1+L225/100)</f>
        <v>0</v>
      </c>
      <c r="N225" s="174">
        <v>0</v>
      </c>
      <c r="O225" s="174">
        <f>ROUND(E225*N225,2)</f>
        <v>0</v>
      </c>
      <c r="P225" s="174">
        <v>0</v>
      </c>
      <c r="Q225" s="174">
        <f>ROUND(E225*P225,2)</f>
        <v>0</v>
      </c>
      <c r="R225" s="174"/>
      <c r="S225" s="174" t="s">
        <v>127</v>
      </c>
      <c r="T225" s="175" t="s">
        <v>127</v>
      </c>
      <c r="U225" s="159">
        <v>0.16</v>
      </c>
      <c r="V225" s="159">
        <f>ROUND(E225*U225,2)</f>
        <v>0.16</v>
      </c>
      <c r="W225" s="159"/>
      <c r="X225" s="159" t="s">
        <v>128</v>
      </c>
      <c r="Y225" s="150"/>
      <c r="Z225" s="150"/>
      <c r="AA225" s="150"/>
      <c r="AB225" s="150"/>
      <c r="AC225" s="150"/>
      <c r="AD225" s="150"/>
      <c r="AE225" s="150"/>
      <c r="AF225" s="150"/>
      <c r="AG225" s="150" t="s">
        <v>129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80" t="s">
        <v>333</v>
      </c>
      <c r="D226" s="160"/>
      <c r="E226" s="161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131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80" t="s">
        <v>43</v>
      </c>
      <c r="D227" s="160"/>
      <c r="E227" s="161">
        <v>1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131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69">
        <v>46</v>
      </c>
      <c r="B228" s="170" t="s">
        <v>334</v>
      </c>
      <c r="C228" s="179" t="s">
        <v>335</v>
      </c>
      <c r="D228" s="171" t="s">
        <v>219</v>
      </c>
      <c r="E228" s="172">
        <v>1</v>
      </c>
      <c r="F228" s="173"/>
      <c r="G228" s="174">
        <f>ROUND(E228*F228,2)</f>
        <v>0</v>
      </c>
      <c r="H228" s="173"/>
      <c r="I228" s="174">
        <f>ROUND(E228*H228,2)</f>
        <v>0</v>
      </c>
      <c r="J228" s="173"/>
      <c r="K228" s="174">
        <f>ROUND(E228*J228,2)</f>
        <v>0</v>
      </c>
      <c r="L228" s="174">
        <v>21</v>
      </c>
      <c r="M228" s="174">
        <f>G228*(1+L228/100)</f>
        <v>0</v>
      </c>
      <c r="N228" s="174">
        <v>0</v>
      </c>
      <c r="O228" s="174">
        <f>ROUND(E228*N228,2)</f>
        <v>0</v>
      </c>
      <c r="P228" s="174">
        <v>0</v>
      </c>
      <c r="Q228" s="174">
        <f>ROUND(E228*P228,2)</f>
        <v>0</v>
      </c>
      <c r="R228" s="174"/>
      <c r="S228" s="174" t="s">
        <v>127</v>
      </c>
      <c r="T228" s="175" t="s">
        <v>127</v>
      </c>
      <c r="U228" s="159">
        <v>0.26</v>
      </c>
      <c r="V228" s="159">
        <f>ROUND(E228*U228,2)</f>
        <v>0.26</v>
      </c>
      <c r="W228" s="159"/>
      <c r="X228" s="159" t="s">
        <v>128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129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80" t="s">
        <v>336</v>
      </c>
      <c r="D229" s="160"/>
      <c r="E229" s="161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131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80" t="s">
        <v>43</v>
      </c>
      <c r="D230" s="160"/>
      <c r="E230" s="161">
        <v>1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131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69">
        <v>47</v>
      </c>
      <c r="B231" s="170" t="s">
        <v>337</v>
      </c>
      <c r="C231" s="179" t="s">
        <v>338</v>
      </c>
      <c r="D231" s="171" t="s">
        <v>214</v>
      </c>
      <c r="E231" s="172">
        <v>12.6</v>
      </c>
      <c r="F231" s="173"/>
      <c r="G231" s="174">
        <f>ROUND(E231*F231,2)</f>
        <v>0</v>
      </c>
      <c r="H231" s="173"/>
      <c r="I231" s="174">
        <f>ROUND(E231*H231,2)</f>
        <v>0</v>
      </c>
      <c r="J231" s="173"/>
      <c r="K231" s="174">
        <f>ROUND(E231*J231,2)</f>
        <v>0</v>
      </c>
      <c r="L231" s="174">
        <v>21</v>
      </c>
      <c r="M231" s="174">
        <f>G231*(1+L231/100)</f>
        <v>0</v>
      </c>
      <c r="N231" s="174">
        <v>0</v>
      </c>
      <c r="O231" s="174">
        <f>ROUND(E231*N231,2)</f>
        <v>0</v>
      </c>
      <c r="P231" s="174">
        <v>0</v>
      </c>
      <c r="Q231" s="174">
        <f>ROUND(E231*P231,2)</f>
        <v>0</v>
      </c>
      <c r="R231" s="174"/>
      <c r="S231" s="174" t="s">
        <v>127</v>
      </c>
      <c r="T231" s="175" t="s">
        <v>127</v>
      </c>
      <c r="U231" s="159">
        <v>0.06</v>
      </c>
      <c r="V231" s="159">
        <f>ROUND(E231*U231,2)</f>
        <v>0.76</v>
      </c>
      <c r="W231" s="159"/>
      <c r="X231" s="159" t="s">
        <v>128</v>
      </c>
      <c r="Y231" s="150"/>
      <c r="Z231" s="150"/>
      <c r="AA231" s="150"/>
      <c r="AB231" s="150"/>
      <c r="AC231" s="150"/>
      <c r="AD231" s="150"/>
      <c r="AE231" s="150"/>
      <c r="AF231" s="150"/>
      <c r="AG231" s="150" t="s">
        <v>129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80" t="s">
        <v>339</v>
      </c>
      <c r="D232" s="160"/>
      <c r="E232" s="161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131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80" t="s">
        <v>340</v>
      </c>
      <c r="D233" s="160"/>
      <c r="E233" s="161">
        <v>12.6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131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x14ac:dyDescent="0.2">
      <c r="A234" s="163" t="s">
        <v>122</v>
      </c>
      <c r="B234" s="164" t="s">
        <v>84</v>
      </c>
      <c r="C234" s="178" t="s">
        <v>85</v>
      </c>
      <c r="D234" s="165"/>
      <c r="E234" s="166"/>
      <c r="F234" s="167"/>
      <c r="G234" s="167">
        <f>SUMIF(AG235:AG241,"&lt;&gt;NOR",G235:G241)</f>
        <v>0</v>
      </c>
      <c r="H234" s="167"/>
      <c r="I234" s="167">
        <f>SUM(I235:I241)</f>
        <v>0</v>
      </c>
      <c r="J234" s="167"/>
      <c r="K234" s="167">
        <f>SUM(K235:K241)</f>
        <v>0</v>
      </c>
      <c r="L234" s="167"/>
      <c r="M234" s="167">
        <f>SUM(M235:M241)</f>
        <v>0</v>
      </c>
      <c r="N234" s="167"/>
      <c r="O234" s="167">
        <f>SUM(O235:O241)</f>
        <v>0</v>
      </c>
      <c r="P234" s="167"/>
      <c r="Q234" s="167">
        <f>SUM(Q235:Q241)</f>
        <v>0</v>
      </c>
      <c r="R234" s="167"/>
      <c r="S234" s="167"/>
      <c r="T234" s="168"/>
      <c r="U234" s="162"/>
      <c r="V234" s="162">
        <f>SUM(V235:V241)</f>
        <v>2.37</v>
      </c>
      <c r="W234" s="162"/>
      <c r="X234" s="162"/>
      <c r="AG234" t="s">
        <v>123</v>
      </c>
    </row>
    <row r="235" spans="1:60" outlineLevel="1" x14ac:dyDescent="0.2">
      <c r="A235" s="169">
        <v>48</v>
      </c>
      <c r="B235" s="170" t="s">
        <v>341</v>
      </c>
      <c r="C235" s="179" t="s">
        <v>342</v>
      </c>
      <c r="D235" s="171" t="s">
        <v>286</v>
      </c>
      <c r="E235" s="172">
        <v>1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74">
        <v>8.8999999999999995E-4</v>
      </c>
      <c r="O235" s="174">
        <f>ROUND(E235*N235,2)</f>
        <v>0</v>
      </c>
      <c r="P235" s="174">
        <v>0</v>
      </c>
      <c r="Q235" s="174">
        <f>ROUND(E235*P235,2)</f>
        <v>0</v>
      </c>
      <c r="R235" s="174"/>
      <c r="S235" s="174" t="s">
        <v>127</v>
      </c>
      <c r="T235" s="175" t="s">
        <v>127</v>
      </c>
      <c r="U235" s="159">
        <v>1.1200000000000001</v>
      </c>
      <c r="V235" s="159">
        <f>ROUND(E235*U235,2)</f>
        <v>1.1200000000000001</v>
      </c>
      <c r="W235" s="159"/>
      <c r="X235" s="159" t="s">
        <v>128</v>
      </c>
      <c r="Y235" s="150"/>
      <c r="Z235" s="150"/>
      <c r="AA235" s="150"/>
      <c r="AB235" s="150"/>
      <c r="AC235" s="150"/>
      <c r="AD235" s="150"/>
      <c r="AE235" s="150"/>
      <c r="AF235" s="150"/>
      <c r="AG235" s="150" t="s">
        <v>129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180" t="s">
        <v>343</v>
      </c>
      <c r="D236" s="160"/>
      <c r="E236" s="161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131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80" t="s">
        <v>43</v>
      </c>
      <c r="D237" s="160"/>
      <c r="E237" s="161">
        <v>1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131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69">
        <v>49</v>
      </c>
      <c r="B238" s="170" t="s">
        <v>344</v>
      </c>
      <c r="C238" s="179" t="s">
        <v>345</v>
      </c>
      <c r="D238" s="171" t="s">
        <v>286</v>
      </c>
      <c r="E238" s="172">
        <v>1</v>
      </c>
      <c r="F238" s="173"/>
      <c r="G238" s="174">
        <f>ROUND(E238*F238,2)</f>
        <v>0</v>
      </c>
      <c r="H238" s="173"/>
      <c r="I238" s="174">
        <f>ROUND(E238*H238,2)</f>
        <v>0</v>
      </c>
      <c r="J238" s="173"/>
      <c r="K238" s="174">
        <f>ROUND(E238*J238,2)</f>
        <v>0</v>
      </c>
      <c r="L238" s="174">
        <v>21</v>
      </c>
      <c r="M238" s="174">
        <f>G238*(1+L238/100)</f>
        <v>0</v>
      </c>
      <c r="N238" s="174">
        <v>8.4000000000000003E-4</v>
      </c>
      <c r="O238" s="174">
        <f>ROUND(E238*N238,2)</f>
        <v>0</v>
      </c>
      <c r="P238" s="174">
        <v>0</v>
      </c>
      <c r="Q238" s="174">
        <f>ROUND(E238*P238,2)</f>
        <v>0</v>
      </c>
      <c r="R238" s="174"/>
      <c r="S238" s="174" t="s">
        <v>127</v>
      </c>
      <c r="T238" s="175" t="s">
        <v>127</v>
      </c>
      <c r="U238" s="159">
        <v>1.25</v>
      </c>
      <c r="V238" s="159">
        <f>ROUND(E238*U238,2)</f>
        <v>1.25</v>
      </c>
      <c r="W238" s="159"/>
      <c r="X238" s="159" t="s">
        <v>128</v>
      </c>
      <c r="Y238" s="150"/>
      <c r="Z238" s="150"/>
      <c r="AA238" s="150"/>
      <c r="AB238" s="150"/>
      <c r="AC238" s="150"/>
      <c r="AD238" s="150"/>
      <c r="AE238" s="150"/>
      <c r="AF238" s="150"/>
      <c r="AG238" s="150" t="s">
        <v>129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253" t="s">
        <v>346</v>
      </c>
      <c r="D239" s="254"/>
      <c r="E239" s="254"/>
      <c r="F239" s="254"/>
      <c r="G239" s="254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204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80" t="s">
        <v>347</v>
      </c>
      <c r="D240" s="160"/>
      <c r="E240" s="161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131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80" t="s">
        <v>43</v>
      </c>
      <c r="D241" s="160"/>
      <c r="E241" s="161">
        <v>1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131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x14ac:dyDescent="0.2">
      <c r="A242" s="163" t="s">
        <v>122</v>
      </c>
      <c r="B242" s="164" t="s">
        <v>86</v>
      </c>
      <c r="C242" s="178" t="s">
        <v>87</v>
      </c>
      <c r="D242" s="165"/>
      <c r="E242" s="166"/>
      <c r="F242" s="167"/>
      <c r="G242" s="167">
        <f>SUMIF(AG243:AG264,"&lt;&gt;NOR",G243:G264)</f>
        <v>0</v>
      </c>
      <c r="H242" s="167"/>
      <c r="I242" s="167">
        <f>SUM(I243:I264)</f>
        <v>0</v>
      </c>
      <c r="J242" s="167"/>
      <c r="K242" s="167">
        <f>SUM(K243:K264)</f>
        <v>0</v>
      </c>
      <c r="L242" s="167"/>
      <c r="M242" s="167">
        <f>SUM(M243:M264)</f>
        <v>0</v>
      </c>
      <c r="N242" s="167"/>
      <c r="O242" s="167">
        <f>SUM(O243:O264)</f>
        <v>0.39</v>
      </c>
      <c r="P242" s="167"/>
      <c r="Q242" s="167">
        <f>SUM(Q243:Q264)</f>
        <v>0</v>
      </c>
      <c r="R242" s="167"/>
      <c r="S242" s="167"/>
      <c r="T242" s="168"/>
      <c r="U242" s="162"/>
      <c r="V242" s="162">
        <f>SUM(V243:V264)</f>
        <v>18.77</v>
      </c>
      <c r="W242" s="162"/>
      <c r="X242" s="162"/>
      <c r="AG242" t="s">
        <v>123</v>
      </c>
    </row>
    <row r="243" spans="1:60" outlineLevel="1" x14ac:dyDescent="0.2">
      <c r="A243" s="169">
        <v>50</v>
      </c>
      <c r="B243" s="170" t="s">
        <v>348</v>
      </c>
      <c r="C243" s="179" t="s">
        <v>349</v>
      </c>
      <c r="D243" s="171" t="s">
        <v>214</v>
      </c>
      <c r="E243" s="172">
        <v>16.978000000000002</v>
      </c>
      <c r="F243" s="173"/>
      <c r="G243" s="174">
        <f>ROUND(E243*F243,2)</f>
        <v>0</v>
      </c>
      <c r="H243" s="173"/>
      <c r="I243" s="174">
        <f>ROUND(E243*H243,2)</f>
        <v>0</v>
      </c>
      <c r="J243" s="173"/>
      <c r="K243" s="174">
        <f>ROUND(E243*J243,2)</f>
        <v>0</v>
      </c>
      <c r="L243" s="174">
        <v>21</v>
      </c>
      <c r="M243" s="174">
        <f>G243*(1+L243/100)</f>
        <v>0</v>
      </c>
      <c r="N243" s="174">
        <v>0</v>
      </c>
      <c r="O243" s="174">
        <f>ROUND(E243*N243,2)</f>
        <v>0</v>
      </c>
      <c r="P243" s="174">
        <v>0</v>
      </c>
      <c r="Q243" s="174">
        <f>ROUND(E243*P243,2)</f>
        <v>0</v>
      </c>
      <c r="R243" s="174"/>
      <c r="S243" s="174" t="s">
        <v>127</v>
      </c>
      <c r="T243" s="175" t="s">
        <v>127</v>
      </c>
      <c r="U243" s="159">
        <v>0.24</v>
      </c>
      <c r="V243" s="159">
        <f>ROUND(E243*U243,2)</f>
        <v>4.07</v>
      </c>
      <c r="W243" s="159"/>
      <c r="X243" s="159" t="s">
        <v>128</v>
      </c>
      <c r="Y243" s="150"/>
      <c r="Z243" s="150"/>
      <c r="AA243" s="150"/>
      <c r="AB243" s="150"/>
      <c r="AC243" s="150"/>
      <c r="AD243" s="150"/>
      <c r="AE243" s="150"/>
      <c r="AF243" s="150"/>
      <c r="AG243" s="150" t="s">
        <v>350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80" t="s">
        <v>351</v>
      </c>
      <c r="D244" s="160"/>
      <c r="E244" s="161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131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80" t="s">
        <v>180</v>
      </c>
      <c r="D245" s="160"/>
      <c r="E245" s="161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131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80" t="s">
        <v>352</v>
      </c>
      <c r="D246" s="160"/>
      <c r="E246" s="161">
        <v>7.8280000000000003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131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80" t="s">
        <v>182</v>
      </c>
      <c r="D247" s="160"/>
      <c r="E247" s="161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131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80" t="s">
        <v>353</v>
      </c>
      <c r="D248" s="160"/>
      <c r="E248" s="161">
        <v>9.15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131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ht="22.5" outlineLevel="1" x14ac:dyDescent="0.2">
      <c r="A249" s="169">
        <v>51</v>
      </c>
      <c r="B249" s="170" t="s">
        <v>354</v>
      </c>
      <c r="C249" s="179" t="s">
        <v>355</v>
      </c>
      <c r="D249" s="171" t="s">
        <v>168</v>
      </c>
      <c r="E249" s="172">
        <v>14.5</v>
      </c>
      <c r="F249" s="173"/>
      <c r="G249" s="174">
        <f>ROUND(E249*F249,2)</f>
        <v>0</v>
      </c>
      <c r="H249" s="173"/>
      <c r="I249" s="174">
        <f>ROUND(E249*H249,2)</f>
        <v>0</v>
      </c>
      <c r="J249" s="173"/>
      <c r="K249" s="174">
        <f>ROUND(E249*J249,2)</f>
        <v>0</v>
      </c>
      <c r="L249" s="174">
        <v>21</v>
      </c>
      <c r="M249" s="174">
        <f>G249*(1+L249/100)</f>
        <v>0</v>
      </c>
      <c r="N249" s="174">
        <v>3.2599999999999999E-3</v>
      </c>
      <c r="O249" s="174">
        <f>ROUND(E249*N249,2)</f>
        <v>0.05</v>
      </c>
      <c r="P249" s="174">
        <v>0</v>
      </c>
      <c r="Q249" s="174">
        <f>ROUND(E249*P249,2)</f>
        <v>0</v>
      </c>
      <c r="R249" s="174"/>
      <c r="S249" s="174" t="s">
        <v>127</v>
      </c>
      <c r="T249" s="175" t="s">
        <v>127</v>
      </c>
      <c r="U249" s="159">
        <v>0.97799999999999998</v>
      </c>
      <c r="V249" s="159">
        <f>ROUND(E249*U249,2)</f>
        <v>14.18</v>
      </c>
      <c r="W249" s="159"/>
      <c r="X249" s="159" t="s">
        <v>128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350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80" t="s">
        <v>245</v>
      </c>
      <c r="D250" s="160"/>
      <c r="E250" s="161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131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80" t="s">
        <v>246</v>
      </c>
      <c r="D251" s="160"/>
      <c r="E251" s="161">
        <v>14.5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131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69">
        <v>52</v>
      </c>
      <c r="B252" s="170" t="s">
        <v>356</v>
      </c>
      <c r="C252" s="179" t="s">
        <v>357</v>
      </c>
      <c r="D252" s="171" t="s">
        <v>168</v>
      </c>
      <c r="E252" s="172">
        <v>14.5</v>
      </c>
      <c r="F252" s="173"/>
      <c r="G252" s="174">
        <f>ROUND(E252*F252,2)</f>
        <v>0</v>
      </c>
      <c r="H252" s="173"/>
      <c r="I252" s="174">
        <f>ROUND(E252*H252,2)</f>
        <v>0</v>
      </c>
      <c r="J252" s="173"/>
      <c r="K252" s="174">
        <f>ROUND(E252*J252,2)</f>
        <v>0</v>
      </c>
      <c r="L252" s="174">
        <v>21</v>
      </c>
      <c r="M252" s="174">
        <f>G252*(1+L252/100)</f>
        <v>0</v>
      </c>
      <c r="N252" s="174">
        <v>2.9999999999999997E-4</v>
      </c>
      <c r="O252" s="174">
        <f>ROUND(E252*N252,2)</f>
        <v>0</v>
      </c>
      <c r="P252" s="174">
        <v>0</v>
      </c>
      <c r="Q252" s="174">
        <f>ROUND(E252*P252,2)</f>
        <v>0</v>
      </c>
      <c r="R252" s="174"/>
      <c r="S252" s="174" t="s">
        <v>127</v>
      </c>
      <c r="T252" s="175" t="s">
        <v>127</v>
      </c>
      <c r="U252" s="159">
        <v>0</v>
      </c>
      <c r="V252" s="159">
        <f>ROUND(E252*U252,2)</f>
        <v>0</v>
      </c>
      <c r="W252" s="159"/>
      <c r="X252" s="159" t="s">
        <v>128</v>
      </c>
      <c r="Y252" s="150"/>
      <c r="Z252" s="150"/>
      <c r="AA252" s="150"/>
      <c r="AB252" s="150"/>
      <c r="AC252" s="150"/>
      <c r="AD252" s="150"/>
      <c r="AE252" s="150"/>
      <c r="AF252" s="150"/>
      <c r="AG252" s="150" t="s">
        <v>350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80" t="s">
        <v>358</v>
      </c>
      <c r="D253" s="160"/>
      <c r="E253" s="161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131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80" t="s">
        <v>246</v>
      </c>
      <c r="D254" s="160"/>
      <c r="E254" s="161">
        <v>14.5</v>
      </c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131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69">
        <v>53</v>
      </c>
      <c r="B255" s="170" t="s">
        <v>359</v>
      </c>
      <c r="C255" s="179" t="s">
        <v>360</v>
      </c>
      <c r="D255" s="171" t="s">
        <v>209</v>
      </c>
      <c r="E255" s="172">
        <v>0.41199999999999998</v>
      </c>
      <c r="F255" s="173"/>
      <c r="G255" s="174">
        <f>ROUND(E255*F255,2)</f>
        <v>0</v>
      </c>
      <c r="H255" s="173"/>
      <c r="I255" s="174">
        <f>ROUND(E255*H255,2)</f>
        <v>0</v>
      </c>
      <c r="J255" s="173"/>
      <c r="K255" s="174">
        <f>ROUND(E255*J255,2)</f>
        <v>0</v>
      </c>
      <c r="L255" s="174">
        <v>21</v>
      </c>
      <c r="M255" s="174">
        <f>G255*(1+L255/100)</f>
        <v>0</v>
      </c>
      <c r="N255" s="174">
        <v>0</v>
      </c>
      <c r="O255" s="174">
        <f>ROUND(E255*N255,2)</f>
        <v>0</v>
      </c>
      <c r="P255" s="174">
        <v>0</v>
      </c>
      <c r="Q255" s="174">
        <f>ROUND(E255*P255,2)</f>
        <v>0</v>
      </c>
      <c r="R255" s="174"/>
      <c r="S255" s="174" t="s">
        <v>127</v>
      </c>
      <c r="T255" s="175" t="s">
        <v>127</v>
      </c>
      <c r="U255" s="159">
        <v>1.27</v>
      </c>
      <c r="V255" s="159">
        <f>ROUND(E255*U255,2)</f>
        <v>0.52</v>
      </c>
      <c r="W255" s="159"/>
      <c r="X255" s="159" t="s">
        <v>128</v>
      </c>
      <c r="Y255" s="150"/>
      <c r="Z255" s="150"/>
      <c r="AA255" s="150"/>
      <c r="AB255" s="150"/>
      <c r="AC255" s="150"/>
      <c r="AD255" s="150"/>
      <c r="AE255" s="150"/>
      <c r="AF255" s="150"/>
      <c r="AG255" s="150" t="s">
        <v>361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80" t="s">
        <v>362</v>
      </c>
      <c r="D256" s="160"/>
      <c r="E256" s="161">
        <v>0.41199999999999998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131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69">
        <v>54</v>
      </c>
      <c r="B257" s="170" t="s">
        <v>363</v>
      </c>
      <c r="C257" s="179" t="s">
        <v>364</v>
      </c>
      <c r="D257" s="171" t="s">
        <v>168</v>
      </c>
      <c r="E257" s="172">
        <v>15.95</v>
      </c>
      <c r="F257" s="173"/>
      <c r="G257" s="174">
        <f>ROUND(E257*F257,2)</f>
        <v>0</v>
      </c>
      <c r="H257" s="173"/>
      <c r="I257" s="174">
        <f>ROUND(E257*H257,2)</f>
        <v>0</v>
      </c>
      <c r="J257" s="173"/>
      <c r="K257" s="174">
        <f>ROUND(E257*J257,2)</f>
        <v>0</v>
      </c>
      <c r="L257" s="174">
        <v>21</v>
      </c>
      <c r="M257" s="174">
        <f>G257*(1+L257/100)</f>
        <v>0</v>
      </c>
      <c r="N257" s="174">
        <v>1.9199999999999998E-2</v>
      </c>
      <c r="O257" s="174">
        <f>ROUND(E257*N257,2)</f>
        <v>0.31</v>
      </c>
      <c r="P257" s="174">
        <v>0</v>
      </c>
      <c r="Q257" s="174">
        <f>ROUND(E257*P257,2)</f>
        <v>0</v>
      </c>
      <c r="R257" s="174" t="s">
        <v>226</v>
      </c>
      <c r="S257" s="174" t="s">
        <v>127</v>
      </c>
      <c r="T257" s="175" t="s">
        <v>127</v>
      </c>
      <c r="U257" s="159">
        <v>0</v>
      </c>
      <c r="V257" s="159">
        <f>ROUND(E257*U257,2)</f>
        <v>0</v>
      </c>
      <c r="W257" s="159"/>
      <c r="X257" s="159" t="s">
        <v>227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365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80" t="s">
        <v>366</v>
      </c>
      <c r="D258" s="160"/>
      <c r="E258" s="161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131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80" t="s">
        <v>358</v>
      </c>
      <c r="D259" s="160"/>
      <c r="E259" s="161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131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80" t="s">
        <v>367</v>
      </c>
      <c r="D260" s="160"/>
      <c r="E260" s="161">
        <v>15.95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131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69">
        <v>55</v>
      </c>
      <c r="B261" s="170" t="s">
        <v>368</v>
      </c>
      <c r="C261" s="179" t="s">
        <v>369</v>
      </c>
      <c r="D261" s="171" t="s">
        <v>219</v>
      </c>
      <c r="E261" s="172">
        <v>62</v>
      </c>
      <c r="F261" s="173"/>
      <c r="G261" s="174">
        <f>ROUND(E261*F261,2)</f>
        <v>0</v>
      </c>
      <c r="H261" s="173"/>
      <c r="I261" s="174">
        <f>ROUND(E261*H261,2)</f>
        <v>0</v>
      </c>
      <c r="J261" s="173"/>
      <c r="K261" s="174">
        <f>ROUND(E261*J261,2)</f>
        <v>0</v>
      </c>
      <c r="L261" s="174">
        <v>21</v>
      </c>
      <c r="M261" s="174">
        <f>G261*(1+L261/100)</f>
        <v>0</v>
      </c>
      <c r="N261" s="174">
        <v>4.4999999999999999E-4</v>
      </c>
      <c r="O261" s="174">
        <f>ROUND(E261*N261,2)</f>
        <v>0.03</v>
      </c>
      <c r="P261" s="174">
        <v>0</v>
      </c>
      <c r="Q261" s="174">
        <f>ROUND(E261*P261,2)</f>
        <v>0</v>
      </c>
      <c r="R261" s="174" t="s">
        <v>226</v>
      </c>
      <c r="S261" s="174" t="s">
        <v>127</v>
      </c>
      <c r="T261" s="175" t="s">
        <v>127</v>
      </c>
      <c r="U261" s="159">
        <v>0</v>
      </c>
      <c r="V261" s="159">
        <f>ROUND(E261*U261,2)</f>
        <v>0</v>
      </c>
      <c r="W261" s="159"/>
      <c r="X261" s="159" t="s">
        <v>227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365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80" t="s">
        <v>370</v>
      </c>
      <c r="D262" s="160"/>
      <c r="E262" s="161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131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80" t="s">
        <v>371</v>
      </c>
      <c r="D263" s="160"/>
      <c r="E263" s="161">
        <v>62.252670000000002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131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80" t="s">
        <v>372</v>
      </c>
      <c r="D264" s="160"/>
      <c r="E264" s="161">
        <v>-0.25267000000000001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131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x14ac:dyDescent="0.2">
      <c r="A265" s="163" t="s">
        <v>122</v>
      </c>
      <c r="B265" s="164" t="s">
        <v>88</v>
      </c>
      <c r="C265" s="178" t="s">
        <v>89</v>
      </c>
      <c r="D265" s="165"/>
      <c r="E265" s="166"/>
      <c r="F265" s="167"/>
      <c r="G265" s="167">
        <f>SUMIF(AG266:AG287,"&lt;&gt;NOR",G266:G287)</f>
        <v>0</v>
      </c>
      <c r="H265" s="167"/>
      <c r="I265" s="167">
        <f>SUM(I266:I287)</f>
        <v>0</v>
      </c>
      <c r="J265" s="167"/>
      <c r="K265" s="167">
        <f>SUM(K266:K287)</f>
        <v>0</v>
      </c>
      <c r="L265" s="167"/>
      <c r="M265" s="167">
        <f>SUM(M266:M287)</f>
        <v>0</v>
      </c>
      <c r="N265" s="167"/>
      <c r="O265" s="167">
        <f>SUM(O266:O287)</f>
        <v>0.33999999999999997</v>
      </c>
      <c r="P265" s="167"/>
      <c r="Q265" s="167">
        <f>SUM(Q266:Q287)</f>
        <v>0</v>
      </c>
      <c r="R265" s="167"/>
      <c r="S265" s="167"/>
      <c r="T265" s="168"/>
      <c r="U265" s="162"/>
      <c r="V265" s="162">
        <f>SUM(V266:V287)</f>
        <v>22.25</v>
      </c>
      <c r="W265" s="162"/>
      <c r="X265" s="162"/>
      <c r="AG265" t="s">
        <v>123</v>
      </c>
    </row>
    <row r="266" spans="1:60" outlineLevel="1" x14ac:dyDescent="0.2">
      <c r="A266" s="169">
        <v>56</v>
      </c>
      <c r="B266" s="170" t="s">
        <v>356</v>
      </c>
      <c r="C266" s="179" t="s">
        <v>357</v>
      </c>
      <c r="D266" s="171" t="s">
        <v>168</v>
      </c>
      <c r="E266" s="172">
        <v>18.216000000000001</v>
      </c>
      <c r="F266" s="173"/>
      <c r="G266" s="174">
        <f>ROUND(E266*F266,2)</f>
        <v>0</v>
      </c>
      <c r="H266" s="173"/>
      <c r="I266" s="174">
        <f>ROUND(E266*H266,2)</f>
        <v>0</v>
      </c>
      <c r="J266" s="173"/>
      <c r="K266" s="174">
        <f>ROUND(E266*J266,2)</f>
        <v>0</v>
      </c>
      <c r="L266" s="174">
        <v>21</v>
      </c>
      <c r="M266" s="174">
        <f>G266*(1+L266/100)</f>
        <v>0</v>
      </c>
      <c r="N266" s="174">
        <v>2.9999999999999997E-4</v>
      </c>
      <c r="O266" s="174">
        <f>ROUND(E266*N266,2)</f>
        <v>0.01</v>
      </c>
      <c r="P266" s="174">
        <v>0</v>
      </c>
      <c r="Q266" s="174">
        <f>ROUND(E266*P266,2)</f>
        <v>0</v>
      </c>
      <c r="R266" s="174"/>
      <c r="S266" s="174" t="s">
        <v>127</v>
      </c>
      <c r="T266" s="175" t="s">
        <v>127</v>
      </c>
      <c r="U266" s="159">
        <v>0</v>
      </c>
      <c r="V266" s="159">
        <f>ROUND(E266*U266,2)</f>
        <v>0</v>
      </c>
      <c r="W266" s="159"/>
      <c r="X266" s="159" t="s">
        <v>128</v>
      </c>
      <c r="Y266" s="150"/>
      <c r="Z266" s="150"/>
      <c r="AA266" s="150"/>
      <c r="AB266" s="150"/>
      <c r="AC266" s="150"/>
      <c r="AD266" s="150"/>
      <c r="AE266" s="150"/>
      <c r="AF266" s="150"/>
      <c r="AG266" s="150" t="s">
        <v>350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80" t="s">
        <v>373</v>
      </c>
      <c r="D267" s="160"/>
      <c r="E267" s="161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131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80" t="s">
        <v>374</v>
      </c>
      <c r="D268" s="160"/>
      <c r="E268" s="161">
        <v>18.216000000000001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131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ht="22.5" outlineLevel="1" x14ac:dyDescent="0.2">
      <c r="A269" s="169">
        <v>57</v>
      </c>
      <c r="B269" s="170" t="s">
        <v>375</v>
      </c>
      <c r="C269" s="179" t="s">
        <v>376</v>
      </c>
      <c r="D269" s="171" t="s">
        <v>168</v>
      </c>
      <c r="E269" s="172">
        <v>18.216000000000001</v>
      </c>
      <c r="F269" s="173"/>
      <c r="G269" s="174">
        <f>ROUND(E269*F269,2)</f>
        <v>0</v>
      </c>
      <c r="H269" s="173"/>
      <c r="I269" s="174">
        <f>ROUND(E269*H269,2)</f>
        <v>0</v>
      </c>
      <c r="J269" s="173"/>
      <c r="K269" s="174">
        <f>ROUND(E269*J269,2)</f>
        <v>0</v>
      </c>
      <c r="L269" s="174">
        <v>21</v>
      </c>
      <c r="M269" s="174">
        <f>G269*(1+L269/100)</f>
        <v>0</v>
      </c>
      <c r="N269" s="174">
        <v>4.8700000000000002E-3</v>
      </c>
      <c r="O269" s="174">
        <f>ROUND(E269*N269,2)</f>
        <v>0.09</v>
      </c>
      <c r="P269" s="174">
        <v>0</v>
      </c>
      <c r="Q269" s="174">
        <f>ROUND(E269*P269,2)</f>
        <v>0</v>
      </c>
      <c r="R269" s="174"/>
      <c r="S269" s="174" t="s">
        <v>127</v>
      </c>
      <c r="T269" s="175" t="s">
        <v>127</v>
      </c>
      <c r="U269" s="159">
        <v>1.1259999999999999</v>
      </c>
      <c r="V269" s="159">
        <f>ROUND(E269*U269,2)</f>
        <v>20.51</v>
      </c>
      <c r="W269" s="159"/>
      <c r="X269" s="159" t="s">
        <v>128</v>
      </c>
      <c r="Y269" s="150"/>
      <c r="Z269" s="150"/>
      <c r="AA269" s="150"/>
      <c r="AB269" s="150"/>
      <c r="AC269" s="150"/>
      <c r="AD269" s="150"/>
      <c r="AE269" s="150"/>
      <c r="AF269" s="150"/>
      <c r="AG269" s="150" t="s">
        <v>350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80" t="s">
        <v>255</v>
      </c>
      <c r="D270" s="160"/>
      <c r="E270" s="161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131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180" t="s">
        <v>267</v>
      </c>
      <c r="D271" s="160"/>
      <c r="E271" s="161">
        <v>10.08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131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80" t="s">
        <v>257</v>
      </c>
      <c r="D272" s="160"/>
      <c r="E272" s="161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131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80" t="s">
        <v>268</v>
      </c>
      <c r="D273" s="160"/>
      <c r="E273" s="161">
        <v>8.1359999999999992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131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ht="22.5" outlineLevel="1" x14ac:dyDescent="0.2">
      <c r="A274" s="169">
        <v>58</v>
      </c>
      <c r="B274" s="170" t="s">
        <v>377</v>
      </c>
      <c r="C274" s="179" t="s">
        <v>378</v>
      </c>
      <c r="D274" s="171" t="s">
        <v>214</v>
      </c>
      <c r="E274" s="172">
        <v>10.907999999999999</v>
      </c>
      <c r="F274" s="173"/>
      <c r="G274" s="174">
        <f>ROUND(E274*F274,2)</f>
        <v>0</v>
      </c>
      <c r="H274" s="173"/>
      <c r="I274" s="174">
        <f>ROUND(E274*H274,2)</f>
        <v>0</v>
      </c>
      <c r="J274" s="173"/>
      <c r="K274" s="174">
        <f>ROUND(E274*J274,2)</f>
        <v>0</v>
      </c>
      <c r="L274" s="174">
        <v>21</v>
      </c>
      <c r="M274" s="174">
        <f>G274*(1+L274/100)</f>
        <v>0</v>
      </c>
      <c r="N274" s="174">
        <v>0</v>
      </c>
      <c r="O274" s="174">
        <f>ROUND(E274*N274,2)</f>
        <v>0</v>
      </c>
      <c r="P274" s="174">
        <v>0</v>
      </c>
      <c r="Q274" s="174">
        <f>ROUND(E274*P274,2)</f>
        <v>0</v>
      </c>
      <c r="R274" s="174"/>
      <c r="S274" s="174" t="s">
        <v>127</v>
      </c>
      <c r="T274" s="175" t="s">
        <v>127</v>
      </c>
      <c r="U274" s="159">
        <v>0.12</v>
      </c>
      <c r="V274" s="159">
        <f>ROUND(E274*U274,2)</f>
        <v>1.31</v>
      </c>
      <c r="W274" s="159"/>
      <c r="X274" s="159" t="s">
        <v>128</v>
      </c>
      <c r="Y274" s="150"/>
      <c r="Z274" s="150"/>
      <c r="AA274" s="150"/>
      <c r="AB274" s="150"/>
      <c r="AC274" s="150"/>
      <c r="AD274" s="150"/>
      <c r="AE274" s="150"/>
      <c r="AF274" s="150"/>
      <c r="AG274" s="150" t="s">
        <v>129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80" t="s">
        <v>255</v>
      </c>
      <c r="D275" s="160"/>
      <c r="E275" s="161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131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80" t="s">
        <v>379</v>
      </c>
      <c r="D276" s="160"/>
      <c r="E276" s="161">
        <v>6.24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131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80" t="s">
        <v>257</v>
      </c>
      <c r="D277" s="160"/>
      <c r="E277" s="161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131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80" t="s">
        <v>380</v>
      </c>
      <c r="D278" s="160"/>
      <c r="E278" s="161">
        <v>4.6680000000000001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131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69">
        <v>59</v>
      </c>
      <c r="B279" s="170" t="s">
        <v>381</v>
      </c>
      <c r="C279" s="179" t="s">
        <v>382</v>
      </c>
      <c r="D279" s="171" t="s">
        <v>209</v>
      </c>
      <c r="E279" s="172">
        <v>0.34100000000000003</v>
      </c>
      <c r="F279" s="173"/>
      <c r="G279" s="174">
        <f>ROUND(E279*F279,2)</f>
        <v>0</v>
      </c>
      <c r="H279" s="173"/>
      <c r="I279" s="174">
        <f>ROUND(E279*H279,2)</f>
        <v>0</v>
      </c>
      <c r="J279" s="173"/>
      <c r="K279" s="174">
        <f>ROUND(E279*J279,2)</f>
        <v>0</v>
      </c>
      <c r="L279" s="174">
        <v>21</v>
      </c>
      <c r="M279" s="174">
        <f>G279*(1+L279/100)</f>
        <v>0</v>
      </c>
      <c r="N279" s="174">
        <v>0</v>
      </c>
      <c r="O279" s="174">
        <f>ROUND(E279*N279,2)</f>
        <v>0</v>
      </c>
      <c r="P279" s="174">
        <v>0</v>
      </c>
      <c r="Q279" s="174">
        <f>ROUND(E279*P279,2)</f>
        <v>0</v>
      </c>
      <c r="R279" s="174"/>
      <c r="S279" s="174" t="s">
        <v>127</v>
      </c>
      <c r="T279" s="175" t="s">
        <v>127</v>
      </c>
      <c r="U279" s="159">
        <v>1.27</v>
      </c>
      <c r="V279" s="159">
        <f>ROUND(E279*U279,2)</f>
        <v>0.43</v>
      </c>
      <c r="W279" s="159"/>
      <c r="X279" s="159" t="s">
        <v>128</v>
      </c>
      <c r="Y279" s="150"/>
      <c r="Z279" s="150"/>
      <c r="AA279" s="150"/>
      <c r="AB279" s="150"/>
      <c r="AC279" s="150"/>
      <c r="AD279" s="150"/>
      <c r="AE279" s="150"/>
      <c r="AF279" s="150"/>
      <c r="AG279" s="150" t="s">
        <v>350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80" t="s">
        <v>383</v>
      </c>
      <c r="D280" s="160"/>
      <c r="E280" s="161">
        <v>0.34100000000000003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131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69">
        <v>60</v>
      </c>
      <c r="B281" s="170" t="s">
        <v>384</v>
      </c>
      <c r="C281" s="179" t="s">
        <v>385</v>
      </c>
      <c r="D281" s="171" t="s">
        <v>214</v>
      </c>
      <c r="E281" s="172">
        <v>11.998799999999999</v>
      </c>
      <c r="F281" s="173"/>
      <c r="G281" s="174">
        <f>ROUND(E281*F281,2)</f>
        <v>0</v>
      </c>
      <c r="H281" s="173"/>
      <c r="I281" s="174">
        <f>ROUND(E281*H281,2)</f>
        <v>0</v>
      </c>
      <c r="J281" s="173"/>
      <c r="K281" s="174">
        <f>ROUND(E281*J281,2)</f>
        <v>0</v>
      </c>
      <c r="L281" s="174">
        <v>21</v>
      </c>
      <c r="M281" s="174">
        <f>G281*(1+L281/100)</f>
        <v>0</v>
      </c>
      <c r="N281" s="174">
        <v>2.2000000000000001E-4</v>
      </c>
      <c r="O281" s="174">
        <f>ROUND(E281*N281,2)</f>
        <v>0</v>
      </c>
      <c r="P281" s="174">
        <v>0</v>
      </c>
      <c r="Q281" s="174">
        <f>ROUND(E281*P281,2)</f>
        <v>0</v>
      </c>
      <c r="R281" s="174" t="s">
        <v>226</v>
      </c>
      <c r="S281" s="174" t="s">
        <v>127</v>
      </c>
      <c r="T281" s="175" t="s">
        <v>127</v>
      </c>
      <c r="U281" s="159">
        <v>0</v>
      </c>
      <c r="V281" s="159">
        <f>ROUND(E281*U281,2)</f>
        <v>0</v>
      </c>
      <c r="W281" s="159"/>
      <c r="X281" s="159" t="s">
        <v>227</v>
      </c>
      <c r="Y281" s="150"/>
      <c r="Z281" s="150"/>
      <c r="AA281" s="150"/>
      <c r="AB281" s="150"/>
      <c r="AC281" s="150"/>
      <c r="AD281" s="150"/>
      <c r="AE281" s="150"/>
      <c r="AF281" s="150"/>
      <c r="AG281" s="150" t="s">
        <v>228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80" t="s">
        <v>386</v>
      </c>
      <c r="D282" s="160"/>
      <c r="E282" s="161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131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80" t="s">
        <v>387</v>
      </c>
      <c r="D283" s="160"/>
      <c r="E283" s="161">
        <v>11.998799999999999</v>
      </c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131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69">
        <v>61</v>
      </c>
      <c r="B284" s="170" t="s">
        <v>388</v>
      </c>
      <c r="C284" s="179" t="s">
        <v>389</v>
      </c>
      <c r="D284" s="171" t="s">
        <v>168</v>
      </c>
      <c r="E284" s="172">
        <v>20.037600000000001</v>
      </c>
      <c r="F284" s="173"/>
      <c r="G284" s="174">
        <f>ROUND(E284*F284,2)</f>
        <v>0</v>
      </c>
      <c r="H284" s="173"/>
      <c r="I284" s="174">
        <f>ROUND(E284*H284,2)</f>
        <v>0</v>
      </c>
      <c r="J284" s="173"/>
      <c r="K284" s="174">
        <f>ROUND(E284*J284,2)</f>
        <v>0</v>
      </c>
      <c r="L284" s="174">
        <v>21</v>
      </c>
      <c r="M284" s="174">
        <f>G284*(1+L284/100)</f>
        <v>0</v>
      </c>
      <c r="N284" s="174">
        <v>1.2200000000000001E-2</v>
      </c>
      <c r="O284" s="174">
        <f>ROUND(E284*N284,2)</f>
        <v>0.24</v>
      </c>
      <c r="P284" s="174">
        <v>0</v>
      </c>
      <c r="Q284" s="174">
        <f>ROUND(E284*P284,2)</f>
        <v>0</v>
      </c>
      <c r="R284" s="174" t="s">
        <v>226</v>
      </c>
      <c r="S284" s="174" t="s">
        <v>127</v>
      </c>
      <c r="T284" s="175" t="s">
        <v>127</v>
      </c>
      <c r="U284" s="159">
        <v>0</v>
      </c>
      <c r="V284" s="159">
        <f>ROUND(E284*U284,2)</f>
        <v>0</v>
      </c>
      <c r="W284" s="159"/>
      <c r="X284" s="159" t="s">
        <v>227</v>
      </c>
      <c r="Y284" s="150"/>
      <c r="Z284" s="150"/>
      <c r="AA284" s="150"/>
      <c r="AB284" s="150"/>
      <c r="AC284" s="150"/>
      <c r="AD284" s="150"/>
      <c r="AE284" s="150"/>
      <c r="AF284" s="150"/>
      <c r="AG284" s="150" t="s">
        <v>390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80" t="s">
        <v>391</v>
      </c>
      <c r="D285" s="160"/>
      <c r="E285" s="161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131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80" t="s">
        <v>373</v>
      </c>
      <c r="D286" s="160"/>
      <c r="E286" s="161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131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180" t="s">
        <v>392</v>
      </c>
      <c r="D287" s="160"/>
      <c r="E287" s="161">
        <v>20.037600000000001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131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x14ac:dyDescent="0.2">
      <c r="A288" s="163" t="s">
        <v>122</v>
      </c>
      <c r="B288" s="164" t="s">
        <v>90</v>
      </c>
      <c r="C288" s="178" t="s">
        <v>91</v>
      </c>
      <c r="D288" s="165"/>
      <c r="E288" s="166"/>
      <c r="F288" s="167"/>
      <c r="G288" s="167">
        <f>SUMIF(AG289:AG296,"&lt;&gt;NOR",G289:G296)</f>
        <v>0</v>
      </c>
      <c r="H288" s="167"/>
      <c r="I288" s="167">
        <f>SUM(I289:I296)</f>
        <v>0</v>
      </c>
      <c r="J288" s="167"/>
      <c r="K288" s="167">
        <f>SUM(K289:K296)</f>
        <v>0</v>
      </c>
      <c r="L288" s="167"/>
      <c r="M288" s="167">
        <f>SUM(M289:M296)</f>
        <v>0</v>
      </c>
      <c r="N288" s="167"/>
      <c r="O288" s="167">
        <f>SUM(O289:O296)</f>
        <v>0.03</v>
      </c>
      <c r="P288" s="167"/>
      <c r="Q288" s="167">
        <f>SUM(Q289:Q296)</f>
        <v>0</v>
      </c>
      <c r="R288" s="167"/>
      <c r="S288" s="167"/>
      <c r="T288" s="168"/>
      <c r="U288" s="162"/>
      <c r="V288" s="162">
        <f>SUM(V289:V296)</f>
        <v>8.870000000000001</v>
      </c>
      <c r="W288" s="162"/>
      <c r="X288" s="162"/>
      <c r="AG288" t="s">
        <v>123</v>
      </c>
    </row>
    <row r="289" spans="1:60" outlineLevel="1" x14ac:dyDescent="0.2">
      <c r="A289" s="169">
        <v>62</v>
      </c>
      <c r="B289" s="170" t="s">
        <v>393</v>
      </c>
      <c r="C289" s="179" t="s">
        <v>394</v>
      </c>
      <c r="D289" s="171" t="s">
        <v>168</v>
      </c>
      <c r="E289" s="172">
        <v>68.233400000000003</v>
      </c>
      <c r="F289" s="173"/>
      <c r="G289" s="174">
        <f>ROUND(E289*F289,2)</f>
        <v>0</v>
      </c>
      <c r="H289" s="173"/>
      <c r="I289" s="174">
        <f>ROUND(E289*H289,2)</f>
        <v>0</v>
      </c>
      <c r="J289" s="173"/>
      <c r="K289" s="174">
        <f>ROUND(E289*J289,2)</f>
        <v>0</v>
      </c>
      <c r="L289" s="174">
        <v>21</v>
      </c>
      <c r="M289" s="174">
        <f>G289*(1+L289/100)</f>
        <v>0</v>
      </c>
      <c r="N289" s="174">
        <v>1.4999999999999999E-4</v>
      </c>
      <c r="O289" s="174">
        <f>ROUND(E289*N289,2)</f>
        <v>0.01</v>
      </c>
      <c r="P289" s="174">
        <v>0</v>
      </c>
      <c r="Q289" s="174">
        <f>ROUND(E289*P289,2)</f>
        <v>0</v>
      </c>
      <c r="R289" s="174"/>
      <c r="S289" s="174" t="s">
        <v>127</v>
      </c>
      <c r="T289" s="175" t="s">
        <v>127</v>
      </c>
      <c r="U289" s="159">
        <v>0.03</v>
      </c>
      <c r="V289" s="159">
        <f>ROUND(E289*U289,2)</f>
        <v>2.0499999999999998</v>
      </c>
      <c r="W289" s="159"/>
      <c r="X289" s="159" t="s">
        <v>128</v>
      </c>
      <c r="Y289" s="150"/>
      <c r="Z289" s="150"/>
      <c r="AA289" s="150"/>
      <c r="AB289" s="150"/>
      <c r="AC289" s="150"/>
      <c r="AD289" s="150"/>
      <c r="AE289" s="150"/>
      <c r="AF289" s="150"/>
      <c r="AG289" s="150" t="s">
        <v>350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80" t="s">
        <v>395</v>
      </c>
      <c r="D290" s="160"/>
      <c r="E290" s="161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131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80" t="s">
        <v>246</v>
      </c>
      <c r="D291" s="160"/>
      <c r="E291" s="161">
        <v>14.5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131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80" t="s">
        <v>396</v>
      </c>
      <c r="D292" s="160"/>
      <c r="E292" s="161">
        <v>53.733400000000003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131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69">
        <v>63</v>
      </c>
      <c r="B293" s="170" t="s">
        <v>397</v>
      </c>
      <c r="C293" s="179" t="s">
        <v>398</v>
      </c>
      <c r="D293" s="171" t="s">
        <v>168</v>
      </c>
      <c r="E293" s="172">
        <v>68.233400000000003</v>
      </c>
      <c r="F293" s="173"/>
      <c r="G293" s="174">
        <f>ROUND(E293*F293,2)</f>
        <v>0</v>
      </c>
      <c r="H293" s="173"/>
      <c r="I293" s="174">
        <f>ROUND(E293*H293,2)</f>
        <v>0</v>
      </c>
      <c r="J293" s="173"/>
      <c r="K293" s="174">
        <f>ROUND(E293*J293,2)</f>
        <v>0</v>
      </c>
      <c r="L293" s="174">
        <v>21</v>
      </c>
      <c r="M293" s="174">
        <f>G293*(1+L293/100)</f>
        <v>0</v>
      </c>
      <c r="N293" s="174">
        <v>2.9E-4</v>
      </c>
      <c r="O293" s="174">
        <f>ROUND(E293*N293,2)</f>
        <v>0.02</v>
      </c>
      <c r="P293" s="174">
        <v>0</v>
      </c>
      <c r="Q293" s="174">
        <f>ROUND(E293*P293,2)</f>
        <v>0</v>
      </c>
      <c r="R293" s="174"/>
      <c r="S293" s="174" t="s">
        <v>127</v>
      </c>
      <c r="T293" s="175" t="s">
        <v>127</v>
      </c>
      <c r="U293" s="159">
        <v>0.1</v>
      </c>
      <c r="V293" s="159">
        <f>ROUND(E293*U293,2)</f>
        <v>6.82</v>
      </c>
      <c r="W293" s="159"/>
      <c r="X293" s="159" t="s">
        <v>128</v>
      </c>
      <c r="Y293" s="150"/>
      <c r="Z293" s="150"/>
      <c r="AA293" s="150"/>
      <c r="AB293" s="150"/>
      <c r="AC293" s="150"/>
      <c r="AD293" s="150"/>
      <c r="AE293" s="150"/>
      <c r="AF293" s="150"/>
      <c r="AG293" s="150" t="s">
        <v>129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80" t="s">
        <v>395</v>
      </c>
      <c r="D294" s="160"/>
      <c r="E294" s="161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131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80" t="s">
        <v>246</v>
      </c>
      <c r="D295" s="160"/>
      <c r="E295" s="161">
        <v>14.5</v>
      </c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131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80" t="s">
        <v>396</v>
      </c>
      <c r="D296" s="160"/>
      <c r="E296" s="161">
        <v>53.733400000000003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131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x14ac:dyDescent="0.2">
      <c r="A297" s="163" t="s">
        <v>122</v>
      </c>
      <c r="B297" s="164" t="s">
        <v>92</v>
      </c>
      <c r="C297" s="178" t="s">
        <v>93</v>
      </c>
      <c r="D297" s="165"/>
      <c r="E297" s="166"/>
      <c r="F297" s="167"/>
      <c r="G297" s="167">
        <f>SUMIF(AG298:AG328,"&lt;&gt;NOR",G298:G328)</f>
        <v>0</v>
      </c>
      <c r="H297" s="167"/>
      <c r="I297" s="167">
        <f>SUM(I298:I328)</f>
        <v>0</v>
      </c>
      <c r="J297" s="167"/>
      <c r="K297" s="167">
        <f>SUM(K298:K328)</f>
        <v>0</v>
      </c>
      <c r="L297" s="167"/>
      <c r="M297" s="167">
        <f>SUM(M298:M328)</f>
        <v>0</v>
      </c>
      <c r="N297" s="167"/>
      <c r="O297" s="167">
        <f>SUM(O298:O328)</f>
        <v>0</v>
      </c>
      <c r="P297" s="167"/>
      <c r="Q297" s="167">
        <f>SUM(Q298:Q328)</f>
        <v>0</v>
      </c>
      <c r="R297" s="167"/>
      <c r="S297" s="167"/>
      <c r="T297" s="168"/>
      <c r="U297" s="162"/>
      <c r="V297" s="162">
        <f>SUM(V298:V328)</f>
        <v>6.8800000000000008</v>
      </c>
      <c r="W297" s="162"/>
      <c r="X297" s="162"/>
      <c r="AG297" t="s">
        <v>123</v>
      </c>
    </row>
    <row r="298" spans="1:60" outlineLevel="1" x14ac:dyDescent="0.2">
      <c r="A298" s="169">
        <v>64</v>
      </c>
      <c r="B298" s="170" t="s">
        <v>399</v>
      </c>
      <c r="C298" s="179" t="s">
        <v>400</v>
      </c>
      <c r="D298" s="171" t="s">
        <v>209</v>
      </c>
      <c r="E298" s="172">
        <v>4.7770000000000001</v>
      </c>
      <c r="F298" s="173"/>
      <c r="G298" s="174">
        <f>ROUND(E298*F298,2)</f>
        <v>0</v>
      </c>
      <c r="H298" s="173"/>
      <c r="I298" s="174">
        <f>ROUND(E298*H298,2)</f>
        <v>0</v>
      </c>
      <c r="J298" s="173"/>
      <c r="K298" s="174">
        <f>ROUND(E298*J298,2)</f>
        <v>0</v>
      </c>
      <c r="L298" s="174">
        <v>21</v>
      </c>
      <c r="M298" s="174">
        <f>G298*(1+L298/100)</f>
        <v>0</v>
      </c>
      <c r="N298" s="174">
        <v>0</v>
      </c>
      <c r="O298" s="174">
        <f>ROUND(E298*N298,2)</f>
        <v>0</v>
      </c>
      <c r="P298" s="174">
        <v>0</v>
      </c>
      <c r="Q298" s="174">
        <f>ROUND(E298*P298,2)</f>
        <v>0</v>
      </c>
      <c r="R298" s="174"/>
      <c r="S298" s="174" t="s">
        <v>127</v>
      </c>
      <c r="T298" s="175" t="s">
        <v>127</v>
      </c>
      <c r="U298" s="159">
        <v>0.28000000000000003</v>
      </c>
      <c r="V298" s="159">
        <f>ROUND(E298*U298,2)</f>
        <v>1.34</v>
      </c>
      <c r="W298" s="159"/>
      <c r="X298" s="159" t="s">
        <v>128</v>
      </c>
      <c r="Y298" s="150"/>
      <c r="Z298" s="150"/>
      <c r="AA298" s="150"/>
      <c r="AB298" s="150"/>
      <c r="AC298" s="150"/>
      <c r="AD298" s="150"/>
      <c r="AE298" s="150"/>
      <c r="AF298" s="150"/>
      <c r="AG298" s="150" t="s">
        <v>244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253" t="s">
        <v>401</v>
      </c>
      <c r="D299" s="254"/>
      <c r="E299" s="254"/>
      <c r="F299" s="254"/>
      <c r="G299" s="254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204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264" t="s">
        <v>402</v>
      </c>
      <c r="D300" s="265"/>
      <c r="E300" s="265"/>
      <c r="F300" s="265"/>
      <c r="G300" s="265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204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ht="22.5" outlineLevel="1" x14ac:dyDescent="0.2">
      <c r="A301" s="157"/>
      <c r="B301" s="158"/>
      <c r="C301" s="264" t="s">
        <v>403</v>
      </c>
      <c r="D301" s="265"/>
      <c r="E301" s="265"/>
      <c r="F301" s="265"/>
      <c r="G301" s="265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204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76" t="str">
        <f>C301</f>
        <v>- při vodorovné dopravě po vodě : vyložení na hromady na suchu nebo na přeložení na dopravní prostředek na suchu do 15 m vodorovně a současně do 4 m svisle,</v>
      </c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264" t="s">
        <v>404</v>
      </c>
      <c r="D302" s="265"/>
      <c r="E302" s="265"/>
      <c r="F302" s="265"/>
      <c r="G302" s="265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204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80" t="s">
        <v>405</v>
      </c>
      <c r="D303" s="160"/>
      <c r="E303" s="161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131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180" t="s">
        <v>406</v>
      </c>
      <c r="D304" s="160"/>
      <c r="E304" s="161">
        <v>4.83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131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80" t="s">
        <v>407</v>
      </c>
      <c r="D305" s="160"/>
      <c r="E305" s="161">
        <v>-3.4000000000000002E-2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131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80" t="s">
        <v>408</v>
      </c>
      <c r="D306" s="160"/>
      <c r="E306" s="161">
        <v>-1.9E-2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131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69">
        <v>65</v>
      </c>
      <c r="B307" s="170" t="s">
        <v>409</v>
      </c>
      <c r="C307" s="179" t="s">
        <v>410</v>
      </c>
      <c r="D307" s="171" t="s">
        <v>209</v>
      </c>
      <c r="E307" s="172">
        <v>4.7770000000000001</v>
      </c>
      <c r="F307" s="173"/>
      <c r="G307" s="174">
        <f>ROUND(E307*F307,2)</f>
        <v>0</v>
      </c>
      <c r="H307" s="173"/>
      <c r="I307" s="174">
        <f>ROUND(E307*H307,2)</f>
        <v>0</v>
      </c>
      <c r="J307" s="173"/>
      <c r="K307" s="174">
        <f>ROUND(E307*J307,2)</f>
        <v>0</v>
      </c>
      <c r="L307" s="174">
        <v>21</v>
      </c>
      <c r="M307" s="174">
        <f>G307*(1+L307/100)</f>
        <v>0</v>
      </c>
      <c r="N307" s="174">
        <v>0</v>
      </c>
      <c r="O307" s="174">
        <f>ROUND(E307*N307,2)</f>
        <v>0</v>
      </c>
      <c r="P307" s="174">
        <v>0</v>
      </c>
      <c r="Q307" s="174">
        <f>ROUND(E307*P307,2)</f>
        <v>0</v>
      </c>
      <c r="R307" s="174"/>
      <c r="S307" s="174" t="s">
        <v>127</v>
      </c>
      <c r="T307" s="175" t="s">
        <v>127</v>
      </c>
      <c r="U307" s="159">
        <v>0.01</v>
      </c>
      <c r="V307" s="159">
        <f>ROUND(E307*U307,2)</f>
        <v>0.05</v>
      </c>
      <c r="W307" s="159"/>
      <c r="X307" s="159" t="s">
        <v>128</v>
      </c>
      <c r="Y307" s="150"/>
      <c r="Z307" s="150"/>
      <c r="AA307" s="150"/>
      <c r="AB307" s="150"/>
      <c r="AC307" s="150"/>
      <c r="AD307" s="150"/>
      <c r="AE307" s="150"/>
      <c r="AF307" s="150"/>
      <c r="AG307" s="150" t="s">
        <v>244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80" t="s">
        <v>405</v>
      </c>
      <c r="D308" s="160"/>
      <c r="E308" s="161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131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80" t="s">
        <v>406</v>
      </c>
      <c r="D309" s="160"/>
      <c r="E309" s="161">
        <v>4.83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131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80" t="s">
        <v>407</v>
      </c>
      <c r="D310" s="160"/>
      <c r="E310" s="161">
        <v>-3.4000000000000002E-2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131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80" t="s">
        <v>408</v>
      </c>
      <c r="D311" s="160"/>
      <c r="E311" s="161">
        <v>-1.9E-2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131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69">
        <v>66</v>
      </c>
      <c r="B312" s="170" t="s">
        <v>411</v>
      </c>
      <c r="C312" s="179" t="s">
        <v>412</v>
      </c>
      <c r="D312" s="171" t="s">
        <v>209</v>
      </c>
      <c r="E312" s="172">
        <v>66.78</v>
      </c>
      <c r="F312" s="173"/>
      <c r="G312" s="174">
        <f>ROUND(E312*F312,2)</f>
        <v>0</v>
      </c>
      <c r="H312" s="173"/>
      <c r="I312" s="174">
        <f>ROUND(E312*H312,2)</f>
        <v>0</v>
      </c>
      <c r="J312" s="173"/>
      <c r="K312" s="174">
        <f>ROUND(E312*J312,2)</f>
        <v>0</v>
      </c>
      <c r="L312" s="174">
        <v>21</v>
      </c>
      <c r="M312" s="174">
        <f>G312*(1+L312/100)</f>
        <v>0</v>
      </c>
      <c r="N312" s="174">
        <v>0</v>
      </c>
      <c r="O312" s="174">
        <f>ROUND(E312*N312,2)</f>
        <v>0</v>
      </c>
      <c r="P312" s="174">
        <v>0</v>
      </c>
      <c r="Q312" s="174">
        <f>ROUND(E312*P312,2)</f>
        <v>0</v>
      </c>
      <c r="R312" s="174"/>
      <c r="S312" s="174" t="s">
        <v>127</v>
      </c>
      <c r="T312" s="175" t="s">
        <v>127</v>
      </c>
      <c r="U312" s="159">
        <v>0</v>
      </c>
      <c r="V312" s="159">
        <f>ROUND(E312*U312,2)</f>
        <v>0</v>
      </c>
      <c r="W312" s="159"/>
      <c r="X312" s="159" t="s">
        <v>128</v>
      </c>
      <c r="Y312" s="150"/>
      <c r="Z312" s="150"/>
      <c r="AA312" s="150"/>
      <c r="AB312" s="150"/>
      <c r="AC312" s="150"/>
      <c r="AD312" s="150"/>
      <c r="AE312" s="150"/>
      <c r="AF312" s="150"/>
      <c r="AG312" s="150" t="s">
        <v>244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80" t="s">
        <v>413</v>
      </c>
      <c r="D313" s="160"/>
      <c r="E313" s="161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131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80" t="s">
        <v>414</v>
      </c>
      <c r="D314" s="160"/>
      <c r="E314" s="161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131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80" t="s">
        <v>415</v>
      </c>
      <c r="D315" s="160"/>
      <c r="E315" s="161">
        <v>66.78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131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69">
        <v>67</v>
      </c>
      <c r="B316" s="170" t="s">
        <v>416</v>
      </c>
      <c r="C316" s="179" t="s">
        <v>417</v>
      </c>
      <c r="D316" s="171" t="s">
        <v>209</v>
      </c>
      <c r="E316" s="172">
        <v>4.7770000000000001</v>
      </c>
      <c r="F316" s="173"/>
      <c r="G316" s="174">
        <f>ROUND(E316*F316,2)</f>
        <v>0</v>
      </c>
      <c r="H316" s="173"/>
      <c r="I316" s="174">
        <f>ROUND(E316*H316,2)</f>
        <v>0</v>
      </c>
      <c r="J316" s="173"/>
      <c r="K316" s="174">
        <f>ROUND(E316*J316,2)</f>
        <v>0</v>
      </c>
      <c r="L316" s="174">
        <v>21</v>
      </c>
      <c r="M316" s="174">
        <f>G316*(1+L316/100)</f>
        <v>0</v>
      </c>
      <c r="N316" s="174">
        <v>0</v>
      </c>
      <c r="O316" s="174">
        <f>ROUND(E316*N316,2)</f>
        <v>0</v>
      </c>
      <c r="P316" s="174">
        <v>0</v>
      </c>
      <c r="Q316" s="174">
        <f>ROUND(E316*P316,2)</f>
        <v>0</v>
      </c>
      <c r="R316" s="174"/>
      <c r="S316" s="174" t="s">
        <v>127</v>
      </c>
      <c r="T316" s="175" t="s">
        <v>127</v>
      </c>
      <c r="U316" s="159">
        <v>0.94</v>
      </c>
      <c r="V316" s="159">
        <f>ROUND(E316*U316,2)</f>
        <v>4.49</v>
      </c>
      <c r="W316" s="159"/>
      <c r="X316" s="159" t="s">
        <v>128</v>
      </c>
      <c r="Y316" s="150"/>
      <c r="Z316" s="150"/>
      <c r="AA316" s="150"/>
      <c r="AB316" s="150"/>
      <c r="AC316" s="150"/>
      <c r="AD316" s="150"/>
      <c r="AE316" s="150"/>
      <c r="AF316" s="150"/>
      <c r="AG316" s="150" t="s">
        <v>129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80" t="s">
        <v>405</v>
      </c>
      <c r="D317" s="160"/>
      <c r="E317" s="161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131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80" t="s">
        <v>406</v>
      </c>
      <c r="D318" s="160"/>
      <c r="E318" s="161">
        <v>4.83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131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80" t="s">
        <v>407</v>
      </c>
      <c r="D319" s="160"/>
      <c r="E319" s="161">
        <v>-3.4000000000000002E-2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131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80" t="s">
        <v>408</v>
      </c>
      <c r="D320" s="160"/>
      <c r="E320" s="161">
        <v>-1.9E-2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131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69">
        <v>68</v>
      </c>
      <c r="B321" s="170" t="s">
        <v>418</v>
      </c>
      <c r="C321" s="179" t="s">
        <v>419</v>
      </c>
      <c r="D321" s="171" t="s">
        <v>209</v>
      </c>
      <c r="E321" s="172">
        <v>9.5540000000000003</v>
      </c>
      <c r="F321" s="173"/>
      <c r="G321" s="174">
        <f>ROUND(E321*F321,2)</f>
        <v>0</v>
      </c>
      <c r="H321" s="173"/>
      <c r="I321" s="174">
        <f>ROUND(E321*H321,2)</f>
        <v>0</v>
      </c>
      <c r="J321" s="173"/>
      <c r="K321" s="174">
        <f>ROUND(E321*J321,2)</f>
        <v>0</v>
      </c>
      <c r="L321" s="174">
        <v>21</v>
      </c>
      <c r="M321" s="174">
        <f>G321*(1+L321/100)</f>
        <v>0</v>
      </c>
      <c r="N321" s="174">
        <v>0</v>
      </c>
      <c r="O321" s="174">
        <f>ROUND(E321*N321,2)</f>
        <v>0</v>
      </c>
      <c r="P321" s="174">
        <v>0</v>
      </c>
      <c r="Q321" s="174">
        <f>ROUND(E321*P321,2)</f>
        <v>0</v>
      </c>
      <c r="R321" s="174"/>
      <c r="S321" s="174" t="s">
        <v>127</v>
      </c>
      <c r="T321" s="175" t="s">
        <v>127</v>
      </c>
      <c r="U321" s="159">
        <v>0.105</v>
      </c>
      <c r="V321" s="159">
        <f>ROUND(E321*U321,2)</f>
        <v>1</v>
      </c>
      <c r="W321" s="159"/>
      <c r="X321" s="159" t="s">
        <v>128</v>
      </c>
      <c r="Y321" s="150"/>
      <c r="Z321" s="150"/>
      <c r="AA321" s="150"/>
      <c r="AB321" s="150"/>
      <c r="AC321" s="150"/>
      <c r="AD321" s="150"/>
      <c r="AE321" s="150"/>
      <c r="AF321" s="150"/>
      <c r="AG321" s="150" t="s">
        <v>129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180" t="s">
        <v>420</v>
      </c>
      <c r="D322" s="160"/>
      <c r="E322" s="161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0"/>
      <c r="Z322" s="150"/>
      <c r="AA322" s="150"/>
      <c r="AB322" s="150"/>
      <c r="AC322" s="150"/>
      <c r="AD322" s="150"/>
      <c r="AE322" s="150"/>
      <c r="AF322" s="150"/>
      <c r="AG322" s="150" t="s">
        <v>131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80" t="s">
        <v>421</v>
      </c>
      <c r="D323" s="160"/>
      <c r="E323" s="161">
        <v>9.5540000000000003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131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69">
        <v>69</v>
      </c>
      <c r="B324" s="170" t="s">
        <v>422</v>
      </c>
      <c r="C324" s="179" t="s">
        <v>423</v>
      </c>
      <c r="D324" s="171" t="s">
        <v>209</v>
      </c>
      <c r="E324" s="172">
        <v>4.7770000000000001</v>
      </c>
      <c r="F324" s="173"/>
      <c r="G324" s="174">
        <f>ROUND(E324*F324,2)</f>
        <v>0</v>
      </c>
      <c r="H324" s="173"/>
      <c r="I324" s="174">
        <f>ROUND(E324*H324,2)</f>
        <v>0</v>
      </c>
      <c r="J324" s="173"/>
      <c r="K324" s="174">
        <f>ROUND(E324*J324,2)</f>
        <v>0</v>
      </c>
      <c r="L324" s="174">
        <v>21</v>
      </c>
      <c r="M324" s="174">
        <f>G324*(1+L324/100)</f>
        <v>0</v>
      </c>
      <c r="N324" s="174">
        <v>0</v>
      </c>
      <c r="O324" s="174">
        <f>ROUND(E324*N324,2)</f>
        <v>0</v>
      </c>
      <c r="P324" s="174">
        <v>0</v>
      </c>
      <c r="Q324" s="174">
        <f>ROUND(E324*P324,2)</f>
        <v>0</v>
      </c>
      <c r="R324" s="174"/>
      <c r="S324" s="174" t="s">
        <v>127</v>
      </c>
      <c r="T324" s="175" t="s">
        <v>127</v>
      </c>
      <c r="U324" s="159">
        <v>0</v>
      </c>
      <c r="V324" s="159">
        <f>ROUND(E324*U324,2)</f>
        <v>0</v>
      </c>
      <c r="W324" s="159"/>
      <c r="X324" s="159" t="s">
        <v>128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244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180" t="s">
        <v>405</v>
      </c>
      <c r="D325" s="160"/>
      <c r="E325" s="161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131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180" t="s">
        <v>406</v>
      </c>
      <c r="D326" s="160"/>
      <c r="E326" s="161">
        <v>4.83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131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80" t="s">
        <v>407</v>
      </c>
      <c r="D327" s="160"/>
      <c r="E327" s="161">
        <v>-3.4000000000000002E-2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131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80" t="s">
        <v>408</v>
      </c>
      <c r="D328" s="160"/>
      <c r="E328" s="161">
        <v>-1.9E-2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131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x14ac:dyDescent="0.2">
      <c r="A329" s="163" t="s">
        <v>122</v>
      </c>
      <c r="B329" s="164" t="s">
        <v>95</v>
      </c>
      <c r="C329" s="178" t="s">
        <v>29</v>
      </c>
      <c r="D329" s="165"/>
      <c r="E329" s="166"/>
      <c r="F329" s="167"/>
      <c r="G329" s="167">
        <f>SUMIF(AG330:AG334,"&lt;&gt;NOR",G330:G334)</f>
        <v>0</v>
      </c>
      <c r="H329" s="167"/>
      <c r="I329" s="167">
        <f>SUM(I330:I334)</f>
        <v>0</v>
      </c>
      <c r="J329" s="167"/>
      <c r="K329" s="167">
        <f>SUM(K330:K334)</f>
        <v>0</v>
      </c>
      <c r="L329" s="167"/>
      <c r="M329" s="167">
        <f>SUM(M330:M334)</f>
        <v>0</v>
      </c>
      <c r="N329" s="167"/>
      <c r="O329" s="167">
        <f>SUM(O330:O334)</f>
        <v>0</v>
      </c>
      <c r="P329" s="167"/>
      <c r="Q329" s="167">
        <f>SUM(Q330:Q334)</f>
        <v>0</v>
      </c>
      <c r="R329" s="167"/>
      <c r="S329" s="167"/>
      <c r="T329" s="168"/>
      <c r="U329" s="162"/>
      <c r="V329" s="162">
        <f>SUM(V330:V334)</f>
        <v>0</v>
      </c>
      <c r="W329" s="162"/>
      <c r="X329" s="162"/>
      <c r="AG329" t="s">
        <v>123</v>
      </c>
    </row>
    <row r="330" spans="1:60" outlineLevel="1" x14ac:dyDescent="0.2">
      <c r="A330" s="169">
        <v>70</v>
      </c>
      <c r="B330" s="170" t="s">
        <v>424</v>
      </c>
      <c r="C330" s="179" t="s">
        <v>425</v>
      </c>
      <c r="D330" s="171" t="s">
        <v>426</v>
      </c>
      <c r="E330" s="172">
        <v>1</v>
      </c>
      <c r="F330" s="173"/>
      <c r="G330" s="174">
        <f>ROUND(E330*F330,2)</f>
        <v>0</v>
      </c>
      <c r="H330" s="173"/>
      <c r="I330" s="174">
        <f>ROUND(E330*H330,2)</f>
        <v>0</v>
      </c>
      <c r="J330" s="173"/>
      <c r="K330" s="174">
        <f>ROUND(E330*J330,2)</f>
        <v>0</v>
      </c>
      <c r="L330" s="174">
        <v>21</v>
      </c>
      <c r="M330" s="174">
        <f>G330*(1+L330/100)</f>
        <v>0</v>
      </c>
      <c r="N330" s="174">
        <v>0</v>
      </c>
      <c r="O330" s="174">
        <f>ROUND(E330*N330,2)</f>
        <v>0</v>
      </c>
      <c r="P330" s="174">
        <v>0</v>
      </c>
      <c r="Q330" s="174">
        <f>ROUND(E330*P330,2)</f>
        <v>0</v>
      </c>
      <c r="R330" s="174"/>
      <c r="S330" s="174" t="s">
        <v>127</v>
      </c>
      <c r="T330" s="175" t="s">
        <v>427</v>
      </c>
      <c r="U330" s="159">
        <v>0</v>
      </c>
      <c r="V330" s="159">
        <f>ROUND(E330*U330,2)</f>
        <v>0</v>
      </c>
      <c r="W330" s="159"/>
      <c r="X330" s="159" t="s">
        <v>428</v>
      </c>
      <c r="Y330" s="150"/>
      <c r="Z330" s="150"/>
      <c r="AA330" s="150"/>
      <c r="AB330" s="150"/>
      <c r="AC330" s="150"/>
      <c r="AD330" s="150"/>
      <c r="AE330" s="150"/>
      <c r="AF330" s="150"/>
      <c r="AG330" s="150" t="s">
        <v>429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53" t="s">
        <v>430</v>
      </c>
      <c r="D331" s="254"/>
      <c r="E331" s="254"/>
      <c r="F331" s="254"/>
      <c r="G331" s="254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204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80" t="s">
        <v>43</v>
      </c>
      <c r="D332" s="160"/>
      <c r="E332" s="161">
        <v>1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131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69">
        <v>71</v>
      </c>
      <c r="B333" s="170" t="s">
        <v>431</v>
      </c>
      <c r="C333" s="179" t="s">
        <v>432</v>
      </c>
      <c r="D333" s="171" t="s">
        <v>426</v>
      </c>
      <c r="E333" s="172">
        <v>1</v>
      </c>
      <c r="F333" s="173"/>
      <c r="G333" s="174">
        <f>ROUND(E333*F333,2)</f>
        <v>0</v>
      </c>
      <c r="H333" s="173"/>
      <c r="I333" s="174">
        <f>ROUND(E333*H333,2)</f>
        <v>0</v>
      </c>
      <c r="J333" s="173"/>
      <c r="K333" s="174">
        <f>ROUND(E333*J333,2)</f>
        <v>0</v>
      </c>
      <c r="L333" s="174">
        <v>21</v>
      </c>
      <c r="M333" s="174">
        <f>G333*(1+L333/100)</f>
        <v>0</v>
      </c>
      <c r="N333" s="174">
        <v>0</v>
      </c>
      <c r="O333" s="174">
        <f>ROUND(E333*N333,2)</f>
        <v>0</v>
      </c>
      <c r="P333" s="174">
        <v>0</v>
      </c>
      <c r="Q333" s="174">
        <f>ROUND(E333*P333,2)</f>
        <v>0</v>
      </c>
      <c r="R333" s="174"/>
      <c r="S333" s="174" t="s">
        <v>433</v>
      </c>
      <c r="T333" s="175" t="s">
        <v>427</v>
      </c>
      <c r="U333" s="159">
        <v>0</v>
      </c>
      <c r="V333" s="159">
        <f>ROUND(E333*U333,2)</f>
        <v>0</v>
      </c>
      <c r="W333" s="159"/>
      <c r="X333" s="159" t="s">
        <v>428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429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80" t="s">
        <v>43</v>
      </c>
      <c r="D334" s="160"/>
      <c r="E334" s="161">
        <v>1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131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x14ac:dyDescent="0.2">
      <c r="A335" s="3"/>
      <c r="B335" s="4"/>
      <c r="C335" s="181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AE335">
        <v>15</v>
      </c>
      <c r="AF335">
        <v>21</v>
      </c>
      <c r="AG335" t="s">
        <v>109</v>
      </c>
    </row>
    <row r="336" spans="1:60" x14ac:dyDescent="0.2">
      <c r="A336" s="153"/>
      <c r="B336" s="154" t="s">
        <v>31</v>
      </c>
      <c r="C336" s="182"/>
      <c r="D336" s="155"/>
      <c r="E336" s="156"/>
      <c r="F336" s="156"/>
      <c r="G336" s="177">
        <f>G8+G36+G42+G80+G88+G111+G115+G119+G191+G197+G207+G234+G242+G265+G288+G297+G329</f>
        <v>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f>SUMIF(L7:L334,AE335,G7:G334)</f>
        <v>0</v>
      </c>
      <c r="AF336">
        <f>SUMIF(L7:L334,AF335,G7:G334)</f>
        <v>0</v>
      </c>
      <c r="AG336" t="s">
        <v>434</v>
      </c>
    </row>
    <row r="337" spans="1:33" x14ac:dyDescent="0.2">
      <c r="A337" s="3"/>
      <c r="B337" s="4"/>
      <c r="C337" s="181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33" x14ac:dyDescent="0.2">
      <c r="A338" s="3"/>
      <c r="B338" s="4"/>
      <c r="C338" s="181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33" x14ac:dyDescent="0.2">
      <c r="A339" s="262" t="s">
        <v>435</v>
      </c>
      <c r="B339" s="262"/>
      <c r="C339" s="26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33" x14ac:dyDescent="0.2">
      <c r="A340" s="241"/>
      <c r="B340" s="242"/>
      <c r="C340" s="243"/>
      <c r="D340" s="242"/>
      <c r="E340" s="242"/>
      <c r="F340" s="242"/>
      <c r="G340" s="24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AG340" t="s">
        <v>436</v>
      </c>
    </row>
    <row r="341" spans="1:33" x14ac:dyDescent="0.2">
      <c r="A341" s="245"/>
      <c r="B341" s="246"/>
      <c r="C341" s="247"/>
      <c r="D341" s="246"/>
      <c r="E341" s="246"/>
      <c r="F341" s="246"/>
      <c r="G341" s="24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33" x14ac:dyDescent="0.2">
      <c r="A342" s="245"/>
      <c r="B342" s="246"/>
      <c r="C342" s="247"/>
      <c r="D342" s="246"/>
      <c r="E342" s="246"/>
      <c r="F342" s="246"/>
      <c r="G342" s="24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33" x14ac:dyDescent="0.2">
      <c r="A343" s="245"/>
      <c r="B343" s="246"/>
      <c r="C343" s="247"/>
      <c r="D343" s="246"/>
      <c r="E343" s="246"/>
      <c r="F343" s="246"/>
      <c r="G343" s="24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33" x14ac:dyDescent="0.2">
      <c r="A344" s="249"/>
      <c r="B344" s="250"/>
      <c r="C344" s="251"/>
      <c r="D344" s="250"/>
      <c r="E344" s="250"/>
      <c r="F344" s="250"/>
      <c r="G344" s="25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33" x14ac:dyDescent="0.2">
      <c r="A345" s="3"/>
      <c r="B345" s="4"/>
      <c r="C345" s="181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33" x14ac:dyDescent="0.2">
      <c r="C346" s="183"/>
      <c r="D346" s="10"/>
      <c r="AG346" t="s">
        <v>437</v>
      </c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A/c55CrPxvh1ZGIJTskmbsdGQyZumW8Y0sqNDIxfmt0Rj4KbdpvjA0m4KZjoLEOj11bUBKC8Nlo/3YnDlv0yg==" saltValue="aaI33dwNxbhWWR+kvypOgQ==" spinCount="100000" sheet="1" objects="1" scenarios="1" selectLockedCells="1"/>
  <mergeCells count="19">
    <mergeCell ref="A1:G1"/>
    <mergeCell ref="C2:G2"/>
    <mergeCell ref="C3:G3"/>
    <mergeCell ref="C4:G4"/>
    <mergeCell ref="A339:C339"/>
    <mergeCell ref="C301:G301"/>
    <mergeCell ref="C302:G302"/>
    <mergeCell ref="C331:G331"/>
    <mergeCell ref="C217:G217"/>
    <mergeCell ref="C218:G218"/>
    <mergeCell ref="C222:G222"/>
    <mergeCell ref="C239:G239"/>
    <mergeCell ref="C299:G299"/>
    <mergeCell ref="C300:G300"/>
    <mergeCell ref="A340:G344"/>
    <mergeCell ref="C82:G82"/>
    <mergeCell ref="C202:G202"/>
    <mergeCell ref="C209:G209"/>
    <mergeCell ref="C213:G213"/>
  </mergeCells>
  <pageMargins left="0.59055118110236204" right="0.196850393700787" top="0.78740157499999996" bottom="0.78740157499999996" header="0.3" footer="0.3"/>
  <pageSetup paperSize="9" orientation="portrait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02 1 Pol'!Názvy_tisku</vt:lpstr>
      <vt:lpstr>oadresa</vt:lpstr>
      <vt:lpstr>Stavba!Objednatel</vt:lpstr>
      <vt:lpstr>Stavba!Objekt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Milan Tenkrát</cp:lastModifiedBy>
  <cp:lastPrinted>2021-04-06T07:16:51Z</cp:lastPrinted>
  <dcterms:created xsi:type="dcterms:W3CDTF">2009-04-08T07:15:50Z</dcterms:created>
  <dcterms:modified xsi:type="dcterms:W3CDTF">2021-05-24T13:55:57Z</dcterms:modified>
</cp:coreProperties>
</file>